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19410" windowHeight="9405" tabRatio="960" firstSheet="7" activeTab="7"/>
  </bookViews>
  <sheets>
    <sheet name="tabele zbiorcze" sheetId="1" r:id="rId1"/>
    <sheet name="wykonanie dochodów" sheetId="2" r:id="rId2"/>
    <sheet name="schowek" sheetId="16" r:id="rId3"/>
    <sheet name="wykonanie wydatków" sheetId="3" r:id="rId4"/>
    <sheet name="pzychody i rozch" sheetId="12" r:id="rId5"/>
    <sheet name="celowe" sheetId="13" r:id="rId6"/>
    <sheet name="podmiotowe" sheetId="14" r:id="rId7"/>
    <sheet name="wydatki majątkowe" sheetId="4" r:id="rId8"/>
    <sheet name="dochody i wydatki zlecone" sheetId="5" r:id="rId9"/>
    <sheet name="porozumienia z administr rządow" sheetId="6" r:id="rId10"/>
    <sheet name="kredyty" sheetId="7" r:id="rId11"/>
    <sheet name="wydatki z dofinansowania" sheetId="8" r:id="rId12"/>
    <sheet name="wydatki biez i majatkowe w dzia" sheetId="9" r:id="rId13"/>
    <sheet name="nadwyżka operacyjna" sheetId="10" r:id="rId14"/>
    <sheet name="dotacje" sheetId="11" r:id="rId15"/>
    <sheet name="wydatki inwestycyjne" sheetId="15" r:id="rId16"/>
    <sheet name="Arkusz1" sheetId="17" r:id="rId17"/>
  </sheets>
  <externalReferences>
    <externalReference r:id="rId18"/>
  </externalReferences>
  <definedNames>
    <definedName name="__xlnm_Print_Area_1">'tabele zbiorcze'!$B$2:$J$25</definedName>
    <definedName name="_xlnm.Print_Titles" localSheetId="5">celowe!$7:$8</definedName>
    <definedName name="_xlnm.Print_Titles" localSheetId="8">'dochody i wydatki zlecone'!$6:$8</definedName>
    <definedName name="_xlnm.Print_Titles" localSheetId="15">'wydatki inwestycyjne'!$5:$10</definedName>
    <definedName name="_xlnm.Print_Titles" localSheetId="1">'wykonanie dochodów'!$5:$6</definedName>
    <definedName name="_xlnm.Print_Titles" localSheetId="3">'wykonanie wydatków'!$4:$10</definedName>
  </definedNames>
  <calcPr calcId="124519"/>
</workbook>
</file>

<file path=xl/calcChain.xml><?xml version="1.0" encoding="utf-8"?>
<calcChain xmlns="http://schemas.openxmlformats.org/spreadsheetml/2006/main">
  <c r="E9" i="11"/>
  <c r="E11"/>
  <c r="E31"/>
  <c r="E33" l="1"/>
  <c r="E38"/>
  <c r="E37"/>
  <c r="E36"/>
  <c r="D35"/>
  <c r="C35"/>
  <c r="D17" l="1"/>
  <c r="C17"/>
  <c r="E7"/>
  <c r="D25" i="9"/>
  <c r="D19"/>
  <c r="H14" i="14"/>
  <c r="G14"/>
  <c r="F14"/>
  <c r="C14" i="10"/>
  <c r="D59" i="9" l="1"/>
  <c r="C60"/>
  <c r="C59"/>
  <c r="E40"/>
  <c r="E41"/>
  <c r="E6"/>
  <c r="G10" i="4"/>
  <c r="F18"/>
  <c r="H16"/>
  <c r="E18"/>
  <c r="D18"/>
  <c r="K12" i="3"/>
  <c r="K13"/>
  <c r="K14"/>
  <c r="K15"/>
  <c r="K16"/>
  <c r="K19"/>
  <c r="K20"/>
  <c r="K21"/>
  <c r="K22"/>
  <c r="K23"/>
  <c r="K24"/>
  <c r="K25"/>
  <c r="K26"/>
  <c r="K27"/>
  <c r="K28"/>
  <c r="K29"/>
  <c r="K30"/>
  <c r="K31"/>
  <c r="K32"/>
  <c r="K37"/>
  <c r="K38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1"/>
  <c r="K72"/>
  <c r="K73"/>
  <c r="K74"/>
  <c r="K75"/>
  <c r="K76"/>
  <c r="K77"/>
  <c r="K78"/>
  <c r="K79"/>
  <c r="K80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50"/>
  <c r="K251"/>
  <c r="K252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7"/>
  <c r="K298"/>
  <c r="K299"/>
  <c r="K300"/>
  <c r="K301"/>
  <c r="K302"/>
  <c r="K303"/>
  <c r="K304"/>
  <c r="K305"/>
  <c r="K306"/>
  <c r="K307"/>
  <c r="K308"/>
  <c r="K310"/>
  <c r="K311"/>
  <c r="K312"/>
  <c r="K313"/>
  <c r="K314"/>
  <c r="K315"/>
  <c r="K316"/>
  <c r="K317"/>
  <c r="K318"/>
  <c r="K319"/>
  <c r="K320"/>
  <c r="K321"/>
  <c r="K322"/>
  <c r="K324"/>
  <c r="K325"/>
  <c r="K326"/>
  <c r="K327"/>
  <c r="K328"/>
  <c r="K329"/>
  <c r="K330"/>
  <c r="K331"/>
  <c r="K332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6"/>
  <c r="K387"/>
  <c r="K388"/>
  <c r="K389"/>
  <c r="K390"/>
  <c r="K391"/>
  <c r="K392"/>
  <c r="K393"/>
  <c r="K394"/>
  <c r="K395"/>
  <c r="K396"/>
  <c r="K397"/>
  <c r="K398"/>
  <c r="K399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K432"/>
  <c r="K433"/>
  <c r="K434"/>
  <c r="K439"/>
  <c r="K440"/>
  <c r="K441"/>
  <c r="K442"/>
  <c r="K443"/>
  <c r="K444"/>
  <c r="K445"/>
  <c r="K446"/>
  <c r="K447"/>
  <c r="K448"/>
  <c r="K449"/>
  <c r="K450"/>
  <c r="K452"/>
  <c r="K453"/>
  <c r="K454"/>
  <c r="K455"/>
  <c r="K456"/>
  <c r="K457"/>
  <c r="K458"/>
  <c r="K459"/>
  <c r="K460"/>
  <c r="K461"/>
  <c r="K462"/>
  <c r="K463"/>
  <c r="K464"/>
  <c r="K465"/>
  <c r="K466"/>
  <c r="K467"/>
  <c r="K468"/>
  <c r="K469"/>
  <c r="K470"/>
  <c r="K471"/>
  <c r="K472"/>
  <c r="K473"/>
  <c r="K474"/>
  <c r="K475"/>
  <c r="K476"/>
  <c r="K477"/>
  <c r="K478"/>
  <c r="K479"/>
  <c r="K480"/>
  <c r="K481"/>
  <c r="K482"/>
  <c r="K483"/>
  <c r="K484"/>
  <c r="K485"/>
  <c r="K486"/>
  <c r="K487"/>
  <c r="K488"/>
  <c r="K489"/>
  <c r="K490"/>
  <c r="K491"/>
  <c r="K492"/>
  <c r="K493"/>
  <c r="K494"/>
  <c r="K497"/>
  <c r="K498"/>
  <c r="K499"/>
  <c r="K500"/>
  <c r="K501"/>
  <c r="K502"/>
  <c r="K503"/>
  <c r="K504"/>
  <c r="K505"/>
  <c r="K506"/>
  <c r="K507"/>
  <c r="K508"/>
  <c r="K509"/>
  <c r="K510"/>
  <c r="K511"/>
  <c r="K512"/>
  <c r="K513"/>
  <c r="K514"/>
  <c r="K515"/>
  <c r="K516"/>
  <c r="K517"/>
  <c r="K518"/>
  <c r="K524"/>
  <c r="K525"/>
  <c r="K526"/>
  <c r="K527"/>
  <c r="K528"/>
  <c r="K529"/>
  <c r="K530"/>
  <c r="K531"/>
  <c r="K532"/>
  <c r="K533"/>
  <c r="K534"/>
  <c r="K535"/>
  <c r="K536"/>
  <c r="K537"/>
  <c r="K538"/>
  <c r="K540"/>
  <c r="K541"/>
  <c r="K542"/>
  <c r="K543"/>
  <c r="K544"/>
  <c r="K545"/>
  <c r="K546"/>
  <c r="K547"/>
  <c r="K548"/>
  <c r="K549"/>
  <c r="K550"/>
  <c r="K551"/>
  <c r="K552"/>
  <c r="K553"/>
  <c r="K554"/>
  <c r="K555"/>
  <c r="K556"/>
  <c r="K557"/>
  <c r="K558"/>
  <c r="K559"/>
  <c r="K560"/>
  <c r="K561"/>
  <c r="K563"/>
  <c r="K564"/>
  <c r="K565"/>
  <c r="K566"/>
  <c r="K567"/>
  <c r="K568"/>
  <c r="K569"/>
  <c r="K570"/>
  <c r="K571"/>
  <c r="K572"/>
  <c r="K575"/>
  <c r="K576"/>
  <c r="K578"/>
  <c r="K579"/>
  <c r="K580"/>
  <c r="K581"/>
  <c r="K582"/>
  <c r="K583"/>
  <c r="K584"/>
  <c r="K585"/>
  <c r="K586"/>
  <c r="K587"/>
  <c r="K588"/>
  <c r="K589"/>
  <c r="K590"/>
  <c r="K591"/>
  <c r="K592"/>
  <c r="K593"/>
  <c r="K594"/>
  <c r="K595"/>
  <c r="K596"/>
  <c r="K597"/>
  <c r="K598"/>
  <c r="K599"/>
  <c r="K601"/>
  <c r="K604"/>
  <c r="K605"/>
  <c r="K606"/>
  <c r="K607"/>
  <c r="K608"/>
  <c r="K609"/>
  <c r="K610"/>
  <c r="K611"/>
  <c r="K612"/>
  <c r="K613"/>
  <c r="K614"/>
  <c r="K615"/>
  <c r="K616"/>
  <c r="K617"/>
  <c r="K618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5"/>
  <c r="J326"/>
  <c r="J327"/>
  <c r="J328"/>
  <c r="J329"/>
  <c r="J330"/>
  <c r="J331"/>
  <c r="J332"/>
  <c r="J333"/>
  <c r="J334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31"/>
  <c r="J432"/>
  <c r="J433"/>
  <c r="J434"/>
  <c r="J435"/>
  <c r="J436"/>
  <c r="J437"/>
  <c r="J438"/>
  <c r="J440"/>
  <c r="J441"/>
  <c r="J442"/>
  <c r="J443"/>
  <c r="J444"/>
  <c r="J445"/>
  <c r="J446"/>
  <c r="J447"/>
  <c r="J448"/>
  <c r="J449"/>
  <c r="J450"/>
  <c r="J451"/>
  <c r="J452"/>
  <c r="J453"/>
  <c r="J454"/>
  <c r="J455"/>
  <c r="J456"/>
  <c r="J457"/>
  <c r="J458"/>
  <c r="J459"/>
  <c r="J460"/>
  <c r="J461"/>
  <c r="J462"/>
  <c r="J463"/>
  <c r="J464"/>
  <c r="J465"/>
  <c r="J466"/>
  <c r="J467"/>
  <c r="J468"/>
  <c r="J469"/>
  <c r="J470"/>
  <c r="J471"/>
  <c r="J472"/>
  <c r="J473"/>
  <c r="J474"/>
  <c r="J475"/>
  <c r="J476"/>
  <c r="J477"/>
  <c r="J478"/>
  <c r="J479"/>
  <c r="J480"/>
  <c r="J481"/>
  <c r="J482"/>
  <c r="J483"/>
  <c r="J484"/>
  <c r="J485"/>
  <c r="J486"/>
  <c r="J487"/>
  <c r="J488"/>
  <c r="J489"/>
  <c r="J490"/>
  <c r="J491"/>
  <c r="J492"/>
  <c r="J493"/>
  <c r="J494"/>
  <c r="J495"/>
  <c r="J496"/>
  <c r="J497"/>
  <c r="J498"/>
  <c r="J499"/>
  <c r="J500"/>
  <c r="J501"/>
  <c r="J502"/>
  <c r="J503"/>
  <c r="J504"/>
  <c r="J505"/>
  <c r="J506"/>
  <c r="J507"/>
  <c r="J508"/>
  <c r="J509"/>
  <c r="J510"/>
  <c r="J511"/>
  <c r="J512"/>
  <c r="J513"/>
  <c r="J514"/>
  <c r="J515"/>
  <c r="J516"/>
  <c r="J517"/>
  <c r="J518"/>
  <c r="J519"/>
  <c r="J520"/>
  <c r="J521"/>
  <c r="J522"/>
  <c r="J523"/>
  <c r="J524"/>
  <c r="J525"/>
  <c r="J526"/>
  <c r="J527"/>
  <c r="J528"/>
  <c r="J529"/>
  <c r="J530"/>
  <c r="J531"/>
  <c r="J532"/>
  <c r="J533"/>
  <c r="J534"/>
  <c r="J535"/>
  <c r="J536"/>
  <c r="J537"/>
  <c r="J538"/>
  <c r="J539"/>
  <c r="J540"/>
  <c r="J541"/>
  <c r="J542"/>
  <c r="J543"/>
  <c r="J544"/>
  <c r="J545"/>
  <c r="J546"/>
  <c r="J547"/>
  <c r="J548"/>
  <c r="J549"/>
  <c r="J550"/>
  <c r="J551"/>
  <c r="J552"/>
  <c r="J553"/>
  <c r="J554"/>
  <c r="J555"/>
  <c r="J556"/>
  <c r="J557"/>
  <c r="J558"/>
  <c r="J559"/>
  <c r="J560"/>
  <c r="J561"/>
  <c r="J562"/>
  <c r="J563"/>
  <c r="J564"/>
  <c r="J565"/>
  <c r="J566"/>
  <c r="J567"/>
  <c r="J568"/>
  <c r="J569"/>
  <c r="J570"/>
  <c r="J571"/>
  <c r="J572"/>
  <c r="J573"/>
  <c r="J574"/>
  <c r="J576"/>
  <c r="J577"/>
  <c r="J578"/>
  <c r="J579"/>
  <c r="J580"/>
  <c r="J581"/>
  <c r="J582"/>
  <c r="J583"/>
  <c r="J584"/>
  <c r="J585"/>
  <c r="J586"/>
  <c r="J587"/>
  <c r="J588"/>
  <c r="J589"/>
  <c r="J590"/>
  <c r="J591"/>
  <c r="J592"/>
  <c r="J593"/>
  <c r="J594"/>
  <c r="J595"/>
  <c r="J596"/>
  <c r="J597"/>
  <c r="J598"/>
  <c r="J599"/>
  <c r="J600"/>
  <c r="J601"/>
  <c r="J602"/>
  <c r="J603"/>
  <c r="J605"/>
  <c r="J606"/>
  <c r="J607"/>
  <c r="J608"/>
  <c r="J609"/>
  <c r="J610"/>
  <c r="J611"/>
  <c r="J612"/>
  <c r="J613"/>
  <c r="J614"/>
  <c r="J615"/>
  <c r="J616"/>
  <c r="J617"/>
  <c r="J618"/>
  <c r="P80" i="2" l="1"/>
  <c r="O80"/>
  <c r="N197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8"/>
  <c r="I24" i="12"/>
  <c r="G36" i="13"/>
  <c r="H36"/>
  <c r="F36"/>
  <c r="E10" i="9" l="1"/>
  <c r="E11"/>
  <c r="E22"/>
  <c r="E23"/>
  <c r="E28"/>
  <c r="E29"/>
  <c r="E31"/>
  <c r="E32"/>
  <c r="E43"/>
  <c r="E44"/>
  <c r="E46"/>
  <c r="E47"/>
  <c r="E21"/>
  <c r="D18"/>
  <c r="D60" s="1"/>
  <c r="E15"/>
  <c r="H17" i="4"/>
  <c r="E54" i="9"/>
  <c r="E51"/>
  <c r="G14" i="4"/>
  <c r="F13"/>
  <c r="G13" s="1"/>
  <c r="H12"/>
  <c r="H15" l="1"/>
  <c r="G16"/>
  <c r="G17"/>
  <c r="G12"/>
  <c r="H14"/>
  <c r="E9" i="9"/>
  <c r="G15" i="4"/>
  <c r="E10" i="8"/>
  <c r="F10"/>
  <c r="H632" i="3" l="1"/>
  <c r="I632"/>
  <c r="G632"/>
  <c r="H658" l="1"/>
  <c r="G658"/>
  <c r="I61" i="9"/>
  <c r="E53"/>
  <c r="E50"/>
  <c r="E38"/>
  <c r="E35"/>
  <c r="E26"/>
  <c r="E20"/>
  <c r="E18"/>
  <c r="E14"/>
  <c r="E8"/>
  <c r="C58" l="1"/>
  <c r="E5"/>
  <c r="E17"/>
  <c r="E57"/>
  <c r="E37"/>
  <c r="E13"/>
  <c r="E60"/>
  <c r="E19"/>
  <c r="E52"/>
  <c r="E7"/>
  <c r="E25"/>
  <c r="E34"/>
  <c r="E49"/>
  <c r="E55" l="1"/>
  <c r="E56"/>
  <c r="E16"/>
  <c r="E59"/>
  <c r="L46"/>
  <c r="E4"/>
  <c r="D58" l="1"/>
  <c r="P75" i="2"/>
  <c r="O75"/>
  <c r="F6" i="9" l="1"/>
  <c r="F42"/>
  <c r="F40"/>
  <c r="F41"/>
  <c r="F24"/>
  <c r="F47"/>
  <c r="F18"/>
  <c r="F34"/>
  <c r="F15"/>
  <c r="F58"/>
  <c r="F4"/>
  <c r="F48"/>
  <c r="F35"/>
  <c r="F7"/>
  <c r="F12"/>
  <c r="E58"/>
  <c r="F55"/>
  <c r="F17"/>
  <c r="F52"/>
  <c r="F44"/>
  <c r="F39"/>
  <c r="F31"/>
  <c r="F26"/>
  <c r="F21"/>
  <c r="F11"/>
  <c r="F51"/>
  <c r="F43"/>
  <c r="F38"/>
  <c r="F30"/>
  <c r="F25"/>
  <c r="F20"/>
  <c r="F8"/>
  <c r="K61"/>
  <c r="F60"/>
  <c r="F59"/>
  <c r="F56"/>
  <c r="F16"/>
  <c r="F57"/>
  <c r="F5"/>
  <c r="F54"/>
  <c r="F50"/>
  <c r="F46"/>
  <c r="F37"/>
  <c r="F33"/>
  <c r="F29"/>
  <c r="F23"/>
  <c r="F19"/>
  <c r="F13"/>
  <c r="F9"/>
  <c r="F53"/>
  <c r="F49"/>
  <c r="F45"/>
  <c r="F36"/>
  <c r="F32"/>
  <c r="F28"/>
  <c r="F27"/>
  <c r="F22"/>
  <c r="F14"/>
  <c r="F10"/>
  <c r="H601" i="3"/>
  <c r="I601"/>
  <c r="G601"/>
  <c r="P604"/>
  <c r="H433"/>
  <c r="I433"/>
  <c r="G433"/>
  <c r="P358"/>
  <c r="P278"/>
  <c r="H162"/>
  <c r="I162"/>
  <c r="G162"/>
  <c r="G182"/>
  <c r="H182"/>
  <c r="I182"/>
  <c r="K46" i="9" l="1"/>
  <c r="I645" i="3"/>
  <c r="I631" s="1"/>
  <c r="G645"/>
  <c r="G631" s="1"/>
  <c r="H645"/>
  <c r="H647" s="1"/>
  <c r="H631" l="1"/>
  <c r="P77" i="2"/>
  <c r="O77"/>
  <c r="O76"/>
  <c r="O74"/>
  <c r="P73"/>
  <c r="O73"/>
  <c r="O66"/>
  <c r="Q75"/>
  <c r="P79"/>
  <c r="Q79" s="1"/>
  <c r="O79"/>
  <c r="P78"/>
  <c r="O78"/>
  <c r="G222"/>
  <c r="H222"/>
  <c r="F222"/>
  <c r="E12" i="1"/>
  <c r="F12"/>
  <c r="D12"/>
  <c r="F10"/>
  <c r="D10"/>
  <c r="E10"/>
  <c r="G221" i="2"/>
  <c r="H221"/>
  <c r="F221"/>
  <c r="J11"/>
  <c r="J15"/>
  <c r="J18"/>
  <c r="J19"/>
  <c r="J20"/>
  <c r="J25"/>
  <c r="J27"/>
  <c r="J28"/>
  <c r="J29"/>
  <c r="J31"/>
  <c r="J34"/>
  <c r="J39"/>
  <c r="J40"/>
  <c r="J42"/>
  <c r="J44"/>
  <c r="J47"/>
  <c r="J50"/>
  <c r="J52"/>
  <c r="J55"/>
  <c r="J58"/>
  <c r="J59"/>
  <c r="J61"/>
  <c r="J62"/>
  <c r="J63"/>
  <c r="J64"/>
  <c r="J65"/>
  <c r="J67"/>
  <c r="J68"/>
  <c r="J69"/>
  <c r="J71"/>
  <c r="J72"/>
  <c r="J73"/>
  <c r="J74"/>
  <c r="J75"/>
  <c r="J76"/>
  <c r="J77"/>
  <c r="J78"/>
  <c r="J80"/>
  <c r="J81"/>
  <c r="J83"/>
  <c r="J84"/>
  <c r="J85"/>
  <c r="J87"/>
  <c r="J88"/>
  <c r="J90"/>
  <c r="J91"/>
  <c r="J94"/>
  <c r="J96"/>
  <c r="J98"/>
  <c r="J101"/>
  <c r="J102"/>
  <c r="J106"/>
  <c r="J108"/>
  <c r="J109"/>
  <c r="J110"/>
  <c r="J111"/>
  <c r="J113"/>
  <c r="J114"/>
  <c r="J115"/>
  <c r="J117"/>
  <c r="J118"/>
  <c r="J121"/>
  <c r="J126"/>
  <c r="J130"/>
  <c r="J131"/>
  <c r="J133"/>
  <c r="J134"/>
  <c r="J136"/>
  <c r="J140"/>
  <c r="J142"/>
  <c r="J144"/>
  <c r="J146"/>
  <c r="J148"/>
  <c r="J156"/>
  <c r="J159"/>
  <c r="J160"/>
  <c r="J165"/>
  <c r="J166"/>
  <c r="J167"/>
  <c r="J173"/>
  <c r="J175"/>
  <c r="J176"/>
  <c r="J179"/>
  <c r="J185"/>
  <c r="J186"/>
  <c r="J187"/>
  <c r="J190"/>
  <c r="J198"/>
  <c r="J207"/>
  <c r="J210"/>
  <c r="J211"/>
  <c r="I197"/>
  <c r="I201"/>
  <c r="I204"/>
  <c r="I207"/>
  <c r="I211"/>
  <c r="I10"/>
  <c r="I11"/>
  <c r="I13"/>
  <c r="I15"/>
  <c r="I18"/>
  <c r="I19"/>
  <c r="I20"/>
  <c r="I23"/>
  <c r="I25"/>
  <c r="I26"/>
  <c r="I28"/>
  <c r="I29"/>
  <c r="I30"/>
  <c r="I31"/>
  <c r="Q77" s="1"/>
  <c r="I34"/>
  <c r="I35"/>
  <c r="I36"/>
  <c r="I39"/>
  <c r="I40"/>
  <c r="I42"/>
  <c r="I44"/>
  <c r="I47"/>
  <c r="I50"/>
  <c r="I51"/>
  <c r="I55"/>
  <c r="I58"/>
  <c r="I59"/>
  <c r="I61"/>
  <c r="I62"/>
  <c r="I63"/>
  <c r="I64"/>
  <c r="I65"/>
  <c r="I66"/>
  <c r="I68"/>
  <c r="I69"/>
  <c r="I71"/>
  <c r="I72"/>
  <c r="I73"/>
  <c r="I74"/>
  <c r="I75"/>
  <c r="I76"/>
  <c r="I77"/>
  <c r="I78"/>
  <c r="I79"/>
  <c r="I81"/>
  <c r="I83"/>
  <c r="I84"/>
  <c r="I85"/>
  <c r="I86"/>
  <c r="I87"/>
  <c r="I88"/>
  <c r="I90"/>
  <c r="I91"/>
  <c r="I94"/>
  <c r="I96"/>
  <c r="I98"/>
  <c r="I101"/>
  <c r="I102"/>
  <c r="I103"/>
  <c r="I104"/>
  <c r="I106"/>
  <c r="I108"/>
  <c r="I109"/>
  <c r="I110"/>
  <c r="I111"/>
  <c r="I112"/>
  <c r="I113"/>
  <c r="I114"/>
  <c r="I115"/>
  <c r="I117"/>
  <c r="I118"/>
  <c r="I119"/>
  <c r="I121"/>
  <c r="I123"/>
  <c r="I126"/>
  <c r="I130"/>
  <c r="I131"/>
  <c r="I133"/>
  <c r="I134"/>
  <c r="I136"/>
  <c r="I138"/>
  <c r="I140"/>
  <c r="I142"/>
  <c r="I143"/>
  <c r="I144"/>
  <c r="I146"/>
  <c r="I148"/>
  <c r="I150"/>
  <c r="I153"/>
  <c r="I156"/>
  <c r="I158"/>
  <c r="I159"/>
  <c r="I160"/>
  <c r="I163"/>
  <c r="I165"/>
  <c r="I166"/>
  <c r="I167"/>
  <c r="I168"/>
  <c r="I170"/>
  <c r="I173"/>
  <c r="I175"/>
  <c r="I176"/>
  <c r="I179"/>
  <c r="I182"/>
  <c r="I185"/>
  <c r="I186"/>
  <c r="I187"/>
  <c r="I188"/>
  <c r="I190"/>
  <c r="G213"/>
  <c r="H213"/>
  <c r="F213"/>
  <c r="G192"/>
  <c r="H192"/>
  <c r="F192"/>
  <c r="L24" i="16"/>
  <c r="I24"/>
  <c r="L21"/>
  <c r="I21"/>
  <c r="H20"/>
  <c r="G20"/>
  <c r="L20" s="1"/>
  <c r="F20"/>
  <c r="H19"/>
  <c r="I19" s="1"/>
  <c r="G19"/>
  <c r="F19"/>
  <c r="L17"/>
  <c r="J17"/>
  <c r="I17"/>
  <c r="L16"/>
  <c r="I16"/>
  <c r="L15"/>
  <c r="J15"/>
  <c r="I15"/>
  <c r="G14"/>
  <c r="F14"/>
  <c r="L13"/>
  <c r="I13"/>
  <c r="H12"/>
  <c r="G12"/>
  <c r="F12"/>
  <c r="L11"/>
  <c r="I11"/>
  <c r="H10"/>
  <c r="G10"/>
  <c r="F10"/>
  <c r="L5"/>
  <c r="J5"/>
  <c r="I5"/>
  <c r="L4"/>
  <c r="J4"/>
  <c r="I4"/>
  <c r="L3"/>
  <c r="J3"/>
  <c r="I3"/>
  <c r="L2"/>
  <c r="J2"/>
  <c r="I2"/>
  <c r="H1"/>
  <c r="I1" s="1"/>
  <c r="G1"/>
  <c r="F1"/>
  <c r="L192" i="2" l="1"/>
  <c r="I12" i="16"/>
  <c r="L14"/>
  <c r="I213" i="2"/>
  <c r="J213"/>
  <c r="L19" i="16"/>
  <c r="I20"/>
  <c r="I10"/>
  <c r="L12"/>
  <c r="L10"/>
  <c r="J14"/>
  <c r="L1"/>
  <c r="I14"/>
  <c r="J1"/>
  <c r="H181" i="2"/>
  <c r="G161"/>
  <c r="H161"/>
  <c r="I161" s="1"/>
  <c r="F161"/>
  <c r="G128"/>
  <c r="H128"/>
  <c r="I128" s="1"/>
  <c r="F128"/>
  <c r="L46" i="15"/>
  <c r="K46"/>
  <c r="J46"/>
  <c r="I46"/>
  <c r="H46"/>
  <c r="G46"/>
  <c r="F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E34" i="11"/>
  <c r="E32"/>
  <c r="E30"/>
  <c r="D29"/>
  <c r="C29"/>
  <c r="E28"/>
  <c r="E27"/>
  <c r="E26"/>
  <c r="E25"/>
  <c r="E24"/>
  <c r="E23"/>
  <c r="E22"/>
  <c r="E21"/>
  <c r="D20"/>
  <c r="C20"/>
  <c r="E19"/>
  <c r="E16"/>
  <c r="E15"/>
  <c r="E14"/>
  <c r="E13"/>
  <c r="E12"/>
  <c r="E10"/>
  <c r="E8"/>
  <c r="E6"/>
  <c r="E5"/>
  <c r="E4"/>
  <c r="D3"/>
  <c r="C3"/>
  <c r="E13" i="10"/>
  <c r="C13"/>
  <c r="E12"/>
  <c r="G12" s="1"/>
  <c r="C12"/>
  <c r="G11"/>
  <c r="G10"/>
  <c r="F11"/>
  <c r="D10"/>
  <c r="G8"/>
  <c r="G7"/>
  <c r="E14"/>
  <c r="D8"/>
  <c r="F25" i="12"/>
  <c r="F24"/>
  <c r="F15"/>
  <c r="F14" s="1"/>
  <c r="F12"/>
  <c r="D2" i="11" l="1"/>
  <c r="E17"/>
  <c r="E3"/>
  <c r="C2"/>
  <c r="E29"/>
  <c r="E35"/>
  <c r="E20"/>
  <c r="M46" i="15"/>
  <c r="J128" i="2"/>
  <c r="D7" i="10"/>
  <c r="F8"/>
  <c r="G9"/>
  <c r="F10"/>
  <c r="D11"/>
  <c r="G6"/>
  <c r="F7"/>
  <c r="G572" i="3"/>
  <c r="H572"/>
  <c r="I572"/>
  <c r="G322"/>
  <c r="I322"/>
  <c r="H322"/>
  <c r="I196"/>
  <c r="H196"/>
  <c r="H102"/>
  <c r="G102"/>
  <c r="I102"/>
  <c r="I423"/>
  <c r="I34"/>
  <c r="P603"/>
  <c r="P543"/>
  <c r="H519"/>
  <c r="I519"/>
  <c r="G519"/>
  <c r="H495"/>
  <c r="I495"/>
  <c r="G495"/>
  <c r="P451"/>
  <c r="P379"/>
  <c r="P277"/>
  <c r="P204"/>
  <c r="P135"/>
  <c r="H66"/>
  <c r="I66"/>
  <c r="G66"/>
  <c r="P70"/>
  <c r="H38"/>
  <c r="I38"/>
  <c r="G38"/>
  <c r="H34"/>
  <c r="G34"/>
  <c r="H17"/>
  <c r="I17"/>
  <c r="G17"/>
  <c r="E2" i="11" l="1"/>
  <c r="H478" i="3"/>
  <c r="I478"/>
  <c r="H497"/>
  <c r="I497"/>
  <c r="G497"/>
  <c r="H517"/>
  <c r="I517"/>
  <c r="G517"/>
  <c r="G478"/>
  <c r="H461"/>
  <c r="I461"/>
  <c r="G461"/>
  <c r="E96" i="5"/>
  <c r="H425" i="3"/>
  <c r="I425"/>
  <c r="G425"/>
  <c r="H320"/>
  <c r="I320"/>
  <c r="G320"/>
  <c r="G196"/>
  <c r="G460" l="1"/>
  <c r="H460"/>
  <c r="I460"/>
  <c r="H131"/>
  <c r="I131"/>
  <c r="G131"/>
  <c r="H85"/>
  <c r="I85"/>
  <c r="G85"/>
  <c r="G12" i="8" l="1"/>
  <c r="E9"/>
  <c r="D9"/>
  <c r="J64" i="5" l="1"/>
  <c r="E48"/>
  <c r="F16"/>
  <c r="G16"/>
  <c r="H16"/>
  <c r="E16"/>
  <c r="F117"/>
  <c r="G117"/>
  <c r="H117"/>
  <c r="E117"/>
  <c r="F114"/>
  <c r="G114"/>
  <c r="H114"/>
  <c r="E114"/>
  <c r="F96"/>
  <c r="G96"/>
  <c r="H96"/>
  <c r="F78"/>
  <c r="G78"/>
  <c r="H78"/>
  <c r="E78"/>
  <c r="F28"/>
  <c r="G28"/>
  <c r="H28"/>
  <c r="E28"/>
  <c r="J32"/>
  <c r="F10" i="14"/>
  <c r="F77" i="5" l="1"/>
  <c r="E77"/>
  <c r="G77"/>
  <c r="H77"/>
  <c r="G196" i="2"/>
  <c r="H196"/>
  <c r="I196" s="1"/>
  <c r="F196"/>
  <c r="G100"/>
  <c r="H100"/>
  <c r="F100"/>
  <c r="G181"/>
  <c r="H180"/>
  <c r="F181"/>
  <c r="F180" s="1"/>
  <c r="G169"/>
  <c r="H169"/>
  <c r="F169"/>
  <c r="G164"/>
  <c r="H164"/>
  <c r="I164" s="1"/>
  <c r="F164"/>
  <c r="G157"/>
  <c r="H157"/>
  <c r="F157"/>
  <c r="I100" l="1"/>
  <c r="J157"/>
  <c r="J100"/>
  <c r="I157"/>
  <c r="J164"/>
  <c r="I169"/>
  <c r="G180"/>
  <c r="I181"/>
  <c r="J196"/>
  <c r="P76"/>
  <c r="G22"/>
  <c r="H22"/>
  <c r="I22" s="1"/>
  <c r="F22"/>
  <c r="G12"/>
  <c r="H12"/>
  <c r="F12"/>
  <c r="G9"/>
  <c r="H9"/>
  <c r="I9" s="1"/>
  <c r="F9"/>
  <c r="F209"/>
  <c r="G155"/>
  <c r="H155"/>
  <c r="F155"/>
  <c r="F154" s="1"/>
  <c r="G147"/>
  <c r="H147"/>
  <c r="F147"/>
  <c r="I147" l="1"/>
  <c r="I12"/>
  <c r="G154"/>
  <c r="J155"/>
  <c r="J9"/>
  <c r="I180"/>
  <c r="J147"/>
  <c r="H154"/>
  <c r="I154" s="1"/>
  <c r="I155"/>
  <c r="Q76"/>
  <c r="J154" l="1"/>
  <c r="M168" i="3"/>
  <c r="M338"/>
  <c r="N549"/>
  <c r="R599" l="1"/>
  <c r="Q599"/>
  <c r="S599" l="1"/>
  <c r="S540"/>
  <c r="R540"/>
  <c r="T540" l="1"/>
  <c r="S226"/>
  <c r="R226"/>
  <c r="R219"/>
  <c r="Q219"/>
  <c r="P219"/>
  <c r="T226" l="1"/>
  <c r="Q72"/>
  <c r="Q44"/>
  <c r="Q28"/>
  <c r="F11" i="8" l="1"/>
  <c r="G11" s="1"/>
  <c r="S20" i="7"/>
  <c r="Q20"/>
  <c r="P12"/>
  <c r="P22" s="1"/>
  <c r="O12"/>
  <c r="O22" s="1"/>
  <c r="N12"/>
  <c r="N22" s="1"/>
  <c r="M12"/>
  <c r="M22" s="1"/>
  <c r="L12"/>
  <c r="L22" s="1"/>
  <c r="K12"/>
  <c r="K22" s="1"/>
  <c r="J12"/>
  <c r="J22" s="1"/>
  <c r="I12"/>
  <c r="I22" s="1"/>
  <c r="H12"/>
  <c r="H22" s="1"/>
  <c r="G12"/>
  <c r="G22" s="1"/>
  <c r="F12"/>
  <c r="F22" s="1"/>
  <c r="E12"/>
  <c r="E22" s="1"/>
  <c r="S11"/>
  <c r="Q11"/>
  <c r="S10"/>
  <c r="Q10"/>
  <c r="U10" s="1"/>
  <c r="V10" s="1"/>
  <c r="S9"/>
  <c r="Q9"/>
  <c r="S8"/>
  <c r="Q8"/>
  <c r="U8" s="1"/>
  <c r="V8" s="1"/>
  <c r="S7"/>
  <c r="Q7"/>
  <c r="S12"/>
  <c r="T7" l="1"/>
  <c r="T9"/>
  <c r="T11"/>
  <c r="U7"/>
  <c r="V7" s="1"/>
  <c r="T8"/>
  <c r="U9"/>
  <c r="V9" s="1"/>
  <c r="T10"/>
  <c r="U11"/>
  <c r="V11" s="1"/>
  <c r="Q12"/>
  <c r="U12" s="1"/>
  <c r="S15"/>
  <c r="Q22" l="1"/>
  <c r="T12"/>
  <c r="F9" i="6" l="1"/>
  <c r="E9"/>
  <c r="D9"/>
  <c r="H8"/>
  <c r="H9" s="1"/>
  <c r="G9" l="1"/>
  <c r="G184" i="2"/>
  <c r="H184"/>
  <c r="F184"/>
  <c r="G178"/>
  <c r="H178"/>
  <c r="I178" s="1"/>
  <c r="F178"/>
  <c r="H97"/>
  <c r="I97" s="1"/>
  <c r="G97"/>
  <c r="F97"/>
  <c r="J184" l="1"/>
  <c r="J97"/>
  <c r="J178"/>
  <c r="I184"/>
  <c r="H13" i="13" l="1"/>
  <c r="H18"/>
  <c r="H25"/>
  <c r="H27"/>
  <c r="H30"/>
  <c r="H32"/>
  <c r="H10"/>
  <c r="P66" i="2"/>
  <c r="H10" i="14" l="1"/>
  <c r="G10"/>
  <c r="G203" i="2" l="1"/>
  <c r="H203"/>
  <c r="F203"/>
  <c r="F202" s="1"/>
  <c r="I203" l="1"/>
  <c r="H202"/>
  <c r="G202"/>
  <c r="G152"/>
  <c r="H152"/>
  <c r="I152" s="1"/>
  <c r="F152"/>
  <c r="F82"/>
  <c r="G82"/>
  <c r="G54"/>
  <c r="H54"/>
  <c r="F54"/>
  <c r="F53" s="1"/>
  <c r="O69"/>
  <c r="O70"/>
  <c r="O60"/>
  <c r="P60"/>
  <c r="O61"/>
  <c r="P61"/>
  <c r="O62"/>
  <c r="P62"/>
  <c r="O63"/>
  <c r="P63"/>
  <c r="O64"/>
  <c r="P64"/>
  <c r="O94"/>
  <c r="P94"/>
  <c r="G49"/>
  <c r="H49"/>
  <c r="I49" s="1"/>
  <c r="F49"/>
  <c r="F41"/>
  <c r="G41"/>
  <c r="G14"/>
  <c r="H14"/>
  <c r="F14"/>
  <c r="F8" s="1"/>
  <c r="P546" i="3"/>
  <c r="P545"/>
  <c r="H540"/>
  <c r="I540"/>
  <c r="G540"/>
  <c r="H529"/>
  <c r="I529"/>
  <c r="G529"/>
  <c r="H454"/>
  <c r="I454"/>
  <c r="G454"/>
  <c r="G8" i="2" l="1"/>
  <c r="J14"/>
  <c r="J54"/>
  <c r="I202"/>
  <c r="H8"/>
  <c r="I14"/>
  <c r="J41"/>
  <c r="J49"/>
  <c r="I54"/>
  <c r="J82"/>
  <c r="G53"/>
  <c r="H53"/>
  <c r="I53" s="1"/>
  <c r="H427" i="3"/>
  <c r="I427"/>
  <c r="G427"/>
  <c r="J53" i="2" l="1"/>
  <c r="H331" i="3"/>
  <c r="I331"/>
  <c r="H297"/>
  <c r="I297"/>
  <c r="G297"/>
  <c r="H226"/>
  <c r="I226"/>
  <c r="G226"/>
  <c r="H186"/>
  <c r="I186"/>
  <c r="G186"/>
  <c r="G185" s="1"/>
  <c r="I137"/>
  <c r="H185" l="1"/>
  <c r="I185"/>
  <c r="N331"/>
  <c r="M331"/>
  <c r="H95"/>
  <c r="I95"/>
  <c r="G95"/>
  <c r="I19"/>
  <c r="N332" l="1"/>
  <c r="E25" i="12"/>
  <c r="E15"/>
  <c r="E14" s="1"/>
  <c r="E12"/>
  <c r="F48" i="5" l="1"/>
  <c r="H10"/>
  <c r="G10"/>
  <c r="H23" l="1"/>
  <c r="H22" s="1"/>
  <c r="E23"/>
  <c r="E22" s="1"/>
  <c r="F23"/>
  <c r="F22" s="1"/>
  <c r="G23"/>
  <c r="G22" s="1"/>
  <c r="P74" i="2" l="1"/>
  <c r="Q66" l="1"/>
  <c r="E11" i="1" l="1"/>
  <c r="D11"/>
  <c r="E9"/>
  <c r="F9"/>
  <c r="F11"/>
  <c r="D9"/>
  <c r="H616" i="3" l="1"/>
  <c r="I616"/>
  <c r="G616"/>
  <c r="G651" l="1"/>
  <c r="F9" i="8" l="1"/>
  <c r="H82" i="2" l="1"/>
  <c r="I82" s="1"/>
  <c r="H41"/>
  <c r="I41" s="1"/>
  <c r="I566" i="3" l="1"/>
  <c r="I250"/>
  <c r="I146"/>
  <c r="I97"/>
  <c r="P577"/>
  <c r="H566"/>
  <c r="P458"/>
  <c r="H250"/>
  <c r="P252"/>
  <c r="H193"/>
  <c r="H146"/>
  <c r="H137"/>
  <c r="G19"/>
  <c r="H19"/>
  <c r="H432" l="1"/>
  <c r="I432"/>
  <c r="G432"/>
  <c r="H149" l="1"/>
  <c r="I149"/>
  <c r="G149"/>
  <c r="H206" i="2"/>
  <c r="G206"/>
  <c r="F206"/>
  <c r="F205" s="1"/>
  <c r="F116"/>
  <c r="H116"/>
  <c r="I116" s="1"/>
  <c r="G116"/>
  <c r="G174"/>
  <c r="H174"/>
  <c r="F174"/>
  <c r="I206" l="1"/>
  <c r="J174"/>
  <c r="I174"/>
  <c r="J116"/>
  <c r="J206"/>
  <c r="G205"/>
  <c r="H205"/>
  <c r="G141"/>
  <c r="H141"/>
  <c r="F141"/>
  <c r="G120"/>
  <c r="H120"/>
  <c r="F120"/>
  <c r="F43" i="5"/>
  <c r="G43"/>
  <c r="H43"/>
  <c r="E43"/>
  <c r="I141" i="2" l="1"/>
  <c r="I205"/>
  <c r="I120"/>
  <c r="J141"/>
  <c r="J205"/>
  <c r="J120"/>
  <c r="H209"/>
  <c r="G209"/>
  <c r="F208"/>
  <c r="G208"/>
  <c r="G107"/>
  <c r="H107"/>
  <c r="F107"/>
  <c r="I209" l="1"/>
  <c r="J107"/>
  <c r="I107"/>
  <c r="J208"/>
  <c r="J209"/>
  <c r="H208"/>
  <c r="I208" s="1"/>
  <c r="N24" i="1" l="1"/>
  <c r="N25"/>
  <c r="M23"/>
  <c r="M24"/>
  <c r="M25"/>
  <c r="L24"/>
  <c r="L25"/>
  <c r="G25" l="1"/>
  <c r="F15" l="1"/>
  <c r="F16"/>
  <c r="E16"/>
  <c r="E19"/>
  <c r="F19"/>
  <c r="D19"/>
  <c r="M16" l="1"/>
  <c r="N19"/>
  <c r="L19"/>
  <c r="M19"/>
  <c r="M11"/>
  <c r="M12"/>
  <c r="M9"/>
  <c r="D13" i="8"/>
  <c r="G10"/>
  <c r="J76" i="5"/>
  <c r="J75"/>
  <c r="J74"/>
  <c r="H73"/>
  <c r="G73"/>
  <c r="F73"/>
  <c r="E73"/>
  <c r="J72"/>
  <c r="J71"/>
  <c r="H70"/>
  <c r="G70"/>
  <c r="F70"/>
  <c r="F47" s="1"/>
  <c r="E70"/>
  <c r="E47" s="1"/>
  <c r="J69"/>
  <c r="J68"/>
  <c r="J67"/>
  <c r="J66"/>
  <c r="J65"/>
  <c r="J63"/>
  <c r="J62"/>
  <c r="J61"/>
  <c r="J60"/>
  <c r="J59"/>
  <c r="J58"/>
  <c r="J57"/>
  <c r="J56"/>
  <c r="J55"/>
  <c r="J54"/>
  <c r="J53"/>
  <c r="J52"/>
  <c r="J51"/>
  <c r="J50"/>
  <c r="J49"/>
  <c r="H48"/>
  <c r="H47" s="1"/>
  <c r="G48"/>
  <c r="J46"/>
  <c r="J45"/>
  <c r="J44"/>
  <c r="G42"/>
  <c r="F42"/>
  <c r="E42"/>
  <c r="J41"/>
  <c r="J40"/>
  <c r="J39"/>
  <c r="H38"/>
  <c r="G38"/>
  <c r="F38"/>
  <c r="E38"/>
  <c r="J37"/>
  <c r="J36"/>
  <c r="J35"/>
  <c r="J34"/>
  <c r="H33"/>
  <c r="G33"/>
  <c r="F33"/>
  <c r="E33"/>
  <c r="J31"/>
  <c r="J30"/>
  <c r="J29"/>
  <c r="J21"/>
  <c r="J20"/>
  <c r="J19"/>
  <c r="J18"/>
  <c r="J17"/>
  <c r="H15"/>
  <c r="G15"/>
  <c r="F15"/>
  <c r="E15"/>
  <c r="J14"/>
  <c r="J13"/>
  <c r="J12"/>
  <c r="J11"/>
  <c r="G9"/>
  <c r="F10"/>
  <c r="F9" s="1"/>
  <c r="E10"/>
  <c r="E9" s="1"/>
  <c r="H13" i="14"/>
  <c r="G13"/>
  <c r="F13"/>
  <c r="D25" i="12"/>
  <c r="D15"/>
  <c r="D12"/>
  <c r="G47" i="5" l="1"/>
  <c r="D15" i="8"/>
  <c r="G9"/>
  <c r="G27" i="5"/>
  <c r="J70"/>
  <c r="J16"/>
  <c r="J10"/>
  <c r="F27"/>
  <c r="F123" s="1"/>
  <c r="J28"/>
  <c r="E27"/>
  <c r="E123" s="1"/>
  <c r="J38"/>
  <c r="J43"/>
  <c r="D14" i="12"/>
  <c r="J33" i="5"/>
  <c r="J73"/>
  <c r="J48"/>
  <c r="H9"/>
  <c r="J15"/>
  <c r="H27"/>
  <c r="H42"/>
  <c r="J42" s="1"/>
  <c r="D15" i="1"/>
  <c r="P636" i="3"/>
  <c r="P635"/>
  <c r="K635"/>
  <c r="J635"/>
  <c r="J632"/>
  <c r="K632"/>
  <c r="D16" i="1"/>
  <c r="I618" i="3"/>
  <c r="H618"/>
  <c r="G618"/>
  <c r="I617"/>
  <c r="H617"/>
  <c r="G617"/>
  <c r="P614"/>
  <c r="P613"/>
  <c r="P612"/>
  <c r="P611"/>
  <c r="P610"/>
  <c r="P609"/>
  <c r="P608"/>
  <c r="P606"/>
  <c r="I605"/>
  <c r="H605"/>
  <c r="G605"/>
  <c r="P602"/>
  <c r="P600"/>
  <c r="P598"/>
  <c r="P597"/>
  <c r="P596"/>
  <c r="P595"/>
  <c r="P594"/>
  <c r="P593"/>
  <c r="P592"/>
  <c r="P591"/>
  <c r="P590"/>
  <c r="P589"/>
  <c r="P588"/>
  <c r="P587"/>
  <c r="P586"/>
  <c r="P585"/>
  <c r="P584"/>
  <c r="P583"/>
  <c r="P582"/>
  <c r="P581"/>
  <c r="S580"/>
  <c r="R580"/>
  <c r="P580"/>
  <c r="I579"/>
  <c r="H579"/>
  <c r="H578" s="1"/>
  <c r="G579"/>
  <c r="P576"/>
  <c r="P571"/>
  <c r="I570"/>
  <c r="H570"/>
  <c r="G570"/>
  <c r="P569"/>
  <c r="I568"/>
  <c r="H568"/>
  <c r="G568"/>
  <c r="P567"/>
  <c r="G566"/>
  <c r="P565"/>
  <c r="I564"/>
  <c r="H564"/>
  <c r="G564"/>
  <c r="G563" s="1"/>
  <c r="P562"/>
  <c r="P561"/>
  <c r="P560"/>
  <c r="P558"/>
  <c r="P557"/>
  <c r="P556"/>
  <c r="P555"/>
  <c r="P554"/>
  <c r="P553"/>
  <c r="P552"/>
  <c r="P551"/>
  <c r="P550"/>
  <c r="S549"/>
  <c r="R549"/>
  <c r="P549"/>
  <c r="I548"/>
  <c r="H548"/>
  <c r="G548"/>
  <c r="P544"/>
  <c r="P542"/>
  <c r="P541"/>
  <c r="P538"/>
  <c r="P537"/>
  <c r="P536"/>
  <c r="P535"/>
  <c r="I534"/>
  <c r="H534"/>
  <c r="G534"/>
  <c r="P533"/>
  <c r="P532"/>
  <c r="P531"/>
  <c r="P528"/>
  <c r="I527"/>
  <c r="H527"/>
  <c r="G527"/>
  <c r="P526"/>
  <c r="I525"/>
  <c r="H525"/>
  <c r="G525"/>
  <c r="P459"/>
  <c r="P457"/>
  <c r="I456"/>
  <c r="H456"/>
  <c r="G456"/>
  <c r="P455"/>
  <c r="P453"/>
  <c r="P452"/>
  <c r="P450"/>
  <c r="P449"/>
  <c r="P448"/>
  <c r="I447"/>
  <c r="H447"/>
  <c r="G447"/>
  <c r="P446"/>
  <c r="P445"/>
  <c r="P444"/>
  <c r="P443"/>
  <c r="P442"/>
  <c r="I441"/>
  <c r="H441"/>
  <c r="G441"/>
  <c r="P431"/>
  <c r="S424"/>
  <c r="P424"/>
  <c r="H423"/>
  <c r="G423"/>
  <c r="P422"/>
  <c r="P421"/>
  <c r="P420"/>
  <c r="P419"/>
  <c r="P418"/>
  <c r="P417"/>
  <c r="P416"/>
  <c r="P415"/>
  <c r="P414"/>
  <c r="P413"/>
  <c r="P412"/>
  <c r="P411"/>
  <c r="P410"/>
  <c r="P409"/>
  <c r="P408"/>
  <c r="P407"/>
  <c r="P406"/>
  <c r="P405"/>
  <c r="P404"/>
  <c r="I403"/>
  <c r="H403"/>
  <c r="G403"/>
  <c r="P402"/>
  <c r="I401"/>
  <c r="H401"/>
  <c r="G401"/>
  <c r="P399"/>
  <c r="I398"/>
  <c r="H398"/>
  <c r="G398"/>
  <c r="P397"/>
  <c r="P396"/>
  <c r="I395"/>
  <c r="H395"/>
  <c r="G395"/>
  <c r="P394"/>
  <c r="I393"/>
  <c r="H393"/>
  <c r="G393"/>
  <c r="P392"/>
  <c r="P391"/>
  <c r="P390"/>
  <c r="P389"/>
  <c r="P388"/>
  <c r="P387"/>
  <c r="I386"/>
  <c r="H386"/>
  <c r="G386"/>
  <c r="P384"/>
  <c r="P382"/>
  <c r="P381"/>
  <c r="P380"/>
  <c r="P378"/>
  <c r="P377"/>
  <c r="P376"/>
  <c r="P375"/>
  <c r="P374"/>
  <c r="P373"/>
  <c r="P372"/>
  <c r="P371"/>
  <c r="P370"/>
  <c r="P369"/>
  <c r="P368"/>
  <c r="P367"/>
  <c r="P366"/>
  <c r="P365"/>
  <c r="I364"/>
  <c r="H364"/>
  <c r="G364"/>
  <c r="P363"/>
  <c r="I362"/>
  <c r="I361" s="1"/>
  <c r="H362"/>
  <c r="G362"/>
  <c r="G361" s="1"/>
  <c r="P360"/>
  <c r="P359"/>
  <c r="P357"/>
  <c r="I356"/>
  <c r="H356"/>
  <c r="H319" s="1"/>
  <c r="G356"/>
  <c r="P355"/>
  <c r="P354"/>
  <c r="P353"/>
  <c r="P352"/>
  <c r="P351"/>
  <c r="P350"/>
  <c r="P349"/>
  <c r="P348"/>
  <c r="P347"/>
  <c r="P346"/>
  <c r="P345"/>
  <c r="P344"/>
  <c r="P343"/>
  <c r="P342"/>
  <c r="P341"/>
  <c r="P340"/>
  <c r="P339"/>
  <c r="P338"/>
  <c r="P337"/>
  <c r="P336"/>
  <c r="P334"/>
  <c r="G331"/>
  <c r="P330"/>
  <c r="P329"/>
  <c r="P328"/>
  <c r="P327"/>
  <c r="P326"/>
  <c r="P325"/>
  <c r="P318"/>
  <c r="P317"/>
  <c r="P316"/>
  <c r="P315"/>
  <c r="P314"/>
  <c r="P313"/>
  <c r="I312"/>
  <c r="H312"/>
  <c r="G312"/>
  <c r="I304"/>
  <c r="H304"/>
  <c r="G304"/>
  <c r="P294"/>
  <c r="P293"/>
  <c r="P292"/>
  <c r="P290"/>
  <c r="P289"/>
  <c r="P288"/>
  <c r="P287"/>
  <c r="P286"/>
  <c r="S285"/>
  <c r="R285"/>
  <c r="P285"/>
  <c r="S284"/>
  <c r="R284"/>
  <c r="P284"/>
  <c r="I283"/>
  <c r="H283"/>
  <c r="G283"/>
  <c r="P282"/>
  <c r="P281"/>
  <c r="I280"/>
  <c r="H280"/>
  <c r="G280"/>
  <c r="P279"/>
  <c r="P276"/>
  <c r="I275"/>
  <c r="H275"/>
  <c r="G275"/>
  <c r="P274"/>
  <c r="P273"/>
  <c r="P272"/>
  <c r="P271"/>
  <c r="P270"/>
  <c r="P269"/>
  <c r="P268"/>
  <c r="P267"/>
  <c r="P266"/>
  <c r="P265"/>
  <c r="P264"/>
  <c r="P263"/>
  <c r="P262"/>
  <c r="P261"/>
  <c r="P260"/>
  <c r="P259"/>
  <c r="P258"/>
  <c r="R257"/>
  <c r="P257"/>
  <c r="S256"/>
  <c r="R256"/>
  <c r="P256"/>
  <c r="P255"/>
  <c r="P254"/>
  <c r="S257"/>
  <c r="P251"/>
  <c r="S251"/>
  <c r="S254" s="1"/>
  <c r="R251"/>
  <c r="R254" s="1"/>
  <c r="G250"/>
  <c r="P249"/>
  <c r="P248"/>
  <c r="P246"/>
  <c r="P245"/>
  <c r="P244"/>
  <c r="P243"/>
  <c r="P242"/>
  <c r="P241"/>
  <c r="P240"/>
  <c r="P239"/>
  <c r="P238"/>
  <c r="P237"/>
  <c r="P236"/>
  <c r="P235"/>
  <c r="P234"/>
  <c r="P233"/>
  <c r="Q232"/>
  <c r="P232"/>
  <c r="P231"/>
  <c r="R230"/>
  <c r="Q230"/>
  <c r="P230"/>
  <c r="P229"/>
  <c r="P228"/>
  <c r="P227"/>
  <c r="P225"/>
  <c r="P224"/>
  <c r="P223"/>
  <c r="P222"/>
  <c r="P221"/>
  <c r="I220"/>
  <c r="H220"/>
  <c r="G220"/>
  <c r="P218"/>
  <c r="P216"/>
  <c r="P215"/>
  <c r="P214"/>
  <c r="P213"/>
  <c r="P212"/>
  <c r="P211"/>
  <c r="P210"/>
  <c r="P209"/>
  <c r="P208"/>
  <c r="P207"/>
  <c r="P206"/>
  <c r="P205"/>
  <c r="P203"/>
  <c r="R202"/>
  <c r="Q202"/>
  <c r="P202"/>
  <c r="P201"/>
  <c r="R200"/>
  <c r="Q200"/>
  <c r="P200"/>
  <c r="P199"/>
  <c r="P198"/>
  <c r="P194"/>
  <c r="I193"/>
  <c r="G193"/>
  <c r="H192"/>
  <c r="I190"/>
  <c r="H190"/>
  <c r="G190"/>
  <c r="G189" s="1"/>
  <c r="H189"/>
  <c r="P184"/>
  <c r="P181"/>
  <c r="P180"/>
  <c r="P179"/>
  <c r="P178"/>
  <c r="P177"/>
  <c r="P176"/>
  <c r="P175"/>
  <c r="P174"/>
  <c r="P173"/>
  <c r="P172"/>
  <c r="P171"/>
  <c r="P170"/>
  <c r="P169"/>
  <c r="P168"/>
  <c r="P167"/>
  <c r="I166"/>
  <c r="I145" s="1"/>
  <c r="H166"/>
  <c r="G166"/>
  <c r="H145"/>
  <c r="P161"/>
  <c r="P160"/>
  <c r="P159"/>
  <c r="P158"/>
  <c r="P157"/>
  <c r="P156"/>
  <c r="P155"/>
  <c r="P154"/>
  <c r="P153"/>
  <c r="P152"/>
  <c r="P151"/>
  <c r="P150"/>
  <c r="G146"/>
  <c r="P144"/>
  <c r="I143"/>
  <c r="H143"/>
  <c r="H142" s="1"/>
  <c r="G143"/>
  <c r="G142" s="1"/>
  <c r="P141"/>
  <c r="P140"/>
  <c r="P139"/>
  <c r="P138"/>
  <c r="H136"/>
  <c r="G137"/>
  <c r="P134"/>
  <c r="P133"/>
  <c r="P132"/>
  <c r="P130"/>
  <c r="P129"/>
  <c r="P128"/>
  <c r="P126"/>
  <c r="I125"/>
  <c r="H125"/>
  <c r="G125"/>
  <c r="P122"/>
  <c r="P121"/>
  <c r="P120"/>
  <c r="P119"/>
  <c r="P118"/>
  <c r="P117"/>
  <c r="P116"/>
  <c r="P115"/>
  <c r="P114"/>
  <c r="P113"/>
  <c r="P112"/>
  <c r="P111"/>
  <c r="P110"/>
  <c r="P109"/>
  <c r="P108"/>
  <c r="P107"/>
  <c r="P106"/>
  <c r="P105"/>
  <c r="P104"/>
  <c r="S103"/>
  <c r="R103"/>
  <c r="P103"/>
  <c r="P101"/>
  <c r="P100"/>
  <c r="P99"/>
  <c r="P98"/>
  <c r="H97"/>
  <c r="G97"/>
  <c r="P94"/>
  <c r="P93"/>
  <c r="P92"/>
  <c r="P91"/>
  <c r="P90"/>
  <c r="P89"/>
  <c r="P88"/>
  <c r="S87"/>
  <c r="S89" s="1"/>
  <c r="R87"/>
  <c r="P87"/>
  <c r="I82"/>
  <c r="H82"/>
  <c r="G82"/>
  <c r="P80"/>
  <c r="P79"/>
  <c r="P78"/>
  <c r="I77"/>
  <c r="H77"/>
  <c r="G77"/>
  <c r="I74"/>
  <c r="H74"/>
  <c r="G74"/>
  <c r="P73"/>
  <c r="R72"/>
  <c r="P72"/>
  <c r="P71"/>
  <c r="P69"/>
  <c r="P68"/>
  <c r="P67"/>
  <c r="P65"/>
  <c r="P64"/>
  <c r="P63"/>
  <c r="P62"/>
  <c r="P61"/>
  <c r="P60"/>
  <c r="P59"/>
  <c r="I58"/>
  <c r="H58"/>
  <c r="G58"/>
  <c r="P55"/>
  <c r="P52"/>
  <c r="P50"/>
  <c r="P49"/>
  <c r="P48"/>
  <c r="P47"/>
  <c r="P46"/>
  <c r="P45"/>
  <c r="P44"/>
  <c r="R43"/>
  <c r="Q43"/>
  <c r="P43"/>
  <c r="I42"/>
  <c r="I37" s="1"/>
  <c r="H42"/>
  <c r="G42"/>
  <c r="P41"/>
  <c r="P32"/>
  <c r="P31"/>
  <c r="P30"/>
  <c r="R28"/>
  <c r="I28"/>
  <c r="H28"/>
  <c r="G28"/>
  <c r="P25"/>
  <c r="P24"/>
  <c r="P20"/>
  <c r="O20"/>
  <c r="P16"/>
  <c r="I15"/>
  <c r="I14" s="1"/>
  <c r="H15"/>
  <c r="H14" s="1"/>
  <c r="G15"/>
  <c r="P13"/>
  <c r="I12"/>
  <c r="H12"/>
  <c r="G12"/>
  <c r="G653" l="1"/>
  <c r="G626"/>
  <c r="G145"/>
  <c r="H361"/>
  <c r="T103"/>
  <c r="T580"/>
  <c r="I319"/>
  <c r="G319"/>
  <c r="G123" i="5"/>
  <c r="H123"/>
  <c r="P28" i="3"/>
  <c r="U97"/>
  <c r="R534"/>
  <c r="Q534"/>
  <c r="G633"/>
  <c r="D17" i="1" s="1"/>
  <c r="G652" i="3"/>
  <c r="G84"/>
  <c r="I84"/>
  <c r="H84"/>
  <c r="J27" i="5"/>
  <c r="E13" i="8"/>
  <c r="E15" s="1"/>
  <c r="I136" i="3"/>
  <c r="I189"/>
  <c r="G192"/>
  <c r="P192" s="1"/>
  <c r="I563"/>
  <c r="G578"/>
  <c r="I578"/>
  <c r="I633"/>
  <c r="F17" i="1" s="1"/>
  <c r="K29" s="1"/>
  <c r="H11" i="3"/>
  <c r="G136"/>
  <c r="P136" s="1"/>
  <c r="I192"/>
  <c r="H633"/>
  <c r="G195"/>
  <c r="I195"/>
  <c r="H195"/>
  <c r="I524"/>
  <c r="H440"/>
  <c r="P527"/>
  <c r="P579"/>
  <c r="P605"/>
  <c r="S28"/>
  <c r="P38"/>
  <c r="P182"/>
  <c r="H57"/>
  <c r="S219"/>
  <c r="T284"/>
  <c r="P312"/>
  <c r="P398"/>
  <c r="P15"/>
  <c r="P196"/>
  <c r="P283"/>
  <c r="P362"/>
  <c r="P427"/>
  <c r="P534"/>
  <c r="G524"/>
  <c r="R550"/>
  <c r="P166"/>
  <c r="H76"/>
  <c r="P356"/>
  <c r="P433"/>
  <c r="G440"/>
  <c r="P456"/>
  <c r="P564"/>
  <c r="P568"/>
  <c r="P572"/>
  <c r="G37"/>
  <c r="P364"/>
  <c r="P137"/>
  <c r="P102"/>
  <c r="P85"/>
  <c r="P66"/>
  <c r="J47" i="5"/>
  <c r="P19" i="3"/>
  <c r="T43"/>
  <c r="P189"/>
  <c r="N16" i="1"/>
  <c r="L16"/>
  <c r="G11" i="3"/>
  <c r="I11"/>
  <c r="P12"/>
  <c r="Q20"/>
  <c r="H37"/>
  <c r="P42"/>
  <c r="S43"/>
  <c r="G57"/>
  <c r="I57"/>
  <c r="P58"/>
  <c r="S72"/>
  <c r="P77"/>
  <c r="P97"/>
  <c r="I142"/>
  <c r="P149"/>
  <c r="P162"/>
  <c r="P190"/>
  <c r="P193"/>
  <c r="R201"/>
  <c r="T200" s="1"/>
  <c r="P220"/>
  <c r="P226"/>
  <c r="S230"/>
  <c r="P275"/>
  <c r="P280"/>
  <c r="P322"/>
  <c r="P331"/>
  <c r="P395"/>
  <c r="P401"/>
  <c r="I440"/>
  <c r="P441"/>
  <c r="P454"/>
  <c r="H524"/>
  <c r="P540"/>
  <c r="S550"/>
  <c r="H563"/>
  <c r="P631"/>
  <c r="E15" i="1"/>
  <c r="J9" i="5"/>
  <c r="G14" i="3"/>
  <c r="G76"/>
  <c r="I76"/>
  <c r="P131"/>
  <c r="P142"/>
  <c r="P143"/>
  <c r="S200"/>
  <c r="P386"/>
  <c r="P125"/>
  <c r="P250"/>
  <c r="P393"/>
  <c r="P403"/>
  <c r="P423"/>
  <c r="P447"/>
  <c r="P525"/>
  <c r="P529"/>
  <c r="P548"/>
  <c r="P566"/>
  <c r="P570"/>
  <c r="P601"/>
  <c r="K631"/>
  <c r="P632"/>
  <c r="J637"/>
  <c r="J631"/>
  <c r="I615" l="1"/>
  <c r="G615"/>
  <c r="G650" s="1"/>
  <c r="H615"/>
  <c r="S534"/>
  <c r="R631"/>
  <c r="E17" i="1"/>
  <c r="N17" s="1"/>
  <c r="H634" i="3"/>
  <c r="E18" i="1" s="1"/>
  <c r="G634" i="3"/>
  <c r="D18" i="1" s="1"/>
  <c r="K11" i="3"/>
  <c r="P432"/>
  <c r="P633"/>
  <c r="I634"/>
  <c r="F18" i="1" s="1"/>
  <c r="J633" i="3"/>
  <c r="K633"/>
  <c r="P578"/>
  <c r="P563"/>
  <c r="F13" i="8"/>
  <c r="P145" i="3"/>
  <c r="P14"/>
  <c r="J11"/>
  <c r="P524"/>
  <c r="P195"/>
  <c r="P37"/>
  <c r="P440"/>
  <c r="P76"/>
  <c r="P319"/>
  <c r="P84"/>
  <c r="J123" i="5"/>
  <c r="P11" i="3"/>
  <c r="N15" i="1"/>
  <c r="L15"/>
  <c r="M15"/>
  <c r="P57" i="3"/>
  <c r="P361"/>
  <c r="M17" i="1" l="1"/>
  <c r="L17"/>
  <c r="N617" i="3"/>
  <c r="G630"/>
  <c r="G627" s="1"/>
  <c r="I630"/>
  <c r="I629" s="1"/>
  <c r="P634"/>
  <c r="H630"/>
  <c r="H629" s="1"/>
  <c r="M18" i="1"/>
  <c r="J634" i="3"/>
  <c r="K634"/>
  <c r="N18" i="1"/>
  <c r="F15" i="8"/>
  <c r="G15" s="1"/>
  <c r="L18" i="1"/>
  <c r="P615" i="3"/>
  <c r="H33" i="2"/>
  <c r="G33"/>
  <c r="F33"/>
  <c r="H17"/>
  <c r="G17"/>
  <c r="H16" l="1"/>
  <c r="I17"/>
  <c r="J33"/>
  <c r="G16"/>
  <c r="I33"/>
  <c r="G629" i="3"/>
  <c r="P629" s="1"/>
  <c r="P630"/>
  <c r="J630"/>
  <c r="K630"/>
  <c r="K636" s="1"/>
  <c r="H626"/>
  <c r="H627" s="1"/>
  <c r="I626"/>
  <c r="I627" s="1"/>
  <c r="I16" i="2" l="1"/>
  <c r="Q94" l="1"/>
  <c r="M10" i="1" l="1"/>
  <c r="N11"/>
  <c r="L11"/>
  <c r="N10"/>
  <c r="L10"/>
  <c r="N9"/>
  <c r="L9"/>
  <c r="N12" l="1"/>
  <c r="L12"/>
  <c r="H18" i="4" l="1"/>
  <c r="H189" i="2" l="1"/>
  <c r="F122"/>
  <c r="H122"/>
  <c r="G122" l="1"/>
  <c r="I122" l="1"/>
  <c r="O12" i="1"/>
  <c r="E22"/>
  <c r="F22"/>
  <c r="F17" i="2"/>
  <c r="F24"/>
  <c r="F21" s="1"/>
  <c r="G24"/>
  <c r="H24"/>
  <c r="I24" s="1"/>
  <c r="P69"/>
  <c r="P70"/>
  <c r="F38"/>
  <c r="G38"/>
  <c r="H38"/>
  <c r="F43"/>
  <c r="G43"/>
  <c r="H43"/>
  <c r="F46"/>
  <c r="F45" s="1"/>
  <c r="G46"/>
  <c r="H46"/>
  <c r="G48"/>
  <c r="F57"/>
  <c r="G57"/>
  <c r="H57"/>
  <c r="F60"/>
  <c r="G60"/>
  <c r="H60"/>
  <c r="F70"/>
  <c r="G70"/>
  <c r="H70"/>
  <c r="F89"/>
  <c r="G89"/>
  <c r="H89"/>
  <c r="F93"/>
  <c r="G93"/>
  <c r="H93"/>
  <c r="F95"/>
  <c r="G95"/>
  <c r="H95"/>
  <c r="F105"/>
  <c r="F99" s="1"/>
  <c r="G105"/>
  <c r="H105"/>
  <c r="F125"/>
  <c r="G125"/>
  <c r="H125"/>
  <c r="F132"/>
  <c r="G132"/>
  <c r="H132"/>
  <c r="F135"/>
  <c r="G135"/>
  <c r="H135"/>
  <c r="F137"/>
  <c r="G137"/>
  <c r="H137"/>
  <c r="F139"/>
  <c r="G139"/>
  <c r="H139"/>
  <c r="F145"/>
  <c r="G145"/>
  <c r="H145"/>
  <c r="F149"/>
  <c r="G149"/>
  <c r="H149"/>
  <c r="F172"/>
  <c r="G172"/>
  <c r="H172"/>
  <c r="F189"/>
  <c r="G189"/>
  <c r="F195"/>
  <c r="F200"/>
  <c r="G200"/>
  <c r="H200"/>
  <c r="I38" l="1"/>
  <c r="I172"/>
  <c r="I145"/>
  <c r="I137"/>
  <c r="I132"/>
  <c r="I93"/>
  <c r="I70"/>
  <c r="I57"/>
  <c r="I46"/>
  <c r="H199"/>
  <c r="I200"/>
  <c r="J189"/>
  <c r="I189"/>
  <c r="J139"/>
  <c r="J135"/>
  <c r="J125"/>
  <c r="H99"/>
  <c r="I105"/>
  <c r="J95"/>
  <c r="J89"/>
  <c r="J60"/>
  <c r="J43"/>
  <c r="J172"/>
  <c r="I149"/>
  <c r="J145"/>
  <c r="I139"/>
  <c r="I135"/>
  <c r="J132"/>
  <c r="I125"/>
  <c r="G99"/>
  <c r="J105"/>
  <c r="I95"/>
  <c r="J93"/>
  <c r="I89"/>
  <c r="J70"/>
  <c r="I60"/>
  <c r="J57"/>
  <c r="J46"/>
  <c r="I43"/>
  <c r="J38"/>
  <c r="G21"/>
  <c r="J24"/>
  <c r="F16"/>
  <c r="J17"/>
  <c r="H92"/>
  <c r="F92"/>
  <c r="G92"/>
  <c r="G127"/>
  <c r="L127" s="1"/>
  <c r="H127"/>
  <c r="H21"/>
  <c r="I21" s="1"/>
  <c r="F127"/>
  <c r="H45"/>
  <c r="G199"/>
  <c r="G45"/>
  <c r="F48"/>
  <c r="F151"/>
  <c r="M22" i="1"/>
  <c r="F21"/>
  <c r="E21"/>
  <c r="H124" i="2"/>
  <c r="G195"/>
  <c r="H183"/>
  <c r="H171"/>
  <c r="H48"/>
  <c r="I48" s="1"/>
  <c r="F8" i="1"/>
  <c r="H37" i="2"/>
  <c r="H32"/>
  <c r="H215"/>
  <c r="F183"/>
  <c r="G37"/>
  <c r="G124"/>
  <c r="G151"/>
  <c r="G171"/>
  <c r="H56"/>
  <c r="G183"/>
  <c r="F56"/>
  <c r="F32"/>
  <c r="F171"/>
  <c r="Q69"/>
  <c r="F199"/>
  <c r="F212" s="1"/>
  <c r="H151"/>
  <c r="I151" s="1"/>
  <c r="F124"/>
  <c r="F37"/>
  <c r="G32"/>
  <c r="L32" s="1"/>
  <c r="O198"/>
  <c r="G22" i="1"/>
  <c r="Q64" i="2"/>
  <c r="G10" i="1"/>
  <c r="H11" i="4"/>
  <c r="G19" i="1"/>
  <c r="G16"/>
  <c r="G18" i="4"/>
  <c r="G11"/>
  <c r="G215" i="2"/>
  <c r="G56"/>
  <c r="Q74"/>
  <c r="G12" i="1"/>
  <c r="G11"/>
  <c r="Q73" i="2"/>
  <c r="Q70"/>
  <c r="Q63"/>
  <c r="Q62"/>
  <c r="Q61"/>
  <c r="Q60"/>
  <c r="D8" i="1"/>
  <c r="Q78" i="2"/>
  <c r="F215"/>
  <c r="H195"/>
  <c r="H212" s="1"/>
  <c r="L215" l="1"/>
  <c r="I127"/>
  <c r="J215"/>
  <c r="G191"/>
  <c r="J32"/>
  <c r="J183"/>
  <c r="J171"/>
  <c r="J124"/>
  <c r="I32"/>
  <c r="I171"/>
  <c r="G212"/>
  <c r="J92"/>
  <c r="I92"/>
  <c r="J21"/>
  <c r="J48"/>
  <c r="I99"/>
  <c r="J56"/>
  <c r="I56"/>
  <c r="J37"/>
  <c r="I215"/>
  <c r="I37"/>
  <c r="I183"/>
  <c r="I124"/>
  <c r="J45"/>
  <c r="I45"/>
  <c r="J127"/>
  <c r="J16"/>
  <c r="J99"/>
  <c r="I199"/>
  <c r="F191"/>
  <c r="H191"/>
  <c r="I191" s="1"/>
  <c r="I195"/>
  <c r="K9" i="1"/>
  <c r="P198" i="2"/>
  <c r="O19" i="1"/>
  <c r="J195" i="2"/>
  <c r="M21" i="1"/>
  <c r="Q198" i="2"/>
  <c r="J8"/>
  <c r="G21" i="1"/>
  <c r="G9"/>
  <c r="Q19"/>
  <c r="E8"/>
  <c r="I8" i="2"/>
  <c r="G15" i="1"/>
  <c r="P19"/>
  <c r="K12"/>
  <c r="K11"/>
  <c r="K10"/>
  <c r="O10"/>
  <c r="Q22"/>
  <c r="L191" i="2" l="1"/>
  <c r="J212"/>
  <c r="J191"/>
  <c r="I212"/>
  <c r="O212"/>
  <c r="F214"/>
  <c r="N8" i="1"/>
  <c r="M8"/>
  <c r="G8"/>
  <c r="L8"/>
  <c r="G17"/>
  <c r="E14"/>
  <c r="P22"/>
  <c r="G214" i="2"/>
  <c r="G18" i="1"/>
  <c r="F14"/>
  <c r="K8"/>
  <c r="H214" i="2"/>
  <c r="I214" s="1"/>
  <c r="D14" i="1"/>
  <c r="L214" i="2" l="1"/>
  <c r="J214"/>
  <c r="F13" i="1"/>
  <c r="M14"/>
  <c r="N14"/>
  <c r="L14"/>
  <c r="E13"/>
  <c r="K15"/>
  <c r="K17"/>
  <c r="G14"/>
  <c r="K16"/>
  <c r="K18"/>
  <c r="D13"/>
  <c r="O11" l="1"/>
  <c r="K19"/>
  <c r="F20"/>
  <c r="N13"/>
  <c r="L13"/>
  <c r="G13"/>
  <c r="K14"/>
  <c r="M13"/>
  <c r="E20"/>
  <c r="D20"/>
  <c r="D23" s="1"/>
  <c r="N23" l="1"/>
  <c r="L23"/>
  <c r="D22"/>
  <c r="N20"/>
  <c r="M20"/>
  <c r="L20"/>
  <c r="D21" l="1"/>
  <c r="N22"/>
  <c r="L22"/>
  <c r="L21" l="1"/>
  <c r="N21"/>
</calcChain>
</file>

<file path=xl/sharedStrings.xml><?xml version="1.0" encoding="utf-8"?>
<sst xmlns="http://schemas.openxmlformats.org/spreadsheetml/2006/main" count="1904" uniqueCount="709">
  <si>
    <t>W ZŁOTYCH</t>
  </si>
  <si>
    <t>L.p.</t>
  </si>
  <si>
    <t>Wyszczególnienie</t>
  </si>
  <si>
    <t>Wg uchwały początkowej Rady Miejskiej</t>
  </si>
  <si>
    <t>Plan po zmianach</t>
  </si>
  <si>
    <t>% wykonania 5:4</t>
  </si>
  <si>
    <t>struktura wykonanie dochodów</t>
  </si>
  <si>
    <t>.4-3.</t>
  </si>
  <si>
    <t>5-4.</t>
  </si>
  <si>
    <t>I.</t>
  </si>
  <si>
    <t>DOCHODY OGÓŁEM w tym:</t>
  </si>
  <si>
    <t>Dochody własne</t>
  </si>
  <si>
    <t>Subwencje</t>
  </si>
  <si>
    <t>Dotacje</t>
  </si>
  <si>
    <t>Środki na finansowanie zadań pozyskanych z innych źródeł</t>
  </si>
  <si>
    <t>II.</t>
  </si>
  <si>
    <t>WYDATKI OGÓŁEM w tym:</t>
  </si>
  <si>
    <t>Wydatki bieżące</t>
  </si>
  <si>
    <t>a)</t>
  </si>
  <si>
    <t>wynagrodzenia i pochodne od wynagrodzeń</t>
  </si>
  <si>
    <t>b)</t>
  </si>
  <si>
    <t>dotacje</t>
  </si>
  <si>
    <t>c)</t>
  </si>
  <si>
    <t>wydatki na obsługę długu</t>
  </si>
  <si>
    <t>d)</t>
  </si>
  <si>
    <t>pozostałe wydatki</t>
  </si>
  <si>
    <t>Wydatki majątkowe</t>
  </si>
  <si>
    <t>III.</t>
  </si>
  <si>
    <t>NADWYŻKA (+); NIEDOBÓR (-)</t>
  </si>
  <si>
    <t>IV.</t>
  </si>
  <si>
    <t>SPŁATY KREDYTÓW</t>
  </si>
  <si>
    <t>V.</t>
  </si>
  <si>
    <t>ŹRÓDŁA SFINANSOWANIA SPŁAT KREDYTÓW</t>
  </si>
  <si>
    <t>1.</t>
  </si>
  <si>
    <t>Nadwyżka budżetowa</t>
  </si>
  <si>
    <t>2.</t>
  </si>
  <si>
    <t>Kredyty i pożyczki, emisja obligacji</t>
  </si>
  <si>
    <t>3.</t>
  </si>
  <si>
    <t>Inne - wolne środki</t>
  </si>
  <si>
    <t>w złotych</t>
  </si>
  <si>
    <t>Dział</t>
  </si>
  <si>
    <t>Rozdział</t>
  </si>
  <si>
    <t>§</t>
  </si>
  <si>
    <t>Nazwa</t>
  </si>
  <si>
    <t>Plan z uchwały początkowej Rady Miejskiej</t>
  </si>
  <si>
    <t>Plan 
po zmianach</t>
  </si>
  <si>
    <t>%
real 7:6</t>
  </si>
  <si>
    <t>% 
real 6:5</t>
  </si>
  <si>
    <t>1</t>
  </si>
  <si>
    <t>2</t>
  </si>
  <si>
    <t>3</t>
  </si>
  <si>
    <t>4</t>
  </si>
  <si>
    <t>5</t>
  </si>
  <si>
    <t>bieżące</t>
  </si>
  <si>
    <t>600</t>
  </si>
  <si>
    <t>Transport i łączność</t>
  </si>
  <si>
    <t>60004</t>
  </si>
  <si>
    <t>Lokalny transport zbiorowy</t>
  </si>
  <si>
    <t>0970</t>
  </si>
  <si>
    <t>Wpływy z różnych dochodów</t>
  </si>
  <si>
    <t>2310</t>
  </si>
  <si>
    <t>Dotacje celowe otrzymane z gminy na zadania bieżące realizowane na podstawie porozumień (umów) między jednostkami samorządu terytorialnego</t>
  </si>
  <si>
    <t>60014</t>
  </si>
  <si>
    <t>Drogi publiczne powiatowe</t>
  </si>
  <si>
    <t>2320</t>
  </si>
  <si>
    <t>Dotacje celowe otrzymane z powiatu na zadania bieżące realizowane na podstawie porozumień (umów) między jednostkami samorządu terytorialnego</t>
  </si>
  <si>
    <t>Drogi publiczne gminne</t>
  </si>
  <si>
    <t>630</t>
  </si>
  <si>
    <t>Turystyka</t>
  </si>
  <si>
    <t>63095</t>
  </si>
  <si>
    <t>Pozostała działalność</t>
  </si>
  <si>
    <t>0750</t>
  </si>
  <si>
    <t>0830</t>
  </si>
  <si>
    <t>Wpływy z usług</t>
  </si>
  <si>
    <t>0920</t>
  </si>
  <si>
    <t>700</t>
  </si>
  <si>
    <t>Gospodarka mieszkaniowa</t>
  </si>
  <si>
    <t>70005</t>
  </si>
  <si>
    <t>Gospodarka gruntami i nieruchomościami</t>
  </si>
  <si>
    <t>0470</t>
  </si>
  <si>
    <t>710</t>
  </si>
  <si>
    <t>Działalność usługowa</t>
  </si>
  <si>
    <t>71035</t>
  </si>
  <si>
    <t>Cmentarze</t>
  </si>
  <si>
    <t>71095</t>
  </si>
  <si>
    <t>2006</t>
  </si>
  <si>
    <t>2316</t>
  </si>
  <si>
    <t>2326</t>
  </si>
  <si>
    <t>750</t>
  </si>
  <si>
    <t>Administracja publiczna</t>
  </si>
  <si>
    <t>75011</t>
  </si>
  <si>
    <t>Urzędy wojewódzkie</t>
  </si>
  <si>
    <t>2010</t>
  </si>
  <si>
    <t>75023</t>
  </si>
  <si>
    <t>Urzędy gmin (miast i miast na prawach powiatu)</t>
  </si>
  <si>
    <t>75075</t>
  </si>
  <si>
    <t>Promocja jednostek samorządu terytorialnego</t>
  </si>
  <si>
    <t>2007</t>
  </si>
  <si>
    <t>751</t>
  </si>
  <si>
    <t>Urzędy naczelnych organów władzy państwowej, kontroli i ochrony prawa oraz sądownictwa</t>
  </si>
  <si>
    <t>75101</t>
  </si>
  <si>
    <t>Urzędy naczelnych organów władzy państwowej, kontroli i ochrony prawa</t>
  </si>
  <si>
    <t>754</t>
  </si>
  <si>
    <t>Bezpieczeństwo publiczne i ochrona przeciwpożarowa</t>
  </si>
  <si>
    <t>75416</t>
  </si>
  <si>
    <t>Straż gminna (miejska)</t>
  </si>
  <si>
    <t>0570</t>
  </si>
  <si>
    <t>756</t>
  </si>
  <si>
    <t>Dochody od osób prawnych, od osób fizycznych i od innych jednostek nieposiadających osobowości prawnej oraz wydatki związane z ich poborem</t>
  </si>
  <si>
    <t>75601</t>
  </si>
  <si>
    <t>Wpływy z podatku dochodowego od osób fizycznych</t>
  </si>
  <si>
    <t>0350</t>
  </si>
  <si>
    <t>0910</t>
  </si>
  <si>
    <t>75615</t>
  </si>
  <si>
    <t>Wpływy z podatku rolnego, podatku leśnego, podatku od czynności cywilnoprawnych, podatków i opłat lokalnych od osób prawnych i innych jednostek organizacyjnych</t>
  </si>
  <si>
    <t>0310</t>
  </si>
  <si>
    <t>Podatek od nieruchomości</t>
  </si>
  <si>
    <t>0320</t>
  </si>
  <si>
    <t>0330</t>
  </si>
  <si>
    <t>0340</t>
  </si>
  <si>
    <t>0500</t>
  </si>
  <si>
    <t>75616</t>
  </si>
  <si>
    <t>Wpływy z podatku rolnego, podatku leśnego, podatku od spadków i darowizn, podatku od czynności cywilno - prawnych oraz podatków i opłat lokalnych od osób fizycznych</t>
  </si>
  <si>
    <t>0360</t>
  </si>
  <si>
    <t>0430</t>
  </si>
  <si>
    <t>Wpływy z opłaty targowej</t>
  </si>
  <si>
    <t>0440</t>
  </si>
  <si>
    <t>Wpływy z opłaty miejscowej</t>
  </si>
  <si>
    <t>75618</t>
  </si>
  <si>
    <t>Wpływy z innych opłat stanowiących dochody jednostek samorządu terytorialnego na podstawie ustaw</t>
  </si>
  <si>
    <t>0410</t>
  </si>
  <si>
    <t>Wpływy z opłaty skarbowej</t>
  </si>
  <si>
    <t>0480</t>
  </si>
  <si>
    <t>0490</t>
  </si>
  <si>
    <t>Wpływy z innych lokalnych opłat pobieranych przez jednostki samorządu terytorialnego na podstawie odrębnych ustaw</t>
  </si>
  <si>
    <t>75621</t>
  </si>
  <si>
    <t>Udziały gmin w podatkach stanowiących dochód budżetu państwa</t>
  </si>
  <si>
    <t>0010</t>
  </si>
  <si>
    <t>0020</t>
  </si>
  <si>
    <t>758</t>
  </si>
  <si>
    <t>Różne rozliczenia</t>
  </si>
  <si>
    <t>75801</t>
  </si>
  <si>
    <t>Część oświatowa subwencji ogólnej dla jednostek samorządu terytorialnego</t>
  </si>
  <si>
    <t>2920</t>
  </si>
  <si>
    <t>Subwencje ogólne z budżetu państwa</t>
  </si>
  <si>
    <t>75807</t>
  </si>
  <si>
    <t>Część wyrównawcza subwencji ogólnej dla gmin</t>
  </si>
  <si>
    <t>75814</t>
  </si>
  <si>
    <t>Różne rozliczenia finansowe</t>
  </si>
  <si>
    <t>801</t>
  </si>
  <si>
    <t>Oświata i wychowanie</t>
  </si>
  <si>
    <t>80101</t>
  </si>
  <si>
    <t>Szkoły podstawowe</t>
  </si>
  <si>
    <t>2030</t>
  </si>
  <si>
    <t>80103</t>
  </si>
  <si>
    <t>Oddziały przedszkolne w szkołach podstawowych</t>
  </si>
  <si>
    <t>80104</t>
  </si>
  <si>
    <t xml:space="preserve">Przedszkola </t>
  </si>
  <si>
    <t>80110</t>
  </si>
  <si>
    <t>Gimnazja</t>
  </si>
  <si>
    <t>851</t>
  </si>
  <si>
    <t>Ochrona zdrowia</t>
  </si>
  <si>
    <t>85195</t>
  </si>
  <si>
    <t>852</t>
  </si>
  <si>
    <t>Pomoc społeczna</t>
  </si>
  <si>
    <t>85203</t>
  </si>
  <si>
    <t>Ośrodki wsparcia</t>
  </si>
  <si>
    <t>85212</t>
  </si>
  <si>
    <t>Świadczenia rodzinne, świadczenia z funduszu alimentacyjnego oraz składki na ubezpieczenia emerytalne i rentowe z ubezpieczenia społecznego</t>
  </si>
  <si>
    <t>0980</t>
  </si>
  <si>
    <t>Wpływy z tytułu zwrotów wypłaconych świadczeń z funduszu alimentacyjnego</t>
  </si>
  <si>
    <t>85213</t>
  </si>
  <si>
    <t>Składki na ubezpieczenie zdrowotne opłacane za osoby pobierające niektóre świadczenia z pomocy społecznej, niektóre świadczenia rodzinne oraz za osoby uczestniczące w zajęciach w centrum integracji społecznej.</t>
  </si>
  <si>
    <t>85214</t>
  </si>
  <si>
    <t>Zasiłki i pomoc w naturze oraz składki na ubezpieczenia emerytalne i rentowe</t>
  </si>
  <si>
    <t>85215</t>
  </si>
  <si>
    <t>Dodatki mieszkaniowe</t>
  </si>
  <si>
    <t>85216</t>
  </si>
  <si>
    <t>Zasiłki stałe</t>
  </si>
  <si>
    <t>85219</t>
  </si>
  <si>
    <t>Ośrodki pomocy społecznej</t>
  </si>
  <si>
    <t>85228</t>
  </si>
  <si>
    <t>Usługi opiekuńcze i specjalistyczne usługi opiekuńcze</t>
  </si>
  <si>
    <t>85295</t>
  </si>
  <si>
    <t>853</t>
  </si>
  <si>
    <t>Pozostałe zadania w zakresie polityki społecznej</t>
  </si>
  <si>
    <t>85395</t>
  </si>
  <si>
    <t>854</t>
  </si>
  <si>
    <t>Edukacyjna opieka wychowawcza</t>
  </si>
  <si>
    <t>85415</t>
  </si>
  <si>
    <t>900</t>
  </si>
  <si>
    <t>Gospodarka komunalna i ochrona środowiska</t>
  </si>
  <si>
    <t>90013</t>
  </si>
  <si>
    <t>Schroniska dla zwierząt</t>
  </si>
  <si>
    <t>90019</t>
  </si>
  <si>
    <t>Wpływy i wydatki związane z gromadzeniem środków z opłat i kar za korzystanie ze środowiska</t>
  </si>
  <si>
    <t>0690</t>
  </si>
  <si>
    <t>Wpływy z różnych opłat</t>
  </si>
  <si>
    <t>90095</t>
  </si>
  <si>
    <t>Kultura i ochrona dziedzictwa narodowego</t>
  </si>
  <si>
    <t>Kultura fizyczna</t>
  </si>
  <si>
    <t>92601</t>
  </si>
  <si>
    <t>Obiekty sportowe</t>
  </si>
  <si>
    <t>92695</t>
  </si>
  <si>
    <t xml:space="preserve">w tym z tytułu dotacji i środków na finansowanie wydatków na realizację zadań finansowanych z udziałem środków, o których mowa w art. 5 ust. 1 pkt 2 i 3 
</t>
  </si>
  <si>
    <t>majątkowe</t>
  </si>
  <si>
    <t>0870</t>
  </si>
  <si>
    <t>Wpływy ze sprzedaży składników majątkowych</t>
  </si>
  <si>
    <t>6295</t>
  </si>
  <si>
    <t>majątkowe razem:</t>
  </si>
  <si>
    <t>Ogółem:</t>
  </si>
  <si>
    <t xml:space="preserve">w tym z tytułu dotacji
i środków na finansowanie wydatków na realizację zadań finansowanych z udziałem środków, o których mowa w art. 5 ust. 1 pkt 2 i 3 
</t>
  </si>
  <si>
    <t>Plan z początkowej Uchwały Rady Miejskiej</t>
  </si>
  <si>
    <t>%
 real 6:5</t>
  </si>
  <si>
    <t>010</t>
  </si>
  <si>
    <t>Rolnictwo i łowiectwo</t>
  </si>
  <si>
    <t>01030</t>
  </si>
  <si>
    <t>Izby rolnicze</t>
  </si>
  <si>
    <t>Wpłaty gmin na rzecz izb rolniczych w wysokości 2% uzyskanych wpływów z podatku rolnego</t>
  </si>
  <si>
    <t>Zakup usług pozostałych</t>
  </si>
  <si>
    <t>Wynagrodzenia osobowe pracowników</t>
  </si>
  <si>
    <t>Składki na ubezpieczenia społeczne</t>
  </si>
  <si>
    <t>Składki na Fundusz Pracy</t>
  </si>
  <si>
    <t>Zakup usług remontowych</t>
  </si>
  <si>
    <t>Wydatki inwestycyjne jednostek budżetowych</t>
  </si>
  <si>
    <t>Zakup materiałów i wyposażenia</t>
  </si>
  <si>
    <t>Różne opłaty i składki</t>
  </si>
  <si>
    <t>Ośrodki informacji turystycznej</t>
  </si>
  <si>
    <t>Dotacja celowa z budżetu na finansowanie lub dofinansowanie zadań zleconych do realizacji stowarzyszeniom</t>
  </si>
  <si>
    <t>Wydatki osobowe niezaliczone do wynagrodzeń</t>
  </si>
  <si>
    <t>Zakup energii</t>
  </si>
  <si>
    <t>Zakup usług zdrowotnych</t>
  </si>
  <si>
    <t>Odpisy na zakładowy fundusz świadczeń socjalnych</t>
  </si>
  <si>
    <t>Wydatki na zakupy inwestycyjne jednostek budżetowych</t>
  </si>
  <si>
    <t>Zakłady gospodarki mieszkaniowej</t>
  </si>
  <si>
    <t>Zakup usług obejmujących wykonanie ekspertyz, analiz i opinii</t>
  </si>
  <si>
    <t>Opłaty za administrowanie i czynsze za budynki, lokale i pomieszczenia garażowe</t>
  </si>
  <si>
    <t>Wynagrodzenia bezosobowe</t>
  </si>
  <si>
    <t>Kary i odszkodowania wypłacane na rzecz osób fizycznych</t>
  </si>
  <si>
    <t>Dotacje celowe przekazane gminie na zadania bieżące realizowane na podstawie porozumień (umów) między jednostkami samorządu terytorialnego</t>
  </si>
  <si>
    <t>Dotacje celowe przekazane dla powiatu na zadania bieżące realizowane na podstawie porozumień (umów) między jednostkami samorządu terytorialnego</t>
  </si>
  <si>
    <t>Dodatkowe wynagrodzenie roczne</t>
  </si>
  <si>
    <t>Rady gmin (miast i miast na prawach powiatu)</t>
  </si>
  <si>
    <t>Wpłaty na Państwowy Fundusz Rehabilitacji Osób Niepełnosprawnych</t>
  </si>
  <si>
    <t>Zakup usług obejmujących tłumaczenia</t>
  </si>
  <si>
    <t>Podróże służbowe krajowe</t>
  </si>
  <si>
    <t>Podróże służbowe zagraniczne</t>
  </si>
  <si>
    <t xml:space="preserve">Szkolenia pracowników niebędących członkami korpusu służby cywilnej </t>
  </si>
  <si>
    <t>Wynagrodzenia agencyjno- prowizyjne</t>
  </si>
  <si>
    <t>Obrona narodowa</t>
  </si>
  <si>
    <t>Pozostałe wydatki obronne</t>
  </si>
  <si>
    <t>Ochotnicze straże pożarne</t>
  </si>
  <si>
    <t>Obrona cywilna</t>
  </si>
  <si>
    <t>Zarządzanie kryzysowe</t>
  </si>
  <si>
    <t>Obsługa długu publicznego</t>
  </si>
  <si>
    <t>Obsługa papierów wartościowych, kredytów i pożyczek jednostek samorządu terytorialnego</t>
  </si>
  <si>
    <t>Rezerwy ogólne i celowe</t>
  </si>
  <si>
    <t>Rezerwy</t>
  </si>
  <si>
    <t>Stypendia dla uczniów</t>
  </si>
  <si>
    <t>Dotacja podmiotowa z budżetu dla niepublicznej jednostki systemu oświaty</t>
  </si>
  <si>
    <t>Zakup środków żywności</t>
  </si>
  <si>
    <t>Dowożenie uczniów do szkół</t>
  </si>
  <si>
    <t>Dokształcanie i doskonalenie nauczycieli</t>
  </si>
  <si>
    <t>Stołówki szkolne i przedszkolne</t>
  </si>
  <si>
    <t>Zwalczanie narkomanii</t>
  </si>
  <si>
    <t>Przeciwdziałanie alkoholizmowi</t>
  </si>
  <si>
    <t>Zakup leków, wyrobów medycznych i produktów biobójczych</t>
  </si>
  <si>
    <t>Domy pomocy społecznej</t>
  </si>
  <si>
    <t>Zakup usług przez jednostki samorządu terytorialnego od innych jednostek samorządu terytorialnego</t>
  </si>
  <si>
    <t>Opłaty na rzecz budżetów jednostek samorządu terytorialnego</t>
  </si>
  <si>
    <t>Zadania w zakresie przeciwdziałania przemocy w rodzinie</t>
  </si>
  <si>
    <t>Świadczenia społeczne</t>
  </si>
  <si>
    <t>Koszty postępowania sądowego i prokuratorskiego</t>
  </si>
  <si>
    <t>Składki na ubezpieczenie zdrowotne</t>
  </si>
  <si>
    <t>3 182,00</t>
  </si>
  <si>
    <t>Świetlice szkolne</t>
  </si>
  <si>
    <t>Kolonie i obozy oraz inne formy wypoczynku dzieci i młodzieży szkolnej, a także szkolenia młodzieży</t>
  </si>
  <si>
    <t>Szkolne schroniska młodzieżowe</t>
  </si>
  <si>
    <t>Oczyszczanie miast i wsi</t>
  </si>
  <si>
    <t>Utrzymanie zieleni w miastach i gminach</t>
  </si>
  <si>
    <t>Oświetlenie ulic, placów i dróg</t>
  </si>
  <si>
    <t>Filharmonie, orkiestry, chóry i kapele</t>
  </si>
  <si>
    <t>Dotacja podmiotowa z budżetu dla samorządowej instytucji kultury</t>
  </si>
  <si>
    <t>Centra kultury i sztuki</t>
  </si>
  <si>
    <t>Biblioteki</t>
  </si>
  <si>
    <t>Muzea</t>
  </si>
  <si>
    <t>Nagrody o charakterze szczególnym niezaliczone do wynagrodzeń</t>
  </si>
  <si>
    <t>Stypendia różne</t>
  </si>
  <si>
    <t>Zadania w zakresie kultury fizycznej</t>
  </si>
  <si>
    <t>Wydatki razem, w tym:</t>
  </si>
  <si>
    <t>a) wydatki bieżące, w tym:</t>
  </si>
  <si>
    <t>- obsługa długu</t>
  </si>
  <si>
    <t>b) wydatki majątkowe</t>
  </si>
  <si>
    <t>Wydatki majątkowe:</t>
  </si>
  <si>
    <t>wb</t>
  </si>
  <si>
    <t>Lp.</t>
  </si>
  <si>
    <t>% 6:5</t>
  </si>
  <si>
    <t>% 5:4</t>
  </si>
  <si>
    <t>Razem</t>
  </si>
  <si>
    <t>Paragraf</t>
  </si>
  <si>
    <t>Treść</t>
  </si>
  <si>
    <t>Dochody</t>
  </si>
  <si>
    <t>Wydatki</t>
  </si>
  <si>
    <t>Plan</t>
  </si>
  <si>
    <t>Wykonanie</t>
  </si>
  <si>
    <t>6</t>
  </si>
  <si>
    <t>7</t>
  </si>
  <si>
    <t>8</t>
  </si>
  <si>
    <t>4010</t>
  </si>
  <si>
    <t>4110</t>
  </si>
  <si>
    <t>4120</t>
  </si>
  <si>
    <t>4170</t>
  </si>
  <si>
    <t>4210</t>
  </si>
  <si>
    <t>4260</t>
  </si>
  <si>
    <t>4300</t>
  </si>
  <si>
    <t>3020</t>
  </si>
  <si>
    <t>4040</t>
  </si>
  <si>
    <t>4270</t>
  </si>
  <si>
    <t>4280</t>
  </si>
  <si>
    <t>4360</t>
  </si>
  <si>
    <t>4410</t>
  </si>
  <si>
    <t>4430</t>
  </si>
  <si>
    <t>4440</t>
  </si>
  <si>
    <t>4700</t>
  </si>
  <si>
    <t>3110</t>
  </si>
  <si>
    <t>4130</t>
  </si>
  <si>
    <t>Razem:</t>
  </si>
  <si>
    <t>Plan dotacji z uchwały początkowej Rady Miejskiej</t>
  </si>
  <si>
    <t>Plan dochodów po zmianach</t>
  </si>
  <si>
    <t>% 7:6</t>
  </si>
  <si>
    <t>Utrzymanie cmentarza wojennego</t>
  </si>
  <si>
    <t>Nazwa banku</t>
  </si>
  <si>
    <t>Rok</t>
  </si>
  <si>
    <t>Przyznana</t>
  </si>
  <si>
    <t>Wykorzystana</t>
  </si>
  <si>
    <t>Bank Gospodarstwa Krajowego</t>
  </si>
  <si>
    <t>ING Bank Śląski S.A.</t>
  </si>
  <si>
    <t>Bank Millennium S.A.</t>
  </si>
  <si>
    <t>Bank Ochrony Środowiska</t>
  </si>
  <si>
    <t>Klasyfikacja (dział, rozdział)</t>
  </si>
  <si>
    <t>Nazwa projektu</t>
  </si>
  <si>
    <t>Po zmianach</t>
  </si>
  <si>
    <t>% wykonania 6:5</t>
  </si>
  <si>
    <t>I</t>
  </si>
  <si>
    <t>WYDATKI MAJĄTKOWE</t>
  </si>
  <si>
    <t>II</t>
  </si>
  <si>
    <t xml:space="preserve">WYDATKI BIEŻĄCE </t>
  </si>
  <si>
    <t>Wskaźnik dyn. %</t>
  </si>
  <si>
    <t>Wskaźnik str. %</t>
  </si>
  <si>
    <t xml:space="preserve">Działalność usługowa </t>
  </si>
  <si>
    <t xml:space="preserve">Administracja publiczna </t>
  </si>
  <si>
    <t>Urzędy naczelnych organów władzy państwowe, kontroli i ochrony prawa oraz sądownictwa</t>
  </si>
  <si>
    <t xml:space="preserve">Obsługa długu publicznego </t>
  </si>
  <si>
    <t xml:space="preserve">Pomoc społeczna </t>
  </si>
  <si>
    <t xml:space="preserve">Edukacyjna opieka wychowawcza </t>
  </si>
  <si>
    <t>Razem wydatki</t>
  </si>
  <si>
    <t>Wskaźnik dyn. %       (kol. 5:3)</t>
  </si>
  <si>
    <t>zł</t>
  </si>
  <si>
    <t>Wskaźnik struktury %</t>
  </si>
  <si>
    <t>Wskaźnik struktury</t>
  </si>
  <si>
    <t>Dochody ogółem, w tym:</t>
  </si>
  <si>
    <t>Dochody bieżące</t>
  </si>
  <si>
    <t>Dochody majątkowe</t>
  </si>
  <si>
    <t>Wydatki ogółem, w tym:</t>
  </si>
  <si>
    <t>III</t>
  </si>
  <si>
    <t>Różnica dochody bieżące - wydatki bieżące nadwyżka operacyjna (+)</t>
  </si>
  <si>
    <t>IV</t>
  </si>
  <si>
    <t xml:space="preserve">Różnica dochody majątkowe – wydatki majątkowe </t>
  </si>
  <si>
    <t>V</t>
  </si>
  <si>
    <t>Cel dotacji</t>
  </si>
  <si>
    <t>A</t>
  </si>
  <si>
    <t>Zadania z zakresu administracji rządowej oraz inne zadania zlecone gminie ustawami</t>
  </si>
  <si>
    <t>Składki na ubezpieczenie zdrowotne opłacone za osoby pobierające niektóre świadczenia z pomocy społecznej, niektóre świadczenia rodzinne oraz za osoby uczestniczące w zajęciach w centrum integracji społecznej</t>
  </si>
  <si>
    <t>B</t>
  </si>
  <si>
    <t>Zadania realizowane na podstawie porozumień z organizacjami administracji rządowej</t>
  </si>
  <si>
    <t>C</t>
  </si>
  <si>
    <t>Koszty udzielonej edukacyjnej pomocy stypendialnej dla uczniów o charakterze socjalnym i zasiłki szkolne</t>
  </si>
  <si>
    <t>D</t>
  </si>
  <si>
    <t>E</t>
  </si>
  <si>
    <t>.4/3</t>
  </si>
  <si>
    <t>Dodatki mieszkaniowe w formie dodatku energetycznego</t>
  </si>
  <si>
    <t>Dotacje razem</t>
  </si>
  <si>
    <t>Dofinansowanie zadań z zakresu wychowania przedszkolnego (oddziały w placówkach przedszkolnych)</t>
  </si>
  <si>
    <t>Dofinansowanie zadań z zakresu wychowania przedszkolnego (oddziały w placówkach szkolnych)</t>
  </si>
  <si>
    <t>Składki na ubezpieczenia zdrowotne opłacane za osoby pobierające niektóre świadczenia z pomocy społecznej, świadczenia rodzinne</t>
  </si>
  <si>
    <t>Dofinansowanie w ramach projektu "Pomoc państwa w zakresie dożywiania"</t>
  </si>
  <si>
    <t>4240</t>
  </si>
  <si>
    <t>4520</t>
  </si>
  <si>
    <t>Wyposażenie szkół w podręczniki oraz materiały edukacyjne i ćwiczeniowe</t>
  </si>
  <si>
    <t>Rządowy program dla rodzin wielodzietnych „Karta Dużej Rodziny”</t>
  </si>
  <si>
    <t>80150</t>
  </si>
  <si>
    <t>Szkolenia pracowników niebędących członkami korpusu służby cywilnej</t>
  </si>
  <si>
    <t>Nagrody konkursowe</t>
  </si>
  <si>
    <t>Wpłaty jednostek na państwowy fundusz celowy na finansowanie lub dofinansowanie zadań inwestycyjnych</t>
  </si>
  <si>
    <t>Realizacja zadań wymagających stosowania specjalnej organizacji nauki i metod pracy dla dzieci w przedszkolach, oddziałach przedszkolnych w szkołach podstawowych i innych formach wychowania przedszkolnego</t>
  </si>
  <si>
    <t>Rezerwy na inwestycje i zakupy inwestycyjne</t>
  </si>
  <si>
    <t>4480</t>
  </si>
  <si>
    <t>Różnica dochody ogółem - wydatki ogółem deficyt (-)/ nadwyżka (+)</t>
  </si>
  <si>
    <t>Realizacja zadań wymagających stosowania specjalnej organizacji nauki i metod pracy dla dzieci i młodzieży w szkołach podstawowych, gimnazjach, liceach ogólnokształcących, liceach profilowanych i szkołach zawodowych oraz szkołach artystycznych</t>
  </si>
  <si>
    <t>%</t>
  </si>
  <si>
    <t xml:space="preserve">Opłaty z tytułu zakupu usług telekomunikacyjnych </t>
  </si>
  <si>
    <t>Opłaty z tytułu zakupu usług telekomunikacyjnych</t>
  </si>
  <si>
    <t>Klasyfikacja §</t>
  </si>
  <si>
    <t>Planowane dochody</t>
  </si>
  <si>
    <t>Planowane wydatki</t>
  </si>
  <si>
    <t>Nadwyżka (1-2)</t>
  </si>
  <si>
    <t>Deficyt (1-2)</t>
  </si>
  <si>
    <t>Finansowanie (Przychody - Rozchody)</t>
  </si>
  <si>
    <t>Przychody ogółem:</t>
  </si>
  <si>
    <t>Kredyty</t>
  </si>
  <si>
    <t>§ 952</t>
  </si>
  <si>
    <t>Pożyczki</t>
  </si>
  <si>
    <t>Pożyczki na finansowanie zadań realizowanych z udziałem środków pochodzących z budżetu UE</t>
  </si>
  <si>
    <t>§ 903</t>
  </si>
  <si>
    <t>4.</t>
  </si>
  <si>
    <t>Spłaty pożyczek udzielonych</t>
  </si>
  <si>
    <t>§ 951</t>
  </si>
  <si>
    <t>5.</t>
  </si>
  <si>
    <t>Prywatyzacja majątku j.s.t.</t>
  </si>
  <si>
    <t xml:space="preserve">§ 941 do 944 </t>
  </si>
  <si>
    <t>6.</t>
  </si>
  <si>
    <t>Nadwyżka budżetu z lat ubiegłych</t>
  </si>
  <si>
    <t>§ 957</t>
  </si>
  <si>
    <t>7.</t>
  </si>
  <si>
    <t>Obligacje skarbowe</t>
  </si>
  <si>
    <t>§ 911</t>
  </si>
  <si>
    <t>8.</t>
  </si>
  <si>
    <t>Inne papiery wartościowe</t>
  </si>
  <si>
    <t>§  931</t>
  </si>
  <si>
    <t>9.</t>
  </si>
  <si>
    <t>Inne źródła (wolne środki)</t>
  </si>
  <si>
    <t>§ 950</t>
  </si>
  <si>
    <t>Rozchody ogółem :</t>
  </si>
  <si>
    <t>Spłaty kredytów</t>
  </si>
  <si>
    <t>§ 992</t>
  </si>
  <si>
    <t>Spłaty pożyczek</t>
  </si>
  <si>
    <t>Spłaty pożyczek otrzymanych na finansowanie zadań realizowanych z udziałem środków pochodzących z budżetu UE</t>
  </si>
  <si>
    <t>§ 963</t>
  </si>
  <si>
    <t>Udzielone pożyczki</t>
  </si>
  <si>
    <t>§ 991</t>
  </si>
  <si>
    <t>Lokaty</t>
  </si>
  <si>
    <t>§ 994</t>
  </si>
  <si>
    <t>Wykup papierów wartościowych</t>
  </si>
  <si>
    <t>§ 982</t>
  </si>
  <si>
    <t>Wykup obligacji</t>
  </si>
  <si>
    <t>§ 971</t>
  </si>
  <si>
    <t>Rozchody z tytułu innych rozliczeń</t>
  </si>
  <si>
    <t>§ 995</t>
  </si>
  <si>
    <t>LP</t>
  </si>
  <si>
    <t>DZIAŁ</t>
  </si>
  <si>
    <t>ROZDZIAŁ</t>
  </si>
  <si>
    <t>NAZWA ZADANIA</t>
  </si>
  <si>
    <t>Prowadzenie informacji turystycznej</t>
  </si>
  <si>
    <t>Wspieranie Centrum Integracji Społecznej</t>
  </si>
  <si>
    <t>Prowadzenie Środowiskowego 
Domu Samopomocy – zadanie zlecone</t>
  </si>
  <si>
    <t xml:space="preserve">Prowadzenie jadłodajni i noclegowni </t>
  </si>
  <si>
    <t>Prowadzenie stacji socjalnej i punktu pomocy sanitarnej</t>
  </si>
  <si>
    <t>Opieka nad bezdomnymi zwierzętami</t>
  </si>
  <si>
    <t>Imprezy kulturalne dla dzieci i młodzieży; upowszechnianie wiedzy, koncerty plenerowe</t>
  </si>
  <si>
    <t xml:space="preserve">                                                                                                     Ogółem:</t>
  </si>
  <si>
    <t xml:space="preserve">                       Razem dział 801</t>
  </si>
  <si>
    <t xml:space="preserve"> Biblioteki </t>
  </si>
  <si>
    <t xml:space="preserve">                    Razem dział 921</t>
  </si>
  <si>
    <t>Podmiot</t>
  </si>
  <si>
    <t>Niepubliczne przedszkola</t>
  </si>
  <si>
    <t>Przeciwdziałanie narkomanii, zajęcia z dziećmi z rodzin patologicznych</t>
  </si>
  <si>
    <t>Upowszechnianie sportu:piłka nożna dzieci,młodzieży i dorosłych, szachy, piłka siatkowa, ręczna i plażowa, żeglarstwo, kajakarstwo, wioślarstwo, tenis stołowy, judo, karate, taekwondo, lekkoatletyka, sporty motorowe, orientacja sportowa</t>
  </si>
  <si>
    <t>Dotacje celowe w ramach programów finansowanych z udziałem środkow europejskich oraz środków, o których mowa w art. 5 ust. 1 pkt 3 oraz ust. 3 pkt. 5 i 6 ustawy, lub płatności w ramach budżetu środków europejskich, z wyłączeniem dochodów klasyfikowanych w paragrafie 205</t>
  </si>
  <si>
    <t>2020</t>
  </si>
  <si>
    <t>Dotacje celowe otrzymane z budżetu państwa na zadania bieżące realizowane przez gminę na podstawie porozumień z organami administracji rządowej</t>
  </si>
  <si>
    <t>Dotacja celowa na pomoc finansową udzielaną między jednostkami samorządu terytorialnego na dofinansowanie własnych zadań bieżących</t>
  </si>
  <si>
    <t>Różne wydatki na rzecz osób fizycznych</t>
  </si>
  <si>
    <t>Odsetki od samorządowych papierów wartościowych lub zaciągniętych przez jednostkę samorządu terytorialnego kredytów i pożyczek</t>
  </si>
  <si>
    <t>Przedszkola</t>
  </si>
  <si>
    <t>2820</t>
  </si>
  <si>
    <t>Różnica</t>
  </si>
  <si>
    <t>Rozdz.</t>
  </si>
  <si>
    <t>§**</t>
  </si>
  <si>
    <t>Nazwa zadania inwestycyjnego
i okres realizacji
(w latach)</t>
  </si>
  <si>
    <t>Planowane wydatki na inwestycje roczne i wieloletnie w okresie realizacji zadania (całkowita wartość projektu)</t>
  </si>
  <si>
    <t>w tym źródła finansowania</t>
  </si>
  <si>
    <t>dochody własne j.s.t.</t>
  </si>
  <si>
    <t>kredyty
i pożyczki</t>
  </si>
  <si>
    <t>środki pochodzące z innych  źr.*</t>
  </si>
  <si>
    <t>środki wymienione
w art. 5 ust. 1 pkt 2 i 3 u.f.p.</t>
  </si>
  <si>
    <t xml:space="preserve">Realizacja zadań wymagających stosowania specjalnej organizacji nauki i metod pracy dla dzieci i młodzieży w szkołach podstawowych, gimnazjach, liceach ogólnokształcących, liceach profilowanych i szkołach zawodowych oraz szkołach artystycznych </t>
  </si>
  <si>
    <t>Załącznik nr 1</t>
  </si>
  <si>
    <t>Załącznik nr 2</t>
  </si>
  <si>
    <t>Załącznik nr 3</t>
  </si>
  <si>
    <t>% wykonania</t>
  </si>
  <si>
    <t>Załącznik nr 6</t>
  </si>
  <si>
    <t>Załącznik nr 7</t>
  </si>
  <si>
    <t>Załącznik nr 8</t>
  </si>
  <si>
    <t>Załącznik nr 9</t>
  </si>
  <si>
    <t>Profilaktyka kobiet po mastektomii, osób chorych na cukrzycę, organizacja profilaktycznych badań lekarskich, pierwsza pomoc przedmedyczna, ratownictwo na wodzie</t>
  </si>
  <si>
    <t>Załącznik nr 10</t>
  </si>
  <si>
    <t>Załącznik nr 11</t>
  </si>
  <si>
    <t>Załącznik nr 12</t>
  </si>
  <si>
    <t>0660</t>
  </si>
  <si>
    <t>0670</t>
  </si>
  <si>
    <t>Wpływy z opłat za korzystanie z wychowania przedszkolnego</t>
  </si>
  <si>
    <t>Wpływy z opłat za korzystanie z wyżywienia w jednostkach realizujących zadania z zakresu wychowania przedszkolnego</t>
  </si>
  <si>
    <t>926</t>
  </si>
  <si>
    <t>6330</t>
  </si>
  <si>
    <t>Dotacje celowe otrzymane z budżetu państwa na realizację inwestycji i zakupów inwestycyjnych własnych gmin (związków gmin, związków powiatowo-gminnych)</t>
  </si>
  <si>
    <t>85211</t>
  </si>
  <si>
    <t>Świadczenia wychowawcze</t>
  </si>
  <si>
    <t>2060</t>
  </si>
  <si>
    <t>Dotacje celowe otrzymane z budżetu państwa na zadania bieżące z zakresu administracji rządowej zlecone gminom (związkom gmin, związkom powiatowo-gminnym), związane z realizacją świadczenia wychowawczego stanowiącego pomoc państwa w wychowywaniu dzieci</t>
  </si>
  <si>
    <t>80149</t>
  </si>
  <si>
    <t>2710</t>
  </si>
  <si>
    <t>Dotacja celowa otrzymana z tytułu pomocy finansowej udzielanej między jednostkami samorzadu terytorialnego na dofinansowanie własnych zadań bieżących</t>
  </si>
  <si>
    <t>Wpływy z róznych dochodów</t>
  </si>
  <si>
    <t>Dotacja podmiotowa z budżetu dla publicznej jednostki systemu oświaty prowadzonej przez osobę prawną inną niż jednostka samorządu terytorialnego lub przez osobę fizyczną</t>
  </si>
  <si>
    <t>Dotacje celowe otrzymane z budżetu państwa na realizację zadań bieżących z zakresu administracji rządowej oraz innych zadań zleconych gminie (związkom gmin, związkom powiatowo-gminnym) ustawami</t>
  </si>
  <si>
    <t>Zakup środków dydaktycznych i książek</t>
  </si>
  <si>
    <t xml:space="preserve"> </t>
  </si>
  <si>
    <t>Dotacja podmiotowa z budżetu dla jednostek niezaliczanych do sektora finansów publicznych</t>
  </si>
  <si>
    <t>Wpływy z pozostałych odsetek</t>
  </si>
  <si>
    <t>Wpływy  z najmu i dzierżawy składników majątkowych Skarbu Państwa, jednostek samorządu terytorialnego lub innych jednostek zaliczanych do sektora finansów publicznych oraz innych umów o podobnym charakterze</t>
  </si>
  <si>
    <t>Wpływy z opłat za trwały zarząd, użytkowanie i służebności</t>
  </si>
  <si>
    <t>Wpływy z tytułu grzywien, mandatów i innych kar pieniężnych od osób fizycznych</t>
  </si>
  <si>
    <t>Wpływy z podatku od działalności gospodarczej osób fizycznych, opłacanego w formie karty podatkowej</t>
  </si>
  <si>
    <t>Wpływy z odsetek od nieterminowych wpłat z tytułu podatków i opłat</t>
  </si>
  <si>
    <t>Wpływy z podatku od nieruchomości</t>
  </si>
  <si>
    <t>Wpływy z podatku rolnego</t>
  </si>
  <si>
    <t>Wpływy z podatku leśnego</t>
  </si>
  <si>
    <t>Wpłwy z podatku od środków transportowych</t>
  </si>
  <si>
    <t>Wpływy z podatku od czynności cywilnoprawnych</t>
  </si>
  <si>
    <t>Wpływy z podatku od spadków i darowizn</t>
  </si>
  <si>
    <t>Wpływy z opłat za zezwolenia na sprzedaż napojów alkoholowych</t>
  </si>
  <si>
    <t>Wpływy z podatek dochodowego od osób prawnych</t>
  </si>
  <si>
    <t>Dotacje celowe otrzymane z budżetu państwa na realizację własnych zadań bieżących gmin (związków gmin, związków powiatowo-gminnym)</t>
  </si>
  <si>
    <t>Środki na dofinansowanie własnych inwestycji gmin, powiatów (związków gmin, związków powiatowo-gminnych, związków powiatów), samorządów województw, pozyskane z innych źródeł</t>
  </si>
  <si>
    <t>Wpłaty jednostek na państwowy fundusz celowy</t>
  </si>
  <si>
    <t>Wpłaty gmin i powiatów na rzecz innych jednostek samorządu terytorialnego oraz związków gmin, związków powiatowo-gminnych lub związków powiatów na dofinansowanie zadań bieżących</t>
  </si>
  <si>
    <t>Świadczenie wychowawcze</t>
  </si>
  <si>
    <t>Składki na ubezpieczenie zdrowotne opłacane za osoby pobierające niektóre świadczenia z pomocy społecznej, niektóre świadczenia rodzinne oraz za osoby uczestniczące w zajęciach w centrum integracji społecznej</t>
  </si>
  <si>
    <t>Kary, odszkodowania i grzywny wypłacane na rzecz osób prawnych i innych jednostek organizacyjnych</t>
  </si>
  <si>
    <t>PKO Bank Polski SA</t>
  </si>
  <si>
    <t>Budowa budynku komunalnego przy ul. Gizewiusza (dz. 79/8 i 79/21)</t>
  </si>
  <si>
    <t>Modernizacja budynku Urzędu Miejskiego w Ostródzie</t>
  </si>
  <si>
    <t>Termomodernizacja Szkoły Podstawowej nr 1</t>
  </si>
  <si>
    <t>Budowa oświetlenia parkowego na Cmentarzu z okresu I Wojny Światowej</t>
  </si>
  <si>
    <t>Modernizacja kompleksu lekkoatletycznego przy ul. Wyszyńskiego w Ostródzie, wariant 400 m - certyfikowany</t>
  </si>
  <si>
    <t>Edukacja ekologiczna dzieci i młodzieży, działania na rzecz ekologii i ochrony środowiska</t>
  </si>
  <si>
    <t>755</t>
  </si>
  <si>
    <t>Wymiar sprawiedliwości</t>
  </si>
  <si>
    <t>75515</t>
  </si>
  <si>
    <t>Nieodpłatna pomoc prawna</t>
  </si>
  <si>
    <t>Dokumentacja techniczna przebudowy ul. Drwęckiej wraz z budową wiaduktu nad układem komunikacyjnym drogowo-kolejowym</t>
  </si>
  <si>
    <t>Zagospodarowanie terenów zieleni z uwzględnieniem aspektów przyrodniczych i klimatycznych w mieście Ostróda</t>
  </si>
  <si>
    <t>Urzędy marszałkowskie</t>
  </si>
  <si>
    <t>Wspieranie rodziny</t>
  </si>
  <si>
    <t>85206</t>
  </si>
  <si>
    <t>2040</t>
  </si>
  <si>
    <t>6260</t>
  </si>
  <si>
    <t>Dotacje otrzymane z państwowych funduszy celowych na finansowanie lub dofinansowanie kosztów realizacji inwestycji i zakupów inwestycyjnych jednostek sektora finansów publicznych</t>
  </si>
  <si>
    <t>dochody własne</t>
  </si>
  <si>
    <t>dz.900 rozdz. 90019</t>
  </si>
  <si>
    <t>Realizacja własnych zadań gminy</t>
  </si>
  <si>
    <t>Dotacje celowe otrzymane z budżetu państwa na realizację własnych zadań bieżących gmin (związków gmin, związków powiatowo-gminnych)</t>
  </si>
  <si>
    <t>Dotacje celowe otrzymane z budżetu państwa na realizację zadań bieżących gmin z zakresu edukacyjnej opieki wychowawczej finansowanych w całości przez budżet państwa w ramach programów rządowych</t>
  </si>
  <si>
    <t>Komendy powiatowe Policji</t>
  </si>
  <si>
    <t>ik</t>
  </si>
  <si>
    <t>WYKONANIE DOCHODÓW MIASTA OSTRÓDA ZA I PÓŁROCZE 2017 ROKU</t>
  </si>
  <si>
    <t xml:space="preserve">   Wykonanie     30.06.2017r.</t>
  </si>
  <si>
    <t>85230</t>
  </si>
  <si>
    <t>Pomoc w zakresie dożywiania</t>
  </si>
  <si>
    <t>855</t>
  </si>
  <si>
    <t>Rodzina</t>
  </si>
  <si>
    <t>85501</t>
  </si>
  <si>
    <t>85502</t>
  </si>
  <si>
    <t>85505</t>
  </si>
  <si>
    <t>Tworzenie i funkcjonowanie żłobków</t>
  </si>
  <si>
    <t>6257</t>
  </si>
  <si>
    <t>0940</t>
  </si>
  <si>
    <t>Wpływy z rozliczeń/zwrotów z lat ubiegłych</t>
  </si>
  <si>
    <t>60011</t>
  </si>
  <si>
    <t>Drogi publiczne krajowe</t>
  </si>
  <si>
    <t>70001</t>
  </si>
  <si>
    <t>0640</t>
  </si>
  <si>
    <t>85595</t>
  </si>
  <si>
    <t>921</t>
  </si>
  <si>
    <t>92195</t>
  </si>
  <si>
    <t>85503</t>
  </si>
  <si>
    <t>Karta Dużej Rodziny</t>
  </si>
  <si>
    <t>0770</t>
  </si>
  <si>
    <t xml:space="preserve"> PRZYCHODY I ROZCHODY BUDŻETU W 2017 R.</t>
  </si>
  <si>
    <t>Plan na 01.01.2017r.</t>
  </si>
  <si>
    <t>Plan na  30.06.2017r.</t>
  </si>
  <si>
    <t>Wykonanie na  30.06.2017r.</t>
  </si>
  <si>
    <t>DOTACJE CELOWE NA ZADANIA WŁASNE GMINY REALIZOWANE PRZEZ PODMIOTY NALEŻĄCE I NIENALEŻĄCE DO SEKTORA FINANSÓW PUBLICZNYCH W 2017 ROKU</t>
  </si>
  <si>
    <t>PLAN NA 01.01.2017 R.</t>
  </si>
  <si>
    <t>PLAN NA 30.06.2017 R.</t>
  </si>
  <si>
    <t>WYKONANIE NA 30.06.2017 R.</t>
  </si>
  <si>
    <t>Usługi opiekuńcze dla mieszkańców miasta Ostróda</t>
  </si>
  <si>
    <t>Zapewnienie funkcjonowania Dziennego Domu Senior+</t>
  </si>
  <si>
    <t>Działalnia w zakresie kultury - organizacja Ostróda Reggae Festival 2017</t>
  </si>
  <si>
    <t>Upowszechnianie sportu:piłka nożna, wioślarstwo,kajakarstwo, tenis stołowy, piłka ręczna</t>
  </si>
  <si>
    <t>Zapewnienie funkcjonowania Dziennego Domu Senior-WIGOR</t>
  </si>
  <si>
    <t>Niepubliczne szkoły podstawowe</t>
  </si>
  <si>
    <t>2360</t>
  </si>
  <si>
    <t>4420</t>
  </si>
  <si>
    <t>Dotacje otrzymane 30.06.2017r.</t>
  </si>
  <si>
    <t>Wydatki      30.06.2017r.</t>
  </si>
  <si>
    <t>Zadłużenie miasta na 31.12.2016</t>
  </si>
  <si>
    <t>Kredyty spłacone na koniec okresu sprawozdawczego           30.06.2017</t>
  </si>
  <si>
    <t>Zadłużenie miasta na koniec okresu sprawozdawczego         30.06.2017                          (5-7)</t>
  </si>
  <si>
    <t>Obligacje wykupione na koniec okresu sprawozdawczego     30.06.2017</t>
  </si>
  <si>
    <t>INFORMACJA O ZOBOWIĄZANIACH MIASTA W ZAKRESIE KREDYTÓW NA DZIEŃ 30.06.2017r.</t>
  </si>
  <si>
    <t>INFORMACJA O ZOBOWIĄZANIACH MIASTA W ZAKRESIE OBLIGACJI NA DZIEŃ 30.06.2017r.</t>
  </si>
  <si>
    <t>WYDATKI PONIESIONE W 2017 ROKU NA PROGRAMY I PROJEKTY REALIZOWANE ZE ŚRODKÓW POCHODZĄCYCH Z FUNDUSZY STRUKTURALNYCH I FUNDUSZU SPÓJNOŚCI ORAZ POZOSTAŁE ŚRODKI POCHODZĄCE ZE ŹRÓDEŁ ZAGRANICZNYCH NIE PODLEGAJĄCE ZWROTOWI</t>
  </si>
  <si>
    <t>Wykonanie        30.06.2017</t>
  </si>
  <si>
    <t>dz. 600 rozdz. 60095</t>
  </si>
  <si>
    <t>Budowa ścieżek rowerowych wraz z infrastrukturą towarzyszącą</t>
  </si>
  <si>
    <t>Urządzenie strefy aktywności rodzinnej w Ostródzie</t>
  </si>
  <si>
    <t>Modernizacja nawierzchni ul. Mrongowiusza (działka 126 obręb 1)</t>
  </si>
  <si>
    <t>Budowa wiaduktu nad linią kolejową nr 353 Poznań-Skandawa wraz z przebudową układu komunikacyjnego drogowo-kolejowego</t>
  </si>
  <si>
    <t>Modernizacja nawierzchni ul. Plebiscytowa</t>
  </si>
  <si>
    <t>Modernizacja nawierzchni ul. Konstytucji działka nr 1-197</t>
  </si>
  <si>
    <t>Budowa nawierzchni ul. Narożna</t>
  </si>
  <si>
    <t>Budowa ciągu pieszo-jezdnego przy ul. Garnizonowej 16</t>
  </si>
  <si>
    <t>Zakup nieruchomości gruntowej (dz. 129/3, dz. 87/10, dz. 87/5)</t>
  </si>
  <si>
    <t>Modernizacja nawierzchni alejek na cmentarzu komunalnym przy ul. Spokojnej</t>
  </si>
  <si>
    <t>Zakup serwera na potrzeby Urzędu Miejskiego</t>
  </si>
  <si>
    <t>Projekt termomodernizacji Szkoły Podstawowej nr 6 w Ostródzie</t>
  </si>
  <si>
    <t>Projekt rozbudowy Zespołu Szkolno-Przedszkolnego przy ul. Plebiscytowej 50</t>
  </si>
  <si>
    <t>Modernizacja sali gimnastycznej w Szkole Podstawowej nr 2</t>
  </si>
  <si>
    <t>Projekt oddymiania budynku Przedszkola Niepublicznego "Promyczek" przy ul. Przedszkolnej 1</t>
  </si>
  <si>
    <t>Oddymianie budynku Przedszkola Niepublicznego "Promyczek"</t>
  </si>
  <si>
    <t>Zakup obieraczki wraz z separatorem obierzyn w Szkole Podstawowej nr 1</t>
  </si>
  <si>
    <t xml:space="preserve">Modernizacja dachu budynku przy ul. Sienkiewicza 15 w Ostródzie </t>
  </si>
  <si>
    <t>Modernizacja elewacji oraz poszycia dachowego budynku Środowiskowego Domu Samopomocy "Bratek" położonego przy ul. Wojska Polskiego 8</t>
  </si>
  <si>
    <t>Dokumentacja projektowa budowy pomostu na Jeziorze Drwęckim wraz z programem sanitarnym</t>
  </si>
  <si>
    <t>Dokumentacja projektowa modernizacji pomostu na Jeziorze Sajmino wraz z programem sanitarnym</t>
  </si>
  <si>
    <t>Instalacja monitoringu w Amfiteatrze</t>
  </si>
  <si>
    <t>Modernizacja kompleksu lekkoatletycznego przy ul. Wyszyńskiego w Ostródzie - budynek zaplecza socjalnego</t>
  </si>
  <si>
    <t>Modernizacja hali sportowej przy ul. Piłsudskiego w Ostródzie</t>
  </si>
  <si>
    <t>Zakup samochodu na potrzeby Ostródzkiego Centrum Sportu i Rekreacji</t>
  </si>
  <si>
    <t>Zakup łodzi żaglowej młodzieżowej klasy Cadet</t>
  </si>
  <si>
    <t>Zakup kosiarek rotacyjnych - 2 szt. na potrzeby Ostródzkiego Centrum Sportu i Rekreacji</t>
  </si>
  <si>
    <t xml:space="preserve">   Wykonanie       30.06.2017</t>
  </si>
  <si>
    <t>Dotacja celowa na pomoc finansową udzielaną między jednostkami samorządu terytorialnego na dofinansowanie własnych zadań inwestycyjnych i zakupów inwestycyjnych</t>
  </si>
  <si>
    <t>Szpitale ogólne</t>
  </si>
  <si>
    <t>Dotacje celowe z budżetu jednostki samorządu terytorialnego, udzielone w trybie art. 221 ustawy, na finansowanie lub dofinansowanie zadań zleconych do realizacji organizacjom prowadzącym działalność pożytku publicznego</t>
  </si>
  <si>
    <t>Świadczenia rodzinne, świadczenie z funduszu alimentacyjnego oraz składki na ubezpieczenie emerytalne i rentowe z ubezpieczenia społecznego</t>
  </si>
  <si>
    <t>4220</t>
  </si>
  <si>
    <t>Tworzenie i funkcjonowanie klubów dziecięcych</t>
  </si>
  <si>
    <t>4390</t>
  </si>
  <si>
    <t>Zakup uslug pozostałych</t>
  </si>
  <si>
    <t>Pomoc materialna dla uczniów o charakterze socjalnym</t>
  </si>
  <si>
    <t>Dotacja celowa z budżetu dla pozostałych jednostek zaliczanych do sektora finansów publicznych</t>
  </si>
  <si>
    <t>Wydatki  inwestycyjne jednostek budżetowych</t>
  </si>
  <si>
    <t>WYKONANIE WYDATKÓW MIASTA OSTRÓDA ZA I PÓŁROCZE 2017 ROKU</t>
  </si>
  <si>
    <t>WYKONANIE BUDŻETU MIASTA OSTRÓDA ZA I PÓŁROCZE 2017 R.</t>
  </si>
  <si>
    <t>Wpływy z tytułu kosztów egzekucyjnych, opłaty komorniczej i kosztów upomnień</t>
  </si>
  <si>
    <t>Dotacje celowe w ramach programów finansowanych z udziałem środków europejskich oraz środków, o których mowa w art. 5 ust. 3 pkt 5 lit. a i b ustawy, lub płatności w ramach budżetu środków europejskich, realizowanych przez jednostki samorządu terytorialnego</t>
  </si>
  <si>
    <t>Dotacja celowa z budżetu na finansowanie lub dofinansowanie zadań zleconych do realizacji pozostałym jednostkom nie zaliczanym do sektora finansów publicznych</t>
  </si>
  <si>
    <t>Odsetki od dotacji oraz płatności: wykorzystanych niezgodnie z przeznaczeniem lub wykorzystanych z naruszeniem procedur, o których mowa w art. 184 ustawy, pobranych nienależnie lub w nadmiernej wysokości</t>
  </si>
  <si>
    <t>REALIZACJA ZADAŃ NA PODSTAWIE POROZUMIEŃ Z ADMINISTRACJĄ RZĄDOWĄ NA 30.06.2017 ROK</t>
  </si>
  <si>
    <t xml:space="preserve">Prowadzenie i aktualizacja spisów wyborców. </t>
  </si>
  <si>
    <t xml:space="preserve">Dotacje celowe w ramach programów finansowanych z udziałem środków europejskich </t>
  </si>
  <si>
    <t>6057, 6059</t>
  </si>
  <si>
    <t>Zakup działki gruntu nr 363/5 (obręb nr 8) położonej w Ostródzie przy ul. Jana Pawła II 9A zabudowanej budynkiem BASENU - AQUAPARKU wraz z jego modernizacją</t>
  </si>
  <si>
    <t>Świadczenia rodzinne, świadczenie z funduszu alimentacyjnego oraz składki na ubezpieczenia emerytalne i rentowe z ubezpieczenia społecznego</t>
  </si>
  <si>
    <t>Zasiłki okresowe, celowe i pomoc w naturze oraz składki na ubezpieczenia emerytalne i rentowe</t>
  </si>
  <si>
    <t>Sfinansowanie kosztu zakupu podręczników, materiałów edukacyjnych lub materiałów ćwiczeniowych</t>
  </si>
  <si>
    <t>odestki i kredyty</t>
  </si>
  <si>
    <t>Wpływy z tytułu odpłatnego nabycia prawa własności oraz prawa użytkowania wieczystego nieruchomości</t>
  </si>
  <si>
    <t>Bieżące funkcjonowanie Miejskiego Ośrodka Pomocy Społecznej</t>
  </si>
  <si>
    <t>Gminny Ośrodek Kultury i Swietlice</t>
  </si>
  <si>
    <t>Budżet 2021</t>
  </si>
  <si>
    <t>Wykonanie 30.06.2021</t>
  </si>
  <si>
    <t>Plan 2021</t>
  </si>
  <si>
    <t>Plan z uchwały początkowej Rady Gminy</t>
  </si>
  <si>
    <t>WYDATKI MAJĄTKOWE GMINY MAŁDYTY NA DZIEŃ 30.06.2021 ROK</t>
  </si>
  <si>
    <t>Kultrura i ochrona dziedzictwa narodowego</t>
  </si>
  <si>
    <t>WYKONANIE DOCHODÓW I WYDATKÓW ZWIĄZANYCH Z REALIZACJĄ ZADAŃ Z ZAKRESU ADMINSTRACJI RZĄDOWEJ ZLECONYCH GMINIE I INNYCH ZADAŃ ZLECONYCH USTAWAMI W 2021 R.</t>
  </si>
  <si>
    <t>§6057/6059</t>
  </si>
  <si>
    <t>Zadania inwestycyjne (roczne i wieloletnie) przewidziane do realizacji w 2021 roku</t>
  </si>
  <si>
    <t>rok budżetowy 2021 (8+9+10+11)</t>
  </si>
  <si>
    <t>Plan 2021r.</t>
  </si>
  <si>
    <t xml:space="preserve">Wykonanie 30.06.2021r. </t>
  </si>
  <si>
    <t>BUDŻET 2021 R.</t>
  </si>
  <si>
    <t>DOTACJE PODMIOTOWE W 2021 ROKU</t>
  </si>
  <si>
    <t>PLAN DOTACJI NA 01.01.2021 R.</t>
  </si>
  <si>
    <t>PLAN DOTACJI NA 30.06.2021 R.</t>
  </si>
  <si>
    <t>WYKONANIE DOTACJI NA 30.06.2021 R.</t>
  </si>
  <si>
    <t>Bieżące funkcjonowanie Urzędu Gminy w związku z prowadzeniem zadań zleconych z zakresu administracji rządowej</t>
  </si>
  <si>
    <t xml:space="preserve">Spis powszechny </t>
  </si>
  <si>
    <t>koszty opiekuna prawnego</t>
  </si>
  <si>
    <t xml:space="preserve">Zwroty podatku akcyzowego zawartego w cenie paliwa </t>
  </si>
  <si>
    <t>Dofinansowanie sprzęt pożarniczego</t>
  </si>
  <si>
    <t>koszty prowadzeni biura z programu "Czyste powietrze"</t>
  </si>
  <si>
    <t xml:space="preserve">Budowa infrastruktury wodociągowej i sanitarnej na terenie Gminy Małdyty </t>
  </si>
  <si>
    <t>Budowa trzech SLIPÓW ( zjazdy do wodowania) przy Jeziorze Ruda Woda</t>
  </si>
  <si>
    <t>Budowa ekologicznego ogrodu społecznego w miejscowości Sambród</t>
  </si>
  <si>
    <t>Opracowanie dokumentacji i zagospodarowanie cmentarza w Zajezierzu</t>
  </si>
  <si>
    <t>Budowa kolumbarium na cmentarzu w Zajezierzu</t>
  </si>
  <si>
    <t>Budowa kanalizacji sanitarnej na terenie Gminy Małdyty</t>
  </si>
  <si>
    <t>Cyfryzacja Urzędu oraz nowoczesne e- usługi dla społeczeństwa Gminy Małdyty</t>
  </si>
  <si>
    <t>Wybory uzupełniające do Rady Gminy</t>
  </si>
  <si>
    <t>Rządowy program wspierania rodziny</t>
  </si>
  <si>
    <t>Dotacje celowe otrzymane z budżetu państwa na realizację inwestycji i zakupów inwestycyjnych własnych gmin</t>
  </si>
  <si>
    <t>Przebudowa dróg i chodników na terenie Gminy Małdyty</t>
  </si>
  <si>
    <t>Załącznik Nr 5</t>
  </si>
  <si>
    <t>Wydatki wykonane na dzień 30.06.2021 r.</t>
  </si>
  <si>
    <t>Załącznik Nr 7</t>
  </si>
</sst>
</file>

<file path=xl/styles.xml><?xml version="1.0" encoding="utf-8"?>
<styleSheet xmlns="http://schemas.openxmlformats.org/spreadsheetml/2006/main">
  <numFmts count="9">
    <numFmt numFmtId="164" formatCode="dd\-mmm"/>
    <numFmt numFmtId="165" formatCode="#,##0.00&quot;     &quot;"/>
    <numFmt numFmtId="166" formatCode="#,##0.00;\-#,##0.00"/>
    <numFmt numFmtId="167" formatCode="#,##0.00\ [$PLZ];\-#,##0.00\ [$PLZ]"/>
    <numFmt numFmtId="168" formatCode="[$-415]General"/>
    <numFmt numFmtId="169" formatCode="[$-415]#,##0.00"/>
    <numFmt numFmtId="170" formatCode="[$-415]0.00"/>
    <numFmt numFmtId="171" formatCode="[$-415]0"/>
    <numFmt numFmtId="172" formatCode="#,##0.00_ ;\-#,##0.00\ "/>
  </numFmts>
  <fonts count="46">
    <font>
      <sz val="10"/>
      <name val="Arial"/>
      <family val="2"/>
      <charset val="238"/>
    </font>
    <font>
      <sz val="8"/>
      <color indexed="8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b/>
      <sz val="12"/>
      <color indexed="8"/>
      <name val="Arial"/>
      <family val="2"/>
      <charset val="238"/>
    </font>
    <font>
      <b/>
      <sz val="8"/>
      <color indexed="8"/>
      <name val="Arial"/>
      <family val="2"/>
      <charset val="238"/>
    </font>
    <font>
      <b/>
      <sz val="10"/>
      <color indexed="8"/>
      <name val="Arial"/>
      <family val="2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sz val="6.5"/>
      <color indexed="8"/>
      <name val="Arial"/>
      <family val="2"/>
      <charset val="238"/>
    </font>
    <font>
      <sz val="5.55"/>
      <color indexed="8"/>
      <name val="Arial"/>
      <family val="2"/>
      <charset val="238"/>
    </font>
    <font>
      <sz val="6"/>
      <color indexed="8"/>
      <name val="Arial"/>
      <family val="2"/>
      <charset val="238"/>
    </font>
    <font>
      <sz val="5.55"/>
      <name val="Arial"/>
      <family val="2"/>
      <charset val="238"/>
    </font>
    <font>
      <b/>
      <sz val="5.55"/>
      <color indexed="8"/>
      <name val="Arial"/>
      <family val="2"/>
      <charset val="238"/>
    </font>
    <font>
      <b/>
      <sz val="6"/>
      <color indexed="8"/>
      <name val="Arial"/>
      <family val="2"/>
      <charset val="238"/>
    </font>
    <font>
      <sz val="5.5"/>
      <color indexed="8"/>
      <name val="Arial"/>
      <family val="2"/>
      <charset val="238"/>
    </font>
    <font>
      <b/>
      <sz val="5.5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sz val="9"/>
      <name val="Arial"/>
      <family val="2"/>
      <charset val="238"/>
    </font>
    <font>
      <sz val="9"/>
      <color rgb="FF000000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1"/>
      <name val="Arial"/>
      <family val="2"/>
      <charset val="238"/>
    </font>
    <font>
      <b/>
      <sz val="14"/>
      <name val="Arial"/>
      <family val="2"/>
      <charset val="238"/>
    </font>
    <font>
      <sz val="10"/>
      <name val="Arial CE"/>
      <family val="2"/>
      <charset val="238"/>
    </font>
    <font>
      <b/>
      <sz val="9"/>
      <name val="Arial"/>
      <family val="2"/>
      <charset val="238"/>
    </font>
    <font>
      <b/>
      <sz val="9"/>
      <color theme="1"/>
      <name val="Arial"/>
      <family val="2"/>
      <charset val="238"/>
    </font>
    <font>
      <b/>
      <sz val="12"/>
      <name val="Arial"/>
      <family val="2"/>
      <charset val="238"/>
    </font>
    <font>
      <sz val="14"/>
      <name val="Arial"/>
      <family val="2"/>
      <charset val="238"/>
    </font>
    <font>
      <sz val="12"/>
      <name val="Arial"/>
      <family val="2"/>
      <charset val="238"/>
    </font>
    <font>
      <b/>
      <sz val="10"/>
      <name val="Arial"/>
      <family val="2"/>
      <charset val="1"/>
    </font>
    <font>
      <sz val="10"/>
      <name val="Arial"/>
      <family val="2"/>
      <charset val="1"/>
    </font>
    <font>
      <sz val="11"/>
      <color rgb="FF000000"/>
      <name val="Calibri"/>
      <family val="2"/>
      <charset val="238"/>
    </font>
    <font>
      <sz val="8"/>
      <color rgb="FF000000"/>
      <name val="Arial"/>
      <family val="2"/>
      <charset val="238"/>
    </font>
    <font>
      <b/>
      <sz val="10"/>
      <color rgb="FF000000"/>
      <name val="Arial"/>
      <family val="2"/>
      <charset val="238"/>
    </font>
    <font>
      <b/>
      <sz val="8"/>
      <color rgb="FF000000"/>
      <name val="Arial"/>
      <family val="2"/>
      <charset val="238"/>
    </font>
    <font>
      <sz val="8"/>
      <color rgb="FF000000"/>
      <name val="Calibri"/>
      <family val="2"/>
      <charset val="238"/>
    </font>
    <font>
      <sz val="11"/>
      <name val="Arial"/>
      <family val="2"/>
      <charset val="238"/>
    </font>
    <font>
      <sz val="11"/>
      <color rgb="FF000000"/>
      <name val="Arial"/>
      <family val="2"/>
      <charset val="238"/>
    </font>
    <font>
      <sz val="11"/>
      <name val="Arial"/>
      <family val="2"/>
      <charset val="1"/>
    </font>
    <font>
      <b/>
      <sz val="11"/>
      <name val="Arial"/>
      <family val="2"/>
      <charset val="1"/>
    </font>
    <font>
      <b/>
      <sz val="11"/>
      <name val="Arial"/>
      <family val="2"/>
      <charset val="238"/>
    </font>
    <font>
      <sz val="8.5"/>
      <name val="Arial"/>
      <family val="2"/>
      <charset val="238"/>
    </font>
    <font>
      <b/>
      <sz val="8.5"/>
      <name val="Arial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26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9"/>
        <b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DEDED"/>
        <bgColor rgb="FFEDEDED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rgb="FFEDEDED"/>
      </patternFill>
    </fill>
  </fills>
  <borders count="5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indexed="8"/>
      </top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168" fontId="34" fillId="0" borderId="0" applyBorder="0" applyProtection="0"/>
  </cellStyleXfs>
  <cellXfs count="783">
    <xf numFmtId="0" fontId="0" fillId="0" borderId="0" xfId="0"/>
    <xf numFmtId="0" fontId="3" fillId="0" borderId="0" xfId="1" applyFont="1"/>
    <xf numFmtId="0" fontId="3" fillId="0" borderId="0" xfId="1" applyFont="1" applyFill="1"/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1" applyFont="1" applyBorder="1" applyAlignment="1">
      <alignment wrapText="1"/>
    </xf>
    <xf numFmtId="164" fontId="3" fillId="0" borderId="1" xfId="1" applyNumberFormat="1" applyFont="1" applyBorder="1"/>
    <xf numFmtId="0" fontId="3" fillId="0" borderId="1" xfId="1" applyFont="1" applyBorder="1"/>
    <xf numFmtId="0" fontId="4" fillId="2" borderId="1" xfId="1" applyFont="1" applyFill="1" applyBorder="1" applyAlignment="1">
      <alignment horizontal="center"/>
    </xf>
    <xf numFmtId="0" fontId="4" fillId="2" borderId="1" xfId="1" applyFont="1" applyFill="1" applyBorder="1"/>
    <xf numFmtId="4" fontId="4" fillId="2" borderId="1" xfId="1" applyNumberFormat="1" applyFont="1" applyFill="1" applyBorder="1"/>
    <xf numFmtId="0" fontId="4" fillId="0" borderId="0" xfId="1" applyFont="1"/>
    <xf numFmtId="2" fontId="4" fillId="0" borderId="1" xfId="1" applyNumberFormat="1" applyFont="1" applyBorder="1"/>
    <xf numFmtId="4" fontId="4" fillId="0" borderId="1" xfId="1" applyNumberFormat="1" applyFont="1" applyBorder="1"/>
    <xf numFmtId="4" fontId="3" fillId="0" borderId="1" xfId="1" applyNumberFormat="1" applyFont="1" applyBorder="1"/>
    <xf numFmtId="4" fontId="3" fillId="0" borderId="1" xfId="1" applyNumberFormat="1" applyFont="1" applyFill="1" applyBorder="1"/>
    <xf numFmtId="4" fontId="3" fillId="0" borderId="0" xfId="1" applyNumberFormat="1" applyFont="1" applyFill="1" applyBorder="1"/>
    <xf numFmtId="2" fontId="3" fillId="0" borderId="1" xfId="1" applyNumberFormat="1" applyFont="1" applyBorder="1"/>
    <xf numFmtId="0" fontId="4" fillId="0" borderId="1" xfId="1" applyFont="1" applyBorder="1"/>
    <xf numFmtId="165" fontId="4" fillId="0" borderId="1" xfId="1" applyNumberFormat="1" applyFont="1" applyFill="1" applyBorder="1"/>
    <xf numFmtId="165" fontId="3" fillId="0" borderId="1" xfId="1" applyNumberFormat="1" applyFont="1" applyBorder="1"/>
    <xf numFmtId="165" fontId="4" fillId="0" borderId="1" xfId="1" applyNumberFormat="1" applyFont="1" applyBorder="1"/>
    <xf numFmtId="4" fontId="4" fillId="0" borderId="0" xfId="1" applyNumberFormat="1" applyFont="1"/>
    <xf numFmtId="0" fontId="4" fillId="2" borderId="1" xfId="1" applyFont="1" applyFill="1" applyBorder="1" applyAlignment="1">
      <alignment wrapText="1"/>
    </xf>
    <xf numFmtId="0" fontId="1" fillId="0" borderId="0" xfId="1" applyFont="1" applyFill="1" applyAlignment="1">
      <alignment vertical="center"/>
    </xf>
    <xf numFmtId="49" fontId="6" fillId="0" borderId="2" xfId="2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" applyFont="1" applyFill="1" applyBorder="1" applyAlignment="1">
      <alignment horizontal="center" vertical="center" wrapText="1"/>
    </xf>
    <xf numFmtId="0" fontId="6" fillId="0" borderId="0" xfId="2" applyNumberFormat="1" applyFont="1" applyFill="1" applyBorder="1" applyAlignment="1" applyProtection="1">
      <alignment horizontal="left" vertical="center"/>
      <protection locked="0"/>
    </xf>
    <xf numFmtId="4" fontId="6" fillId="0" borderId="1" xfId="2" applyNumberFormat="1" applyFont="1" applyFill="1" applyBorder="1" applyAlignment="1" applyProtection="1">
      <alignment horizontal="right" vertical="center" wrapText="1"/>
      <protection locked="0"/>
    </xf>
    <xf numFmtId="2" fontId="6" fillId="0" borderId="1" xfId="1" applyNumberFormat="1" applyFont="1" applyFill="1" applyBorder="1" applyAlignment="1">
      <alignment horizontal="right" vertical="center"/>
    </xf>
    <xf numFmtId="0" fontId="6" fillId="0" borderId="0" xfId="1" applyFont="1" applyFill="1" applyAlignment="1">
      <alignment vertical="center"/>
    </xf>
    <xf numFmtId="4" fontId="6" fillId="0" borderId="1" xfId="1" applyNumberFormat="1" applyFont="1" applyFill="1" applyBorder="1" applyAlignment="1" applyProtection="1">
      <alignment horizontal="right" vertical="center" wrapText="1"/>
      <protection locked="0"/>
    </xf>
    <xf numFmtId="4" fontId="1" fillId="0" borderId="1" xfId="1" applyNumberFormat="1" applyFont="1" applyFill="1" applyBorder="1" applyAlignment="1" applyProtection="1">
      <alignment horizontal="right" vertical="center" wrapText="1"/>
      <protection locked="0"/>
    </xf>
    <xf numFmtId="4" fontId="1" fillId="0" borderId="2" xfId="1" applyNumberFormat="1" applyFont="1" applyFill="1" applyBorder="1" applyAlignment="1" applyProtection="1">
      <alignment horizontal="right" vertical="center" wrapText="1"/>
      <protection locked="0"/>
    </xf>
    <xf numFmtId="4" fontId="1" fillId="0" borderId="1" xfId="2" applyNumberFormat="1" applyFont="1" applyFill="1" applyBorder="1" applyAlignment="1" applyProtection="1">
      <alignment horizontal="right" vertical="center" wrapText="1"/>
      <protection locked="0"/>
    </xf>
    <xf numFmtId="4" fontId="1" fillId="0" borderId="2" xfId="1" applyNumberFormat="1" applyFont="1" applyFill="1" applyBorder="1" applyAlignment="1">
      <alignment horizontal="right" vertical="center"/>
    </xf>
    <xf numFmtId="4" fontId="6" fillId="0" borderId="1" xfId="1" applyNumberFormat="1" applyFont="1" applyFill="1" applyBorder="1" applyAlignment="1">
      <alignment horizontal="right" vertical="center"/>
    </xf>
    <xf numFmtId="4" fontId="1" fillId="0" borderId="0" xfId="1" applyNumberFormat="1" applyFont="1" applyFill="1" applyAlignment="1">
      <alignment vertical="center"/>
    </xf>
    <xf numFmtId="4" fontId="6" fillId="0" borderId="0" xfId="1" applyNumberFormat="1" applyFont="1" applyFill="1" applyAlignment="1">
      <alignment vertical="center"/>
    </xf>
    <xf numFmtId="4" fontId="6" fillId="0" borderId="2" xfId="1" applyNumberFormat="1" applyFont="1" applyFill="1" applyBorder="1" applyAlignment="1">
      <alignment horizontal="right" vertical="center"/>
    </xf>
    <xf numFmtId="4" fontId="1" fillId="0" borderId="0" xfId="2" applyNumberFormat="1" applyFont="1" applyFill="1" applyBorder="1" applyAlignment="1" applyProtection="1">
      <alignment horizontal="right" vertical="center" wrapText="1"/>
      <protection locked="0"/>
    </xf>
    <xf numFmtId="4" fontId="1" fillId="0" borderId="0" xfId="1" applyNumberFormat="1" applyFont="1" applyFill="1" applyBorder="1" applyAlignment="1">
      <alignment horizontal="right" vertical="center"/>
    </xf>
    <xf numFmtId="0" fontId="1" fillId="0" borderId="0" xfId="1" applyFont="1" applyFill="1" applyBorder="1" applyAlignment="1">
      <alignment vertical="center"/>
    </xf>
    <xf numFmtId="4" fontId="8" fillId="0" borderId="1" xfId="1" applyNumberFormat="1" applyFont="1" applyFill="1" applyBorder="1" applyAlignment="1" applyProtection="1">
      <alignment horizontal="right" vertical="center" wrapText="1"/>
      <protection locked="0"/>
    </xf>
    <xf numFmtId="0" fontId="3" fillId="0" borderId="0" xfId="1" applyFont="1" applyAlignment="1">
      <alignment wrapText="1"/>
    </xf>
    <xf numFmtId="0" fontId="3" fillId="0" borderId="0" xfId="1" applyFont="1" applyAlignment="1">
      <alignment horizontal="center"/>
    </xf>
    <xf numFmtId="0" fontId="1" fillId="0" borderId="0" xfId="1" applyFont="1"/>
    <xf numFmtId="0" fontId="1" fillId="0" borderId="0" xfId="1" applyFont="1" applyAlignment="1">
      <alignment vertical="center"/>
    </xf>
    <xf numFmtId="0" fontId="1" fillId="0" borderId="0" xfId="1" applyNumberFormat="1" applyFont="1" applyAlignment="1">
      <alignment vertical="center"/>
    </xf>
    <xf numFmtId="0" fontId="1" fillId="0" borderId="0" xfId="1" applyFont="1" applyBorder="1"/>
    <xf numFmtId="0" fontId="7" fillId="0" borderId="0" xfId="1" applyFont="1" applyAlignment="1">
      <alignment horizontal="center" wrapText="1"/>
    </xf>
    <xf numFmtId="49" fontId="9" fillId="0" borderId="8" xfId="1" applyNumberFormat="1" applyFont="1" applyFill="1" applyBorder="1" applyAlignment="1" applyProtection="1">
      <alignment horizontal="center" vertical="center" wrapText="1"/>
      <protection locked="0"/>
    </xf>
    <xf numFmtId="49" fontId="9" fillId="0" borderId="6" xfId="1" applyNumberFormat="1" applyFont="1" applyFill="1" applyBorder="1" applyAlignment="1" applyProtection="1">
      <alignment horizontal="left" vertical="center" wrapText="1"/>
      <protection locked="0"/>
    </xf>
    <xf numFmtId="4" fontId="9" fillId="0" borderId="8" xfId="1" applyNumberFormat="1" applyFont="1" applyFill="1" applyBorder="1" applyAlignment="1" applyProtection="1">
      <alignment horizontal="right" vertical="center" wrapText="1"/>
      <protection locked="0"/>
    </xf>
    <xf numFmtId="0" fontId="6" fillId="0" borderId="0" xfId="1" applyFont="1"/>
    <xf numFmtId="0" fontId="6" fillId="0" borderId="0" xfId="1" applyFont="1" applyBorder="1"/>
    <xf numFmtId="49" fontId="8" fillId="0" borderId="9" xfId="1" applyNumberFormat="1" applyFont="1" applyFill="1" applyBorder="1" applyAlignment="1" applyProtection="1">
      <alignment horizontal="center" vertical="center" wrapText="1"/>
      <protection locked="0"/>
    </xf>
    <xf numFmtId="49" fontId="8" fillId="0" borderId="1" xfId="1" applyNumberFormat="1" applyFont="1" applyFill="1" applyBorder="1" applyAlignment="1" applyProtection="1">
      <alignment horizontal="center" vertical="center" wrapText="1"/>
      <protection locked="0"/>
    </xf>
    <xf numFmtId="49" fontId="8" fillId="0" borderId="2" xfId="1" applyNumberFormat="1" applyFont="1" applyFill="1" applyBorder="1" applyAlignment="1" applyProtection="1">
      <alignment horizontal="left" vertical="center" wrapText="1"/>
      <protection locked="0"/>
    </xf>
    <xf numFmtId="49" fontId="1" fillId="4" borderId="1" xfId="1" applyNumberFormat="1" applyFont="1" applyFill="1" applyBorder="1" applyAlignment="1" applyProtection="1">
      <alignment horizontal="center" vertical="center" wrapText="1"/>
      <protection locked="0"/>
    </xf>
    <xf numFmtId="49" fontId="1" fillId="4" borderId="2" xfId="1" applyNumberFormat="1" applyFont="1" applyFill="1" applyBorder="1" applyAlignment="1" applyProtection="1">
      <alignment horizontal="left" vertical="center" wrapText="1"/>
      <protection locked="0"/>
    </xf>
    <xf numFmtId="49" fontId="9" fillId="0" borderId="2" xfId="1" applyNumberFormat="1" applyFont="1" applyFill="1" applyBorder="1" applyAlignment="1" applyProtection="1">
      <alignment horizontal="left" vertical="center" wrapText="1"/>
      <protection locked="0"/>
    </xf>
    <xf numFmtId="4" fontId="9" fillId="0" borderId="1" xfId="1" applyNumberFormat="1" applyFont="1" applyFill="1" applyBorder="1" applyAlignment="1" applyProtection="1">
      <alignment horizontal="right" vertical="center" wrapText="1"/>
      <protection locked="0"/>
    </xf>
    <xf numFmtId="49" fontId="9" fillId="0" borderId="0" xfId="1" applyNumberFormat="1" applyFont="1" applyFill="1" applyBorder="1" applyAlignment="1" applyProtection="1">
      <alignment horizontal="right" vertical="center" wrapText="1"/>
      <protection locked="0"/>
    </xf>
    <xf numFmtId="0" fontId="3" fillId="0" borderId="1" xfId="1" applyFont="1" applyBorder="1" applyAlignment="1">
      <alignment horizontal="center" vertical="center" wrapText="1"/>
    </xf>
    <xf numFmtId="0" fontId="3" fillId="0" borderId="0" xfId="1" applyFont="1" applyAlignment="1">
      <alignment vertical="center" wrapText="1"/>
    </xf>
    <xf numFmtId="0" fontId="10" fillId="0" borderId="0" xfId="1" applyFont="1"/>
    <xf numFmtId="0" fontId="10" fillId="0" borderId="0" xfId="1" applyFont="1" applyAlignment="1">
      <alignment wrapText="1"/>
    </xf>
    <xf numFmtId="0" fontId="11" fillId="0" borderId="1" xfId="1" applyFont="1" applyBorder="1" applyAlignment="1">
      <alignment horizontal="center" wrapText="1"/>
    </xf>
    <xf numFmtId="1" fontId="11" fillId="0" borderId="1" xfId="1" applyNumberFormat="1" applyFont="1" applyBorder="1" applyAlignment="1">
      <alignment horizontal="center" wrapText="1"/>
    </xf>
    <xf numFmtId="4" fontId="11" fillId="0" borderId="1" xfId="1" applyNumberFormat="1" applyFont="1" applyBorder="1" applyAlignment="1">
      <alignment horizontal="center" wrapText="1"/>
    </xf>
    <xf numFmtId="0" fontId="12" fillId="0" borderId="0" xfId="1" applyFont="1" applyAlignment="1">
      <alignment horizontal="center" wrapText="1"/>
    </xf>
    <xf numFmtId="0" fontId="11" fillId="0" borderId="1" xfId="1" applyFont="1" applyBorder="1" applyAlignment="1">
      <alignment horizontal="center"/>
    </xf>
    <xf numFmtId="0" fontId="12" fillId="0" borderId="0" xfId="1" applyFont="1"/>
    <xf numFmtId="0" fontId="11" fillId="0" borderId="1" xfId="1" applyFont="1" applyBorder="1" applyAlignment="1">
      <alignment horizontal="right"/>
    </xf>
    <xf numFmtId="0" fontId="11" fillId="0" borderId="1" xfId="1" applyFont="1" applyBorder="1" applyAlignment="1">
      <alignment wrapText="1"/>
    </xf>
    <xf numFmtId="0" fontId="11" fillId="0" borderId="1" xfId="1" applyFont="1" applyBorder="1"/>
    <xf numFmtId="4" fontId="11" fillId="0" borderId="1" xfId="1" applyNumberFormat="1" applyFont="1" applyBorder="1"/>
    <xf numFmtId="4" fontId="13" fillId="0" borderId="1" xfId="1" applyNumberFormat="1" applyFont="1" applyBorder="1"/>
    <xf numFmtId="4" fontId="12" fillId="0" borderId="0" xfId="1" applyNumberFormat="1" applyFont="1"/>
    <xf numFmtId="4" fontId="14" fillId="0" borderId="1" xfId="1" applyNumberFormat="1" applyFont="1" applyBorder="1"/>
    <xf numFmtId="0" fontId="15" fillId="0" borderId="0" xfId="1" applyFont="1"/>
    <xf numFmtId="4" fontId="15" fillId="0" borderId="0" xfId="1" applyNumberFormat="1" applyFont="1"/>
    <xf numFmtId="0" fontId="10" fillId="0" borderId="0" xfId="1" applyFont="1" applyAlignment="1"/>
    <xf numFmtId="0" fontId="16" fillId="0" borderId="1" xfId="1" applyFont="1" applyBorder="1" applyAlignment="1">
      <alignment horizontal="center" wrapText="1"/>
    </xf>
    <xf numFmtId="1" fontId="16" fillId="0" borderId="1" xfId="1" applyNumberFormat="1" applyFont="1" applyBorder="1" applyAlignment="1">
      <alignment horizontal="center" wrapText="1"/>
    </xf>
    <xf numFmtId="3" fontId="16" fillId="0" borderId="1" xfId="1" applyNumberFormat="1" applyFont="1" applyBorder="1"/>
    <xf numFmtId="4" fontId="16" fillId="0" borderId="1" xfId="1" applyNumberFormat="1" applyFont="1" applyBorder="1" applyAlignment="1">
      <alignment wrapText="1"/>
    </xf>
    <xf numFmtId="0" fontId="16" fillId="0" borderId="1" xfId="1" applyNumberFormat="1" applyFont="1" applyBorder="1" applyAlignment="1">
      <alignment wrapText="1"/>
    </xf>
    <xf numFmtId="4" fontId="17" fillId="0" borderId="1" xfId="1" applyNumberFormat="1" applyFont="1" applyBorder="1" applyAlignment="1">
      <alignment wrapText="1"/>
    </xf>
    <xf numFmtId="4" fontId="17" fillId="0" borderId="1" xfId="1" applyNumberFormat="1" applyFont="1" applyBorder="1"/>
    <xf numFmtId="0" fontId="16" fillId="0" borderId="0" xfId="1" applyFont="1"/>
    <xf numFmtId="0" fontId="16" fillId="0" borderId="0" xfId="1" applyFont="1" applyAlignment="1">
      <alignment wrapText="1"/>
    </xf>
    <xf numFmtId="4" fontId="17" fillId="3" borderId="1" xfId="1" applyNumberFormat="1" applyFont="1" applyFill="1" applyBorder="1"/>
    <xf numFmtId="0" fontId="18" fillId="0" borderId="0" xfId="1" applyFont="1"/>
    <xf numFmtId="0" fontId="18" fillId="0" borderId="0" xfId="1" applyFont="1" applyAlignment="1">
      <alignment wrapText="1"/>
    </xf>
    <xf numFmtId="0" fontId="19" fillId="0" borderId="0" xfId="1" applyFont="1" applyAlignment="1">
      <alignment horizontal="justify" wrapText="1"/>
    </xf>
    <xf numFmtId="0" fontId="18" fillId="0" borderId="0" xfId="1" applyFont="1" applyAlignment="1">
      <alignment horizontal="center"/>
    </xf>
    <xf numFmtId="0" fontId="19" fillId="0" borderId="1" xfId="1" applyFont="1" applyBorder="1"/>
    <xf numFmtId="4" fontId="19" fillId="0" borderId="1" xfId="1" applyNumberFormat="1" applyFont="1" applyBorder="1"/>
    <xf numFmtId="2" fontId="19" fillId="0" borderId="1" xfId="1" applyNumberFormat="1" applyFont="1" applyBorder="1"/>
    <xf numFmtId="0" fontId="19" fillId="0" borderId="0" xfId="1" applyFont="1"/>
    <xf numFmtId="0" fontId="18" fillId="0" borderId="1" xfId="1" applyFont="1" applyBorder="1"/>
    <xf numFmtId="0" fontId="18" fillId="0" borderId="1" xfId="1" applyFont="1" applyBorder="1" applyAlignment="1">
      <alignment wrapText="1"/>
    </xf>
    <xf numFmtId="4" fontId="18" fillId="0" borderId="1" xfId="1" applyNumberFormat="1" applyFont="1" applyBorder="1"/>
    <xf numFmtId="2" fontId="18" fillId="0" borderId="1" xfId="1" applyNumberFormat="1" applyFont="1" applyBorder="1"/>
    <xf numFmtId="4" fontId="18" fillId="0" borderId="0" xfId="1" applyNumberFormat="1" applyFont="1"/>
    <xf numFmtId="0" fontId="18" fillId="0" borderId="1" xfId="1" applyFont="1" applyFill="1" applyBorder="1" applyAlignment="1">
      <alignment wrapText="1"/>
    </xf>
    <xf numFmtId="0" fontId="18" fillId="0" borderId="0" xfId="1" applyFont="1" applyBorder="1"/>
    <xf numFmtId="0" fontId="18" fillId="0" borderId="0" xfId="1" applyFont="1" applyBorder="1" applyAlignment="1">
      <alignment wrapText="1"/>
    </xf>
    <xf numFmtId="0" fontId="18" fillId="0" borderId="0" xfId="1" applyFont="1" applyBorder="1" applyAlignment="1">
      <alignment horizontal="center"/>
    </xf>
    <xf numFmtId="49" fontId="19" fillId="0" borderId="1" xfId="1" applyNumberFormat="1" applyFont="1" applyBorder="1"/>
    <xf numFmtId="0" fontId="19" fillId="0" borderId="1" xfId="1" applyFont="1" applyBorder="1" applyAlignment="1">
      <alignment vertical="center" wrapText="1"/>
    </xf>
    <xf numFmtId="4" fontId="19" fillId="0" borderId="1" xfId="1" applyNumberFormat="1" applyFont="1" applyBorder="1" applyAlignment="1">
      <alignment horizontal="right" vertical="center" wrapText="1"/>
    </xf>
    <xf numFmtId="0" fontId="19" fillId="0" borderId="0" xfId="1" applyFont="1" applyBorder="1"/>
    <xf numFmtId="2" fontId="19" fillId="0" borderId="0" xfId="1" applyNumberFormat="1" applyFont="1" applyBorder="1"/>
    <xf numFmtId="49" fontId="18" fillId="0" borderId="1" xfId="1" applyNumberFormat="1" applyFont="1" applyBorder="1"/>
    <xf numFmtId="0" fontId="18" fillId="0" borderId="1" xfId="1" applyFont="1" applyBorder="1" applyAlignment="1">
      <alignment vertical="center" wrapText="1"/>
    </xf>
    <xf numFmtId="4" fontId="18" fillId="0" borderId="1" xfId="1" applyNumberFormat="1" applyFont="1" applyBorder="1" applyAlignment="1">
      <alignment horizontal="right" vertical="center" wrapText="1"/>
    </xf>
    <xf numFmtId="2" fontId="18" fillId="0" borderId="0" xfId="1" applyNumberFormat="1" applyFont="1" applyBorder="1"/>
    <xf numFmtId="0" fontId="19" fillId="0" borderId="1" xfId="1" applyFont="1" applyBorder="1" applyAlignment="1">
      <alignment horizontal="center" vertical="center" wrapText="1"/>
    </xf>
    <xf numFmtId="4" fontId="19" fillId="0" borderId="0" xfId="1" applyNumberFormat="1" applyFont="1" applyBorder="1"/>
    <xf numFmtId="4" fontId="18" fillId="0" borderId="0" xfId="1" applyNumberFormat="1" applyFont="1" applyBorder="1"/>
    <xf numFmtId="0" fontId="18" fillId="0" borderId="0" xfId="1" applyFont="1" applyAlignment="1">
      <alignment horizontal="left"/>
    </xf>
    <xf numFmtId="0" fontId="19" fillId="0" borderId="1" xfId="1" applyFont="1" applyBorder="1" applyAlignment="1">
      <alignment horizontal="left" vertical="center" wrapText="1"/>
    </xf>
    <xf numFmtId="0" fontId="19" fillId="0" borderId="1" xfId="1" applyFont="1" applyBorder="1" applyAlignment="1">
      <alignment horizontal="justify" vertical="center" wrapText="1"/>
    </xf>
    <xf numFmtId="0" fontId="18" fillId="0" borderId="1" xfId="1" applyFont="1" applyBorder="1" applyAlignment="1">
      <alignment horizontal="justify" vertical="center" wrapText="1"/>
    </xf>
    <xf numFmtId="0" fontId="18" fillId="0" borderId="0" xfId="1" applyFont="1" applyFill="1"/>
    <xf numFmtId="4" fontId="19" fillId="0" borderId="1" xfId="1" applyNumberFormat="1" applyFont="1" applyFill="1" applyBorder="1" applyAlignment="1">
      <alignment horizontal="right" vertical="center" wrapText="1"/>
    </xf>
    <xf numFmtId="4" fontId="18" fillId="0" borderId="1" xfId="1" applyNumberFormat="1" applyFont="1" applyFill="1" applyBorder="1" applyAlignment="1">
      <alignment horizontal="right" vertical="center" wrapText="1"/>
    </xf>
    <xf numFmtId="4" fontId="6" fillId="0" borderId="11" xfId="2" applyNumberFormat="1" applyFont="1" applyFill="1" applyBorder="1" applyAlignment="1" applyProtection="1">
      <alignment horizontal="right" vertical="center" wrapText="1"/>
      <protection locked="0"/>
    </xf>
    <xf numFmtId="4" fontId="6" fillId="0" borderId="11" xfId="1" applyNumberFormat="1" applyFont="1" applyFill="1" applyBorder="1" applyAlignment="1">
      <alignment horizontal="right" vertical="center"/>
    </xf>
    <xf numFmtId="4" fontId="1" fillId="0" borderId="11" xfId="2" applyNumberFormat="1" applyFont="1" applyFill="1" applyBorder="1" applyAlignment="1" applyProtection="1">
      <alignment horizontal="right" vertical="center" wrapText="1"/>
      <protection locked="0"/>
    </xf>
    <xf numFmtId="4" fontId="1" fillId="0" borderId="11" xfId="1" applyNumberFormat="1" applyFont="1" applyFill="1" applyBorder="1" applyAlignment="1">
      <alignment horizontal="right" vertical="center"/>
    </xf>
    <xf numFmtId="0" fontId="3" fillId="0" borderId="1" xfId="1" applyFont="1" applyFill="1" applyBorder="1" applyAlignment="1">
      <alignment horizontal="center"/>
    </xf>
    <xf numFmtId="0" fontId="3" fillId="0" borderId="1" xfId="1" applyFont="1" applyFill="1" applyBorder="1"/>
    <xf numFmtId="2" fontId="3" fillId="0" borderId="1" xfId="1" applyNumberFormat="1" applyFont="1" applyFill="1" applyBorder="1"/>
    <xf numFmtId="0" fontId="3" fillId="0" borderId="1" xfId="1" applyFont="1" applyFill="1" applyBorder="1" applyAlignment="1">
      <alignment wrapText="1"/>
    </xf>
    <xf numFmtId="0" fontId="4" fillId="0" borderId="0" xfId="1" applyFont="1" applyFill="1" applyBorder="1" applyAlignment="1">
      <alignment horizontal="left" vertical="top" wrapText="1"/>
    </xf>
    <xf numFmtId="0" fontId="3" fillId="0" borderId="0" xfId="1" applyFont="1" applyFill="1" applyAlignment="1">
      <alignment horizontal="left" vertical="top" wrapText="1"/>
    </xf>
    <xf numFmtId="0" fontId="3" fillId="0" borderId="1" xfId="1" applyFont="1" applyBorder="1" applyAlignment="1">
      <alignment horizontal="left" vertical="top" wrapText="1"/>
    </xf>
    <xf numFmtId="0" fontId="4" fillId="2" borderId="1" xfId="1" applyFont="1" applyFill="1" applyBorder="1" applyAlignment="1">
      <alignment horizontal="left" vertical="top" wrapText="1"/>
    </xf>
    <xf numFmtId="0" fontId="3" fillId="0" borderId="1" xfId="1" applyFont="1" applyFill="1" applyBorder="1" applyAlignment="1">
      <alignment horizontal="left" vertical="top" wrapText="1"/>
    </xf>
    <xf numFmtId="0" fontId="3" fillId="0" borderId="2" xfId="1" applyFont="1" applyBorder="1"/>
    <xf numFmtId="4" fontId="4" fillId="0" borderId="2" xfId="1" applyNumberFormat="1" applyFont="1" applyBorder="1"/>
    <xf numFmtId="4" fontId="3" fillId="0" borderId="2" xfId="1" applyNumberFormat="1" applyFont="1" applyBorder="1"/>
    <xf numFmtId="16" fontId="3" fillId="0" borderId="11" xfId="1" applyNumberFormat="1" applyFont="1" applyBorder="1"/>
    <xf numFmtId="0" fontId="3" fillId="0" borderId="11" xfId="1" applyFont="1" applyBorder="1"/>
    <xf numFmtId="0" fontId="4" fillId="0" borderId="11" xfId="1" applyFont="1" applyBorder="1"/>
    <xf numFmtId="0" fontId="18" fillId="0" borderId="1" xfId="1" applyFont="1" applyFill="1" applyBorder="1" applyAlignment="1">
      <alignment vertical="center" wrapText="1"/>
    </xf>
    <xf numFmtId="0" fontId="20" fillId="0" borderId="1" xfId="1" applyFont="1" applyFill="1" applyBorder="1" applyAlignment="1">
      <alignment vertical="center" wrapText="1"/>
    </xf>
    <xf numFmtId="0" fontId="19" fillId="0" borderId="1" xfId="1" applyFont="1" applyFill="1" applyBorder="1" applyAlignment="1">
      <alignment vertical="center" wrapText="1"/>
    </xf>
    <xf numFmtId="49" fontId="9" fillId="0" borderId="9" xfId="1" applyNumberFormat="1" applyFont="1" applyFill="1" applyBorder="1" applyAlignment="1" applyProtection="1">
      <alignment horizontal="center" vertical="center" wrapText="1"/>
      <protection locked="0"/>
    </xf>
    <xf numFmtId="49" fontId="9" fillId="0" borderId="13" xfId="1" applyNumberFormat="1" applyFont="1" applyFill="1" applyBorder="1" applyAlignment="1" applyProtection="1">
      <alignment horizontal="center" vertical="center" wrapText="1"/>
      <protection locked="0"/>
    </xf>
    <xf numFmtId="49" fontId="8" fillId="0" borderId="14" xfId="1" applyNumberFormat="1" applyFont="1" applyFill="1" applyBorder="1" applyAlignment="1" applyProtection="1">
      <alignment horizontal="center" vertical="center" wrapText="1"/>
      <protection locked="0"/>
    </xf>
    <xf numFmtId="49" fontId="8" fillId="0" borderId="3" xfId="1" applyNumberFormat="1" applyFont="1" applyFill="1" applyBorder="1" applyAlignment="1" applyProtection="1">
      <alignment horizontal="center" vertical="center" wrapText="1"/>
      <protection locked="0"/>
    </xf>
    <xf numFmtId="49" fontId="8" fillId="0" borderId="15" xfId="1" applyNumberFormat="1" applyFont="1" applyFill="1" applyBorder="1" applyAlignment="1" applyProtection="1">
      <alignment horizontal="center" vertical="center" wrapText="1"/>
      <protection locked="0"/>
    </xf>
    <xf numFmtId="49" fontId="9" fillId="0" borderId="11" xfId="1" applyNumberFormat="1" applyFont="1" applyFill="1" applyBorder="1" applyAlignment="1" applyProtection="1">
      <alignment horizontal="center" vertical="center" wrapText="1"/>
      <protection locked="0"/>
    </xf>
    <xf numFmtId="49" fontId="9" fillId="0" borderId="10" xfId="1" applyNumberFormat="1" applyFont="1" applyFill="1" applyBorder="1" applyAlignment="1" applyProtection="1">
      <alignment horizontal="center" vertical="center" wrapText="1"/>
      <protection locked="0"/>
    </xf>
    <xf numFmtId="49" fontId="9" fillId="0" borderId="5" xfId="1" applyNumberFormat="1" applyFont="1" applyFill="1" applyBorder="1" applyAlignment="1" applyProtection="1">
      <alignment horizontal="center" vertical="center" wrapText="1"/>
      <protection locked="0"/>
    </xf>
    <xf numFmtId="4" fontId="6" fillId="0" borderId="0" xfId="1" applyNumberFormat="1" applyFont="1" applyBorder="1"/>
    <xf numFmtId="49" fontId="8" fillId="0" borderId="11" xfId="1" applyNumberFormat="1" applyFont="1" applyFill="1" applyBorder="1" applyAlignment="1" applyProtection="1">
      <alignment horizontal="center" vertical="center" wrapText="1"/>
      <protection locked="0"/>
    </xf>
    <xf numFmtId="49" fontId="8" fillId="0" borderId="4" xfId="1" applyNumberFormat="1" applyFont="1" applyFill="1" applyBorder="1" applyAlignment="1" applyProtection="1">
      <alignment horizontal="left" vertical="center" wrapText="1"/>
      <protection locked="0"/>
    </xf>
    <xf numFmtId="49" fontId="8" fillId="0" borderId="17" xfId="1" applyNumberFormat="1" applyFont="1" applyFill="1" applyBorder="1" applyAlignment="1" applyProtection="1">
      <alignment horizontal="center" vertical="center" wrapText="1"/>
      <protection locked="0"/>
    </xf>
    <xf numFmtId="4" fontId="6" fillId="0" borderId="11" xfId="1" applyNumberFormat="1" applyFont="1" applyBorder="1" applyAlignment="1">
      <alignment vertical="center"/>
    </xf>
    <xf numFmtId="49" fontId="8" fillId="0" borderId="18" xfId="1" applyNumberFormat="1" applyFont="1" applyFill="1" applyBorder="1" applyAlignment="1" applyProtection="1">
      <alignment horizontal="center" vertical="center" wrapText="1"/>
      <protection locked="0"/>
    </xf>
    <xf numFmtId="49" fontId="8" fillId="0" borderId="19" xfId="1" applyNumberFormat="1" applyFont="1" applyFill="1" applyBorder="1" applyAlignment="1" applyProtection="1">
      <alignment horizontal="center" vertical="center" wrapText="1"/>
      <protection locked="0"/>
    </xf>
    <xf numFmtId="49" fontId="6" fillId="0" borderId="16" xfId="1" applyNumberFormat="1" applyFont="1" applyFill="1" applyBorder="1" applyAlignment="1" applyProtection="1">
      <alignment horizontal="center" vertical="center" wrapText="1"/>
      <protection locked="0"/>
    </xf>
    <xf numFmtId="49" fontId="9" fillId="0" borderId="4" xfId="1" applyNumberFormat="1" applyFont="1" applyFill="1" applyBorder="1" applyAlignment="1" applyProtection="1">
      <alignment horizontal="left" vertical="center" wrapText="1"/>
      <protection locked="0"/>
    </xf>
    <xf numFmtId="4" fontId="18" fillId="0" borderId="1" xfId="1" applyNumberFormat="1" applyFont="1" applyFill="1" applyBorder="1"/>
    <xf numFmtId="0" fontId="18" fillId="0" borderId="1" xfId="1" applyFont="1" applyFill="1" applyBorder="1"/>
    <xf numFmtId="0" fontId="18" fillId="0" borderId="1" xfId="1" applyFont="1" applyFill="1" applyBorder="1" applyAlignment="1">
      <alignment horizontal="left" wrapText="1"/>
    </xf>
    <xf numFmtId="2" fontId="19" fillId="0" borderId="1" xfId="1" applyNumberFormat="1" applyFont="1" applyFill="1" applyBorder="1"/>
    <xf numFmtId="4" fontId="19" fillId="0" borderId="1" xfId="1" applyNumberFormat="1" applyFont="1" applyBorder="1" applyAlignment="1">
      <alignment horizontal="right" wrapText="1"/>
    </xf>
    <xf numFmtId="2" fontId="19" fillId="0" borderId="1" xfId="1" applyNumberFormat="1" applyFont="1" applyBorder="1" applyAlignment="1"/>
    <xf numFmtId="4" fontId="18" fillId="0" borderId="1" xfId="1" applyNumberFormat="1" applyFont="1" applyBorder="1" applyAlignment="1">
      <alignment horizontal="right" wrapText="1"/>
    </xf>
    <xf numFmtId="4" fontId="18" fillId="0" borderId="1" xfId="1" applyNumberFormat="1" applyFont="1" applyBorder="1" applyAlignment="1"/>
    <xf numFmtId="0" fontId="4" fillId="0" borderId="0" xfId="1" applyFont="1" applyFill="1" applyBorder="1" applyAlignment="1">
      <alignment horizontal="center"/>
    </xf>
    <xf numFmtId="0" fontId="3" fillId="0" borderId="0" xfId="1" applyFont="1" applyFill="1" applyBorder="1" applyAlignment="1">
      <alignment horizontal="center"/>
    </xf>
    <xf numFmtId="0" fontId="3" fillId="0" borderId="0" xfId="1" applyFont="1" applyFill="1" applyBorder="1" applyAlignment="1">
      <alignment horizontal="center" wrapText="1"/>
    </xf>
    <xf numFmtId="4" fontId="4" fillId="0" borderId="0" xfId="1" applyNumberFormat="1" applyFont="1" applyFill="1" applyBorder="1"/>
    <xf numFmtId="4" fontId="4" fillId="2" borderId="3" xfId="1" applyNumberFormat="1" applyFont="1" applyFill="1" applyBorder="1"/>
    <xf numFmtId="0" fontId="11" fillId="0" borderId="3" xfId="1" applyFont="1" applyBorder="1" applyAlignment="1">
      <alignment horizontal="center" wrapText="1"/>
    </xf>
    <xf numFmtId="4" fontId="10" fillId="0" borderId="0" xfId="1" applyNumberFormat="1" applyFont="1"/>
    <xf numFmtId="4" fontId="8" fillId="0" borderId="0" xfId="1" applyNumberFormat="1" applyFont="1" applyFill="1" applyBorder="1" applyAlignment="1" applyProtection="1">
      <alignment horizontal="right" vertical="center" wrapText="1"/>
      <protection locked="0"/>
    </xf>
    <xf numFmtId="4" fontId="1" fillId="0" borderId="2" xfId="2" applyNumberFormat="1" applyFont="1" applyFill="1" applyBorder="1" applyAlignment="1" applyProtection="1">
      <alignment horizontal="right" vertical="center" wrapText="1"/>
      <protection locked="0"/>
    </xf>
    <xf numFmtId="2" fontId="19" fillId="5" borderId="1" xfId="1" applyNumberFormat="1" applyFont="1" applyFill="1" applyBorder="1" applyAlignment="1"/>
    <xf numFmtId="49" fontId="1" fillId="0" borderId="5" xfId="2" applyNumberFormat="1" applyFont="1" applyFill="1" applyBorder="1" applyAlignment="1" applyProtection="1">
      <alignment horizontal="center" vertical="center" wrapText="1"/>
      <protection locked="0"/>
    </xf>
    <xf numFmtId="49" fontId="6" fillId="0" borderId="5" xfId="2" applyNumberFormat="1" applyFont="1" applyFill="1" applyBorder="1" applyAlignment="1" applyProtection="1">
      <alignment horizontal="center" vertical="center" wrapText="1"/>
      <protection locked="0"/>
    </xf>
    <xf numFmtId="0" fontId="1" fillId="0" borderId="11" xfId="1" applyFont="1" applyFill="1" applyBorder="1" applyAlignment="1">
      <alignment vertical="center"/>
    </xf>
    <xf numFmtId="0" fontId="6" fillId="0" borderId="11" xfId="1" applyFont="1" applyFill="1" applyBorder="1" applyAlignment="1">
      <alignment vertical="center"/>
    </xf>
    <xf numFmtId="4" fontId="8" fillId="0" borderId="2" xfId="1" applyNumberFormat="1" applyFont="1" applyFill="1" applyBorder="1" applyAlignment="1" applyProtection="1">
      <alignment horizontal="right" vertical="center" wrapText="1"/>
      <protection locked="0"/>
    </xf>
    <xf numFmtId="4" fontId="9" fillId="0" borderId="2" xfId="1" applyNumberFormat="1" applyFont="1" applyFill="1" applyBorder="1" applyAlignment="1" applyProtection="1">
      <alignment horizontal="right" vertical="center" wrapText="1"/>
      <protection locked="0"/>
    </xf>
    <xf numFmtId="2" fontId="6" fillId="0" borderId="11" xfId="1" applyNumberFormat="1" applyFont="1" applyBorder="1"/>
    <xf numFmtId="0" fontId="0" fillId="0" borderId="0" xfId="0" applyAlignment="1">
      <alignment vertical="center"/>
    </xf>
    <xf numFmtId="0" fontId="23" fillId="0" borderId="11" xfId="0" applyFont="1" applyBorder="1" applyAlignment="1">
      <alignment horizontal="center" vertical="center"/>
    </xf>
    <xf numFmtId="0" fontId="23" fillId="0" borderId="11" xfId="0" applyFont="1" applyFill="1" applyBorder="1" applyAlignment="1">
      <alignment horizontal="center" vertical="center"/>
    </xf>
    <xf numFmtId="4" fontId="24" fillId="0" borderId="11" xfId="0" applyNumberFormat="1" applyFont="1" applyBorder="1"/>
    <xf numFmtId="0" fontId="22" fillId="0" borderId="11" xfId="0" applyFont="1" applyFill="1" applyBorder="1" applyAlignment="1">
      <alignment horizontal="center" vertical="center"/>
    </xf>
    <xf numFmtId="4" fontId="22" fillId="0" borderId="11" xfId="0" applyNumberFormat="1" applyFont="1" applyFill="1" applyBorder="1" applyAlignment="1">
      <alignment vertical="center"/>
    </xf>
    <xf numFmtId="4" fontId="22" fillId="0" borderId="11" xfId="0" applyNumberFormat="1" applyFont="1" applyBorder="1" applyAlignment="1">
      <alignment vertical="center"/>
    </xf>
    <xf numFmtId="0" fontId="23" fillId="0" borderId="11" xfId="0" applyFont="1" applyBorder="1" applyAlignment="1">
      <alignment vertical="center" wrapText="1"/>
    </xf>
    <xf numFmtId="0" fontId="0" fillId="0" borderId="0" xfId="0" applyAlignment="1">
      <alignment vertical="center" wrapText="1"/>
    </xf>
    <xf numFmtId="0" fontId="23" fillId="0" borderId="11" xfId="0" applyFont="1" applyBorder="1" applyAlignment="1">
      <alignment horizontal="center" vertical="center" wrapText="1"/>
    </xf>
    <xf numFmtId="0" fontId="22" fillId="0" borderId="11" xfId="0" applyFont="1" applyFill="1" applyBorder="1" applyAlignment="1">
      <alignment vertical="center" wrapText="1"/>
    </xf>
    <xf numFmtId="0" fontId="0" fillId="0" borderId="0" xfId="0" applyAlignment="1">
      <alignment wrapText="1"/>
    </xf>
    <xf numFmtId="0" fontId="0" fillId="0" borderId="15" xfId="0" applyFont="1" applyFill="1" applyBorder="1" applyAlignment="1">
      <alignment horizontal="center" vertical="center"/>
    </xf>
    <xf numFmtId="0" fontId="25" fillId="0" borderId="0" xfId="0" applyFont="1" applyAlignment="1">
      <alignment vertical="center"/>
    </xf>
    <xf numFmtId="0" fontId="0" fillId="0" borderId="0" xfId="0" applyFont="1"/>
    <xf numFmtId="2" fontId="8" fillId="0" borderId="0" xfId="0" applyNumberFormat="1" applyFont="1" applyAlignment="1">
      <alignment horizontal="center" vertical="center" wrapText="1"/>
    </xf>
    <xf numFmtId="2" fontId="30" fillId="0" borderId="0" xfId="0" applyNumberFormat="1" applyFont="1" applyAlignment="1">
      <alignment horizontal="center" vertical="center" wrapText="1"/>
    </xf>
    <xf numFmtId="0" fontId="8" fillId="0" borderId="0" xfId="0" applyFont="1"/>
    <xf numFmtId="0" fontId="31" fillId="0" borderId="0" xfId="0" applyFont="1"/>
    <xf numFmtId="1" fontId="31" fillId="0" borderId="1" xfId="0" applyNumberFormat="1" applyFont="1" applyBorder="1" applyAlignment="1">
      <alignment horizontal="center" vertical="center" wrapText="1"/>
    </xf>
    <xf numFmtId="4" fontId="31" fillId="0" borderId="11" xfId="0" applyNumberFormat="1" applyFont="1" applyBorder="1" applyAlignment="1">
      <alignment horizontal="right" vertical="center" wrapText="1"/>
    </xf>
    <xf numFmtId="4" fontId="29" fillId="0" borderId="11" xfId="0" applyNumberFormat="1" applyFont="1" applyBorder="1" applyAlignment="1">
      <alignment horizontal="right" vertical="center" wrapText="1"/>
    </xf>
    <xf numFmtId="2" fontId="31" fillId="0" borderId="2" xfId="0" applyNumberFormat="1" applyFont="1" applyBorder="1" applyAlignment="1">
      <alignment horizontal="left" vertical="center" wrapText="1"/>
    </xf>
    <xf numFmtId="0" fontId="33" fillId="0" borderId="0" xfId="0" applyFont="1"/>
    <xf numFmtId="0" fontId="32" fillId="0" borderId="0" xfId="0" applyFont="1"/>
    <xf numFmtId="0" fontId="20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27" fillId="0" borderId="1" xfId="0" applyNumberFormat="1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/>
    </xf>
    <xf numFmtId="0" fontId="27" fillId="0" borderId="2" xfId="0" applyNumberFormat="1" applyFont="1" applyFill="1" applyBorder="1" applyAlignment="1">
      <alignment horizontal="center" vertical="center"/>
    </xf>
    <xf numFmtId="4" fontId="29" fillId="5" borderId="11" xfId="0" applyNumberFormat="1" applyFont="1" applyFill="1" applyBorder="1" applyAlignment="1">
      <alignment horizontal="right" vertical="center" wrapText="1"/>
    </xf>
    <xf numFmtId="0" fontId="6" fillId="0" borderId="0" xfId="1" applyFont="1" applyBorder="1" applyAlignment="1">
      <alignment horizontal="center" vertical="center"/>
    </xf>
    <xf numFmtId="0" fontId="9" fillId="0" borderId="0" xfId="1" applyNumberFormat="1" applyFont="1" applyFill="1" applyBorder="1" applyAlignment="1" applyProtection="1">
      <alignment horizontal="center" vertical="center" wrapText="1"/>
      <protection locked="0"/>
    </xf>
    <xf numFmtId="49" fontId="9" fillId="0" borderId="0" xfId="1" applyNumberFormat="1" applyFont="1" applyFill="1" applyBorder="1" applyAlignment="1" applyProtection="1">
      <alignment horizontal="center" vertical="center" wrapText="1"/>
      <protection locked="0"/>
    </xf>
    <xf numFmtId="4" fontId="6" fillId="0" borderId="0" xfId="1" applyNumberFormat="1" applyFont="1" applyBorder="1" applyAlignment="1">
      <alignment horizontal="right" vertical="center"/>
    </xf>
    <xf numFmtId="4" fontId="1" fillId="0" borderId="0" xfId="1" applyNumberFormat="1" applyFont="1" applyBorder="1" applyAlignment="1">
      <alignment horizontal="right" vertical="center"/>
    </xf>
    <xf numFmtId="4" fontId="9" fillId="0" borderId="0" xfId="1" applyNumberFormat="1" applyFont="1" applyFill="1" applyBorder="1" applyAlignment="1" applyProtection="1">
      <alignment horizontal="right" vertical="center" wrapText="1"/>
      <protection locked="0"/>
    </xf>
    <xf numFmtId="49" fontId="9" fillId="0" borderId="2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6" xfId="1" applyNumberFormat="1" applyFont="1" applyFill="1" applyBorder="1" applyAlignment="1" applyProtection="1">
      <alignment horizontal="right" vertical="center" wrapText="1"/>
      <protection locked="0"/>
    </xf>
    <xf numFmtId="4" fontId="6" fillId="0" borderId="21" xfId="1" applyNumberFormat="1" applyFont="1" applyBorder="1" applyAlignment="1">
      <alignment vertical="center"/>
    </xf>
    <xf numFmtId="0" fontId="9" fillId="0" borderId="11" xfId="1" applyNumberFormat="1" applyFont="1" applyFill="1" applyBorder="1" applyAlignment="1" applyProtection="1">
      <alignment horizontal="center" vertical="center" wrapText="1"/>
      <protection locked="0"/>
    </xf>
    <xf numFmtId="4" fontId="6" fillId="0" borderId="11" xfId="1" applyNumberFormat="1" applyFont="1" applyBorder="1" applyAlignment="1">
      <alignment horizontal="right" vertical="center"/>
    </xf>
    <xf numFmtId="4" fontId="1" fillId="0" borderId="11" xfId="1" applyNumberFormat="1" applyFont="1" applyBorder="1" applyAlignment="1">
      <alignment horizontal="right" vertical="center"/>
    </xf>
    <xf numFmtId="4" fontId="8" fillId="0" borderId="11" xfId="1" applyNumberFormat="1" applyFont="1" applyFill="1" applyBorder="1" applyAlignment="1" applyProtection="1">
      <alignment horizontal="right" vertical="center" wrapText="1"/>
      <protection locked="0"/>
    </xf>
    <xf numFmtId="4" fontId="9" fillId="0" borderId="11" xfId="1" applyNumberFormat="1" applyFont="1" applyFill="1" applyBorder="1" applyAlignment="1" applyProtection="1">
      <alignment horizontal="right" vertical="center" wrapText="1"/>
      <protection locked="0"/>
    </xf>
    <xf numFmtId="49" fontId="1" fillId="0" borderId="2" xfId="1" applyNumberFormat="1" applyFont="1" applyFill="1" applyBorder="1" applyAlignment="1" applyProtection="1">
      <alignment horizontal="left" vertical="center" wrapText="1"/>
      <protection locked="0"/>
    </xf>
    <xf numFmtId="49" fontId="6" fillId="0" borderId="2" xfId="1" applyNumberFormat="1" applyFont="1" applyFill="1" applyBorder="1" applyAlignment="1" applyProtection="1">
      <alignment horizontal="left" vertical="center" wrapText="1"/>
      <protection locked="0"/>
    </xf>
    <xf numFmtId="49" fontId="1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22" fillId="0" borderId="11" xfId="0" applyFont="1" applyBorder="1" applyAlignment="1">
      <alignment horizontal="center" vertical="center"/>
    </xf>
    <xf numFmtId="0" fontId="7" fillId="0" borderId="0" xfId="1" applyFont="1" applyBorder="1" applyAlignment="1">
      <alignment horizontal="justify" wrapText="1"/>
    </xf>
    <xf numFmtId="49" fontId="9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1" applyNumberFormat="1" applyFont="1" applyFill="1" applyBorder="1" applyAlignment="1" applyProtection="1">
      <alignment horizontal="center" vertical="center" wrapText="1"/>
      <protection locked="0"/>
    </xf>
    <xf numFmtId="49" fontId="9" fillId="0" borderId="19" xfId="1" applyNumberFormat="1" applyFont="1" applyFill="1" applyBorder="1" applyAlignment="1" applyProtection="1">
      <alignment horizontal="center" vertical="center" wrapText="1"/>
      <protection locked="0"/>
    </xf>
    <xf numFmtId="0" fontId="18" fillId="0" borderId="1" xfId="1" applyFont="1" applyBorder="1" applyAlignment="1">
      <alignment horizontal="center" wrapText="1"/>
    </xf>
    <xf numFmtId="0" fontId="18" fillId="0" borderId="1" xfId="1" applyFont="1" applyBorder="1" applyAlignment="1">
      <alignment horizontal="center"/>
    </xf>
    <xf numFmtId="0" fontId="18" fillId="0" borderId="1" xfId="1" applyFont="1" applyBorder="1" applyAlignment="1">
      <alignment horizontal="center" vertical="center" wrapText="1"/>
    </xf>
    <xf numFmtId="169" fontId="35" fillId="0" borderId="0" xfId="3" applyNumberFormat="1" applyFont="1" applyFill="1" applyAlignment="1" applyProtection="1">
      <alignment horizontal="right" vertical="center"/>
      <protection locked="0"/>
    </xf>
    <xf numFmtId="168" fontId="35" fillId="0" borderId="0" xfId="3" applyFont="1" applyFill="1" applyAlignment="1" applyProtection="1">
      <alignment horizontal="left" vertical="center"/>
      <protection locked="0"/>
    </xf>
    <xf numFmtId="170" fontId="35" fillId="0" borderId="0" xfId="3" applyNumberFormat="1" applyFont="1" applyFill="1" applyAlignment="1" applyProtection="1">
      <alignment horizontal="right" vertical="center"/>
      <protection locked="0"/>
    </xf>
    <xf numFmtId="168" fontId="37" fillId="0" borderId="24" xfId="3" applyFont="1" applyFill="1" applyBorder="1" applyAlignment="1" applyProtection="1">
      <alignment horizontal="center" vertical="center" wrapText="1" shrinkToFit="1"/>
      <protection locked="0"/>
    </xf>
    <xf numFmtId="168" fontId="37" fillId="0" borderId="24" xfId="3" applyFont="1" applyFill="1" applyBorder="1" applyAlignment="1" applyProtection="1">
      <alignment horizontal="center" vertical="center"/>
      <protection locked="0"/>
    </xf>
    <xf numFmtId="49" fontId="37" fillId="0" borderId="24" xfId="3" applyNumberFormat="1" applyFont="1" applyFill="1" applyBorder="1" applyAlignment="1" applyProtection="1">
      <alignment horizontal="center" vertical="center"/>
      <protection locked="0"/>
    </xf>
    <xf numFmtId="171" fontId="37" fillId="0" borderId="24" xfId="3" applyNumberFormat="1" applyFont="1" applyFill="1" applyBorder="1" applyAlignment="1" applyProtection="1">
      <alignment horizontal="center" vertical="center"/>
      <protection locked="0"/>
    </xf>
    <xf numFmtId="169" fontId="37" fillId="0" borderId="24" xfId="3" applyNumberFormat="1" applyFont="1" applyFill="1" applyBorder="1" applyAlignment="1" applyProtection="1">
      <alignment vertical="center" wrapText="1" shrinkToFit="1"/>
      <protection locked="0"/>
    </xf>
    <xf numFmtId="170" fontId="37" fillId="0" borderId="24" xfId="3" applyNumberFormat="1" applyFont="1" applyFill="1" applyBorder="1" applyAlignment="1" applyProtection="1">
      <alignment horizontal="right" vertical="center"/>
      <protection locked="0"/>
    </xf>
    <xf numFmtId="168" fontId="37" fillId="0" borderId="0" xfId="3" applyFont="1" applyFill="1" applyAlignment="1" applyProtection="1">
      <alignment horizontal="left" vertical="center"/>
      <protection locked="0"/>
    </xf>
    <xf numFmtId="169" fontId="37" fillId="0" borderId="0" xfId="3" applyNumberFormat="1" applyFont="1" applyFill="1" applyAlignment="1" applyProtection="1">
      <alignment horizontal="left" vertical="center"/>
      <protection locked="0"/>
    </xf>
    <xf numFmtId="49" fontId="37" fillId="0" borderId="24" xfId="3" applyNumberFormat="1" applyFont="1" applyFill="1" applyBorder="1" applyAlignment="1" applyProtection="1">
      <alignment horizontal="center" vertical="center" wrapText="1" shrinkToFit="1"/>
      <protection locked="0"/>
    </xf>
    <xf numFmtId="168" fontId="35" fillId="0" borderId="24" xfId="3" applyFont="1" applyFill="1" applyBorder="1" applyAlignment="1" applyProtection="1">
      <alignment horizontal="center" vertical="center" wrapText="1" shrinkToFit="1"/>
      <protection locked="0"/>
    </xf>
    <xf numFmtId="169" fontId="35" fillId="0" borderId="24" xfId="3" applyNumberFormat="1" applyFont="1" applyFill="1" applyBorder="1" applyAlignment="1" applyProtection="1">
      <alignment vertical="center" wrapText="1" shrinkToFit="1"/>
      <protection locked="0"/>
    </xf>
    <xf numFmtId="169" fontId="35" fillId="0" borderId="25" xfId="3" applyNumberFormat="1" applyFont="1" applyFill="1" applyBorder="1" applyAlignment="1" applyProtection="1">
      <alignment vertical="center" wrapText="1" shrinkToFit="1"/>
      <protection locked="0"/>
    </xf>
    <xf numFmtId="169" fontId="35" fillId="0" borderId="24" xfId="3" applyNumberFormat="1" applyFont="1" applyFill="1" applyBorder="1" applyAlignment="1" applyProtection="1">
      <alignment horizontal="right" vertical="center"/>
      <protection locked="0"/>
    </xf>
    <xf numFmtId="169" fontId="35" fillId="0" borderId="0" xfId="3" applyNumberFormat="1" applyFont="1" applyFill="1" applyAlignment="1" applyProtection="1">
      <alignment horizontal="left" vertical="center"/>
      <protection locked="0"/>
    </xf>
    <xf numFmtId="170" fontId="35" fillId="0" borderId="24" xfId="3" applyNumberFormat="1" applyFont="1" applyFill="1" applyBorder="1" applyAlignment="1" applyProtection="1">
      <alignment horizontal="right" vertical="center"/>
      <protection locked="0"/>
    </xf>
    <xf numFmtId="168" fontId="35" fillId="0" borderId="25" xfId="3" applyFont="1" applyFill="1" applyBorder="1" applyAlignment="1" applyProtection="1">
      <alignment horizontal="center" vertical="center" wrapText="1" shrinkToFit="1"/>
      <protection locked="0"/>
    </xf>
    <xf numFmtId="169" fontId="35" fillId="0" borderId="26" xfId="3" applyNumberFormat="1" applyFont="1" applyFill="1" applyBorder="1" applyAlignment="1" applyProtection="1">
      <alignment vertical="center" wrapText="1" shrinkToFit="1"/>
      <protection locked="0"/>
    </xf>
    <xf numFmtId="169" fontId="35" fillId="0" borderId="27" xfId="3" applyNumberFormat="1" applyFont="1" applyFill="1" applyBorder="1" applyAlignment="1" applyProtection="1">
      <alignment vertical="center" wrapText="1" shrinkToFit="1"/>
      <protection locked="0"/>
    </xf>
    <xf numFmtId="169" fontId="37" fillId="0" borderId="25" xfId="3" applyNumberFormat="1" applyFont="1" applyFill="1" applyBorder="1" applyAlignment="1" applyProtection="1">
      <alignment vertical="center" wrapText="1" shrinkToFit="1"/>
      <protection locked="0"/>
    </xf>
    <xf numFmtId="169" fontId="35" fillId="0" borderId="25" xfId="3" applyNumberFormat="1" applyFont="1" applyFill="1" applyBorder="1" applyAlignment="1" applyProtection="1">
      <alignment horizontal="right" vertical="center"/>
      <protection locked="0"/>
    </xf>
    <xf numFmtId="168" fontId="35" fillId="0" borderId="28" xfId="3" applyFont="1" applyFill="1" applyBorder="1" applyAlignment="1" applyProtection="1">
      <alignment horizontal="center" vertical="center" wrapText="1" shrinkToFit="1"/>
      <protection locked="0"/>
    </xf>
    <xf numFmtId="169" fontId="35" fillId="0" borderId="29" xfId="3" applyNumberFormat="1" applyFont="1" applyFill="1" applyBorder="1" applyAlignment="1" applyProtection="1">
      <alignment vertical="center" wrapText="1" shrinkToFit="1"/>
      <protection locked="0"/>
    </xf>
    <xf numFmtId="169" fontId="35" fillId="0" borderId="28" xfId="3" applyNumberFormat="1" applyFont="1" applyFill="1" applyBorder="1" applyAlignment="1" applyProtection="1">
      <alignment horizontal="right" vertical="center"/>
      <protection locked="0"/>
    </xf>
    <xf numFmtId="168" fontId="35" fillId="0" borderId="30" xfId="3" applyFont="1" applyFill="1" applyBorder="1" applyAlignment="1" applyProtection="1">
      <alignment horizontal="center" vertical="center" wrapText="1" shrinkToFit="1"/>
      <protection locked="0"/>
    </xf>
    <xf numFmtId="169" fontId="35" fillId="0" borderId="30" xfId="3" applyNumberFormat="1" applyFont="1" applyFill="1" applyBorder="1" applyAlignment="1" applyProtection="1">
      <alignment vertical="center" wrapText="1" shrinkToFit="1"/>
      <protection locked="0"/>
    </xf>
    <xf numFmtId="169" fontId="35" fillId="0" borderId="30" xfId="3" applyNumberFormat="1" applyFont="1" applyFill="1" applyBorder="1" applyAlignment="1" applyProtection="1">
      <alignment horizontal="right" vertical="center"/>
      <protection locked="0"/>
    </xf>
    <xf numFmtId="169" fontId="35" fillId="0" borderId="28" xfId="3" applyNumberFormat="1" applyFont="1" applyFill="1" applyBorder="1" applyAlignment="1" applyProtection="1">
      <alignment vertical="center" wrapText="1" shrinkToFit="1"/>
      <protection locked="0"/>
    </xf>
    <xf numFmtId="169" fontId="35" fillId="0" borderId="27" xfId="3" applyNumberFormat="1" applyFont="1" applyFill="1" applyBorder="1" applyAlignment="1" applyProtection="1">
      <alignment horizontal="right" vertical="center"/>
      <protection locked="0"/>
    </xf>
    <xf numFmtId="168" fontId="37" fillId="0" borderId="30" xfId="3" applyFont="1" applyFill="1" applyBorder="1" applyAlignment="1" applyProtection="1">
      <alignment horizontal="center" vertical="center" wrapText="1" shrinkToFit="1"/>
      <protection locked="0"/>
    </xf>
    <xf numFmtId="169" fontId="37" fillId="0" borderId="27" xfId="3" applyNumberFormat="1" applyFont="1" applyFill="1" applyBorder="1" applyAlignment="1" applyProtection="1">
      <alignment horizontal="right" vertical="center"/>
      <protection locked="0"/>
    </xf>
    <xf numFmtId="169" fontId="37" fillId="0" borderId="27" xfId="3" applyNumberFormat="1" applyFont="1" applyFill="1" applyBorder="1" applyAlignment="1" applyProtection="1">
      <alignment vertical="center" wrapText="1" shrinkToFit="1"/>
      <protection locked="0"/>
    </xf>
    <xf numFmtId="168" fontId="35" fillId="0" borderId="31" xfId="3" applyFont="1" applyFill="1" applyBorder="1" applyAlignment="1" applyProtection="1">
      <alignment horizontal="center" vertical="center" wrapText="1" shrinkToFit="1"/>
      <protection locked="0"/>
    </xf>
    <xf numFmtId="169" fontId="35" fillId="0" borderId="24" xfId="3" applyNumberFormat="1" applyFont="1" applyFill="1" applyBorder="1" applyAlignment="1" applyProtection="1">
      <alignment horizontal="right" vertical="center" wrapText="1"/>
      <protection locked="0"/>
    </xf>
    <xf numFmtId="169" fontId="37" fillId="0" borderId="0" xfId="3" applyNumberFormat="1" applyFont="1" applyFill="1" applyAlignment="1" applyProtection="1">
      <alignment vertical="center"/>
      <protection locked="0"/>
    </xf>
    <xf numFmtId="170" fontId="37" fillId="0" borderId="0" xfId="3" applyNumberFormat="1" applyFont="1" applyFill="1" applyAlignment="1" applyProtection="1">
      <alignment vertical="center"/>
      <protection locked="0"/>
    </xf>
    <xf numFmtId="168" fontId="35" fillId="0" borderId="0" xfId="3" applyFont="1" applyFill="1" applyAlignment="1" applyProtection="1">
      <alignment vertical="center"/>
      <protection locked="0"/>
    </xf>
    <xf numFmtId="168" fontId="38" fillId="0" borderId="24" xfId="3" applyFont="1" applyFill="1" applyBorder="1" applyAlignment="1" applyProtection="1">
      <alignment vertical="center"/>
    </xf>
    <xf numFmtId="169" fontId="38" fillId="0" borderId="24" xfId="3" applyNumberFormat="1" applyFont="1" applyFill="1" applyBorder="1" applyAlignment="1" applyProtection="1">
      <alignment vertical="center"/>
    </xf>
    <xf numFmtId="168" fontId="38" fillId="6" borderId="24" xfId="3" applyFont="1" applyFill="1" applyBorder="1" applyAlignment="1" applyProtection="1">
      <alignment vertical="center"/>
    </xf>
    <xf numFmtId="168" fontId="35" fillId="0" borderId="0" xfId="3" applyFont="1" applyFill="1" applyAlignment="1" applyProtection="1">
      <alignment vertical="center" wrapText="1"/>
      <protection locked="0"/>
    </xf>
    <xf numFmtId="4" fontId="8" fillId="0" borderId="7" xfId="1" applyNumberFormat="1" applyFont="1" applyFill="1" applyBorder="1" applyAlignment="1" applyProtection="1">
      <alignment horizontal="right" vertical="center" wrapText="1"/>
      <protection locked="0"/>
    </xf>
    <xf numFmtId="4" fontId="8" fillId="0" borderId="17" xfId="1" applyNumberFormat="1" applyFont="1" applyFill="1" applyBorder="1" applyAlignment="1" applyProtection="1">
      <alignment horizontal="right" vertical="center" wrapText="1"/>
      <protection locked="0"/>
    </xf>
    <xf numFmtId="4" fontId="6" fillId="0" borderId="0" xfId="1" applyNumberFormat="1" applyFont="1"/>
    <xf numFmtId="169" fontId="38" fillId="7" borderId="24" xfId="3" applyNumberFormat="1" applyFont="1" applyFill="1" applyBorder="1" applyAlignment="1" applyProtection="1">
      <alignment vertical="center"/>
    </xf>
    <xf numFmtId="4" fontId="19" fillId="0" borderId="3" xfId="1" applyNumberFormat="1" applyFont="1" applyFill="1" applyBorder="1" applyAlignment="1">
      <alignment horizontal="right" vertical="center" wrapText="1"/>
    </xf>
    <xf numFmtId="4" fontId="18" fillId="0" borderId="11" xfId="1" applyNumberFormat="1" applyFont="1" applyFill="1" applyBorder="1" applyAlignment="1">
      <alignment horizontal="right" vertical="center" wrapText="1"/>
    </xf>
    <xf numFmtId="4" fontId="18" fillId="0" borderId="3" xfId="1" applyNumberFormat="1" applyFont="1" applyFill="1" applyBorder="1" applyAlignment="1">
      <alignment horizontal="right" vertical="center" wrapText="1"/>
    </xf>
    <xf numFmtId="0" fontId="39" fillId="0" borderId="0" xfId="0" applyFont="1" applyFill="1"/>
    <xf numFmtId="0" fontId="6" fillId="0" borderId="0" xfId="1" applyFont="1" applyFill="1" applyBorder="1" applyAlignment="1">
      <alignment horizontal="center" vertical="center" wrapText="1"/>
    </xf>
    <xf numFmtId="49" fontId="6" fillId="0" borderId="0" xfId="2" applyNumberFormat="1" applyFont="1" applyFill="1" applyBorder="1" applyAlignment="1" applyProtection="1">
      <alignment horizontal="center" vertical="center" wrapText="1"/>
      <protection locked="0"/>
    </xf>
    <xf numFmtId="2" fontId="6" fillId="0" borderId="0" xfId="1" applyNumberFormat="1" applyFont="1" applyFill="1" applyBorder="1" applyAlignment="1">
      <alignment horizontal="right" vertical="center"/>
    </xf>
    <xf numFmtId="4" fontId="6" fillId="0" borderId="0" xfId="1" applyNumberFormat="1" applyFont="1" applyFill="1" applyBorder="1" applyAlignment="1">
      <alignment horizontal="right" vertical="center"/>
    </xf>
    <xf numFmtId="168" fontId="36" fillId="0" borderId="0" xfId="3" applyFont="1" applyFill="1" applyAlignment="1" applyProtection="1">
      <alignment horizontal="center" vertical="center" wrapText="1" shrinkToFit="1"/>
      <protection locked="0"/>
    </xf>
    <xf numFmtId="0" fontId="3" fillId="0" borderId="0" xfId="1" applyFont="1" applyFill="1" applyAlignment="1">
      <alignment vertical="center"/>
    </xf>
    <xf numFmtId="168" fontId="40" fillId="0" borderId="0" xfId="3" applyFont="1" applyFill="1" applyAlignment="1" applyProtection="1">
      <alignment horizontal="left" vertical="center"/>
      <protection locked="0"/>
    </xf>
    <xf numFmtId="49" fontId="1" fillId="0" borderId="8" xfId="2" applyNumberFormat="1" applyFont="1" applyFill="1" applyBorder="1" applyAlignment="1" applyProtection="1">
      <alignment horizontal="center" vertical="center" wrapText="1"/>
      <protection locked="0"/>
    </xf>
    <xf numFmtId="168" fontId="37" fillId="0" borderId="0" xfId="3" applyFont="1" applyFill="1" applyBorder="1" applyAlignment="1" applyProtection="1">
      <alignment horizontal="right" vertical="center"/>
      <protection locked="0"/>
    </xf>
    <xf numFmtId="170" fontId="37" fillId="0" borderId="0" xfId="3" applyNumberFormat="1" applyFont="1" applyFill="1" applyBorder="1" applyAlignment="1" applyProtection="1">
      <alignment horizontal="center" vertical="center" wrapText="1"/>
      <protection locked="0"/>
    </xf>
    <xf numFmtId="171" fontId="37" fillId="0" borderId="0" xfId="3" applyNumberFormat="1" applyFont="1" applyFill="1" applyBorder="1" applyAlignment="1" applyProtection="1">
      <alignment horizontal="center" vertical="center"/>
      <protection locked="0"/>
    </xf>
    <xf numFmtId="170" fontId="37" fillId="0" borderId="0" xfId="3" applyNumberFormat="1" applyFont="1" applyFill="1" applyBorder="1" applyAlignment="1" applyProtection="1">
      <alignment horizontal="right" vertical="center"/>
      <protection locked="0"/>
    </xf>
    <xf numFmtId="169" fontId="35" fillId="0" borderId="0" xfId="3" applyNumberFormat="1" applyFont="1" applyFill="1" applyBorder="1" applyAlignment="1" applyProtection="1">
      <alignment horizontal="right" vertical="center"/>
      <protection locked="0"/>
    </xf>
    <xf numFmtId="170" fontId="35" fillId="0" borderId="0" xfId="3" applyNumberFormat="1" applyFont="1" applyFill="1" applyBorder="1" applyAlignment="1" applyProtection="1">
      <alignment horizontal="right" vertical="center"/>
      <protection locked="0"/>
    </xf>
    <xf numFmtId="168" fontId="37" fillId="0" borderId="0" xfId="3" applyFont="1" applyFill="1" applyBorder="1" applyAlignment="1" applyProtection="1">
      <alignment horizontal="left" vertical="center"/>
      <protection locked="0"/>
    </xf>
    <xf numFmtId="169" fontId="37" fillId="0" borderId="0" xfId="3" applyNumberFormat="1" applyFont="1" applyFill="1" applyBorder="1" applyAlignment="1" applyProtection="1">
      <alignment vertical="center"/>
      <protection locked="0"/>
    </xf>
    <xf numFmtId="168" fontId="35" fillId="0" borderId="33" xfId="3" applyFont="1" applyFill="1" applyBorder="1" applyAlignment="1" applyProtection="1">
      <alignment horizontal="center" vertical="center" wrapText="1" shrinkToFit="1"/>
      <protection locked="0"/>
    </xf>
    <xf numFmtId="168" fontId="35" fillId="0" borderId="11" xfId="3" applyFont="1" applyFill="1" applyBorder="1" applyAlignment="1" applyProtection="1">
      <alignment horizontal="center" vertical="center" wrapText="1" shrinkToFit="1"/>
      <protection locked="0"/>
    </xf>
    <xf numFmtId="0" fontId="0" fillId="0" borderId="11" xfId="0" applyFont="1" applyFill="1" applyBorder="1" applyAlignment="1">
      <alignment horizontal="center"/>
    </xf>
    <xf numFmtId="4" fontId="0" fillId="0" borderId="11" xfId="0" applyNumberFormat="1" applyFont="1" applyFill="1" applyBorder="1" applyAlignment="1">
      <alignment horizontal="right"/>
    </xf>
    <xf numFmtId="4" fontId="0" fillId="0" borderId="11" xfId="0" applyNumberFormat="1" applyFont="1" applyFill="1" applyBorder="1" applyAlignment="1">
      <alignment horizontal="right" wrapText="1"/>
    </xf>
    <xf numFmtId="2" fontId="0" fillId="0" borderId="11" xfId="0" applyNumberFormat="1" applyFont="1" applyFill="1" applyBorder="1"/>
    <xf numFmtId="0" fontId="0" fillId="0" borderId="11" xfId="0" applyFont="1" applyFill="1" applyBorder="1" applyAlignment="1">
      <alignment horizontal="center" wrapText="1"/>
    </xf>
    <xf numFmtId="0" fontId="3" fillId="0" borderId="0" xfId="1" applyFont="1" applyAlignment="1">
      <alignment vertical="center"/>
    </xf>
    <xf numFmtId="49" fontId="8" fillId="0" borderId="8" xfId="1" applyNumberFormat="1" applyFont="1" applyFill="1" applyBorder="1" applyAlignment="1" applyProtection="1">
      <alignment horizontal="center" vertical="center" wrapText="1"/>
      <protection locked="0"/>
    </xf>
    <xf numFmtId="0" fontId="41" fillId="0" borderId="0" xfId="0" applyFont="1"/>
    <xf numFmtId="0" fontId="39" fillId="0" borderId="0" xfId="0" applyFont="1"/>
    <xf numFmtId="4" fontId="11" fillId="0" borderId="0" xfId="1" applyNumberFormat="1" applyFont="1" applyBorder="1" applyAlignment="1">
      <alignment horizontal="center" wrapText="1"/>
    </xf>
    <xf numFmtId="0" fontId="11" fillId="0" borderId="0" xfId="1" applyFont="1" applyBorder="1" applyAlignment="1">
      <alignment horizontal="center"/>
    </xf>
    <xf numFmtId="4" fontId="11" fillId="0" borderId="0" xfId="1" applyNumberFormat="1" applyFont="1" applyBorder="1"/>
    <xf numFmtId="4" fontId="14" fillId="0" borderId="0" xfId="1" applyNumberFormat="1" applyFont="1" applyBorder="1"/>
    <xf numFmtId="4" fontId="17" fillId="0" borderId="0" xfId="1" applyNumberFormat="1" applyFont="1" applyBorder="1"/>
    <xf numFmtId="4" fontId="17" fillId="0" borderId="0" xfId="1" applyNumberFormat="1" applyFont="1" applyFill="1" applyBorder="1"/>
    <xf numFmtId="4" fontId="33" fillId="0" borderId="0" xfId="0" applyNumberFormat="1" applyFont="1"/>
    <xf numFmtId="172" fontId="33" fillId="0" borderId="0" xfId="0" applyNumberFormat="1" applyFont="1"/>
    <xf numFmtId="0" fontId="10" fillId="0" borderId="0" xfId="1" applyFont="1" applyFill="1"/>
    <xf numFmtId="0" fontId="10" fillId="0" borderId="0" xfId="1" applyFont="1" applyFill="1" applyAlignment="1">
      <alignment wrapText="1"/>
    </xf>
    <xf numFmtId="4" fontId="8" fillId="0" borderId="3" xfId="1" applyNumberFormat="1" applyFont="1" applyFill="1" applyBorder="1" applyAlignment="1" applyProtection="1">
      <alignment horizontal="right" vertical="center" wrapText="1"/>
      <protection locked="0"/>
    </xf>
    <xf numFmtId="49" fontId="8" fillId="0" borderId="7" xfId="1" applyNumberFormat="1" applyFont="1" applyFill="1" applyBorder="1" applyAlignment="1" applyProtection="1">
      <alignment horizontal="left" vertical="center" wrapText="1"/>
      <protection locked="0"/>
    </xf>
    <xf numFmtId="4" fontId="1" fillId="0" borderId="17" xfId="1" applyNumberFormat="1" applyFont="1" applyBorder="1" applyAlignment="1">
      <alignment horizontal="right" vertical="center"/>
    </xf>
    <xf numFmtId="4" fontId="8" fillId="0" borderId="8" xfId="1" applyNumberFormat="1" applyFont="1" applyFill="1" applyBorder="1" applyAlignment="1" applyProtection="1">
      <alignment horizontal="right" vertical="center" wrapText="1"/>
      <protection locked="0"/>
    </xf>
    <xf numFmtId="4" fontId="8" fillId="0" borderId="6" xfId="1" applyNumberFormat="1" applyFont="1" applyFill="1" applyBorder="1" applyAlignment="1" applyProtection="1">
      <alignment horizontal="right" vertical="center" wrapText="1"/>
      <protection locked="0"/>
    </xf>
    <xf numFmtId="4" fontId="1" fillId="0" borderId="19" xfId="1" applyNumberFormat="1" applyFont="1" applyBorder="1" applyAlignment="1">
      <alignment horizontal="right" vertical="center"/>
    </xf>
    <xf numFmtId="49" fontId="8" fillId="0" borderId="11" xfId="1" applyNumberFormat="1" applyFont="1" applyFill="1" applyBorder="1" applyAlignment="1" applyProtection="1">
      <alignment horizontal="left" vertical="center" wrapText="1"/>
      <protection locked="0"/>
    </xf>
    <xf numFmtId="4" fontId="1" fillId="0" borderId="0" xfId="1" applyNumberFormat="1" applyFont="1" applyAlignment="1">
      <alignment vertical="center"/>
    </xf>
    <xf numFmtId="49" fontId="8" fillId="0" borderId="4" xfId="1" applyNumberFormat="1" applyFont="1" applyFill="1" applyBorder="1" applyAlignment="1" applyProtection="1">
      <alignment horizontal="left" vertical="center" wrapText="1"/>
      <protection locked="0"/>
    </xf>
    <xf numFmtId="168" fontId="37" fillId="0" borderId="24" xfId="3" applyFont="1" applyFill="1" applyBorder="1" applyAlignment="1" applyProtection="1">
      <alignment horizontal="center" vertical="center" wrapText="1" shrinkToFit="1"/>
      <protection locked="0"/>
    </xf>
    <xf numFmtId="168" fontId="37" fillId="0" borderId="24" xfId="3" applyFont="1" applyFill="1" applyBorder="1" applyAlignment="1" applyProtection="1">
      <alignment horizontal="center" vertical="center" wrapText="1" shrinkToFit="1"/>
      <protection locked="0"/>
    </xf>
    <xf numFmtId="4" fontId="6" fillId="0" borderId="3" xfId="2" applyNumberFormat="1" applyFont="1" applyFill="1" applyBorder="1" applyAlignment="1" applyProtection="1">
      <alignment horizontal="right" vertical="center" wrapText="1"/>
      <protection locked="0"/>
    </xf>
    <xf numFmtId="4" fontId="3" fillId="0" borderId="0" xfId="1" applyNumberFormat="1" applyFont="1"/>
    <xf numFmtId="0" fontId="0" fillId="0" borderId="0" xfId="0" applyFont="1" applyFill="1"/>
    <xf numFmtId="0" fontId="0" fillId="0" borderId="0" xfId="0" applyFont="1" applyFill="1" applyAlignment="1">
      <alignment horizontal="left"/>
    </xf>
    <xf numFmtId="0" fontId="0" fillId="0" borderId="0" xfId="0" applyFont="1" applyFill="1" applyAlignment="1">
      <alignment horizontal="center" wrapText="1"/>
    </xf>
    <xf numFmtId="0" fontId="0" fillId="0" borderId="0" xfId="0" applyFont="1" applyFill="1" applyAlignment="1">
      <alignment horizontal="left" wrapText="1"/>
    </xf>
    <xf numFmtId="4" fontId="0" fillId="0" borderId="0" xfId="0" applyNumberFormat="1" applyFont="1" applyFill="1"/>
    <xf numFmtId="0" fontId="8" fillId="0" borderId="0" xfId="0" applyFont="1" applyFill="1"/>
    <xf numFmtId="2" fontId="0" fillId="0" borderId="0" xfId="0" applyNumberFormat="1" applyFont="1" applyFill="1"/>
    <xf numFmtId="2" fontId="39" fillId="0" borderId="0" xfId="0" applyNumberFormat="1" applyFont="1" applyFill="1"/>
    <xf numFmtId="1" fontId="8" fillId="0" borderId="11" xfId="0" applyNumberFormat="1" applyFont="1" applyFill="1" applyBorder="1" applyAlignment="1">
      <alignment horizontal="center"/>
    </xf>
    <xf numFmtId="0" fontId="1" fillId="0" borderId="0" xfId="1" applyFont="1" applyFill="1" applyAlignment="1">
      <alignment horizontal="center" vertical="center"/>
    </xf>
    <xf numFmtId="4" fontId="19" fillId="8" borderId="1" xfId="1" applyNumberFormat="1" applyFont="1" applyFill="1" applyBorder="1" applyAlignment="1">
      <alignment horizontal="right" wrapText="1"/>
    </xf>
    <xf numFmtId="168" fontId="38" fillId="9" borderId="24" xfId="3" applyFont="1" applyFill="1" applyBorder="1" applyAlignment="1" applyProtection="1">
      <alignment vertical="center"/>
    </xf>
    <xf numFmtId="169" fontId="38" fillId="9" borderId="24" xfId="3" applyNumberFormat="1" applyFont="1" applyFill="1" applyBorder="1" applyAlignment="1" applyProtection="1">
      <alignment vertical="center"/>
    </xf>
    <xf numFmtId="168" fontId="38" fillId="5" borderId="24" xfId="3" applyFont="1" applyFill="1" applyBorder="1" applyAlignment="1" applyProtection="1">
      <alignment vertical="center"/>
    </xf>
    <xf numFmtId="169" fontId="38" fillId="5" borderId="24" xfId="3" applyNumberFormat="1" applyFont="1" applyFill="1" applyBorder="1" applyAlignment="1" applyProtection="1">
      <alignment vertical="center"/>
    </xf>
    <xf numFmtId="1" fontId="31" fillId="0" borderId="8" xfId="0" applyNumberFormat="1" applyFont="1" applyBorder="1" applyAlignment="1">
      <alignment horizontal="center" vertical="center" wrapText="1"/>
    </xf>
    <xf numFmtId="167" fontId="31" fillId="0" borderId="35" xfId="0" applyNumberFormat="1" applyFont="1" applyFill="1" applyBorder="1" applyAlignment="1">
      <alignment horizontal="left" vertical="center" wrapText="1"/>
    </xf>
    <xf numFmtId="1" fontId="31" fillId="0" borderId="11" xfId="0" applyNumberFormat="1" applyFont="1" applyBorder="1" applyAlignment="1">
      <alignment horizontal="center" vertical="center" wrapText="1"/>
    </xf>
    <xf numFmtId="49" fontId="8" fillId="0" borderId="34" xfId="1" applyNumberFormat="1" applyFont="1" applyFill="1" applyBorder="1" applyAlignment="1" applyProtection="1">
      <alignment horizontal="left" vertical="center" wrapText="1"/>
      <protection locked="0"/>
    </xf>
    <xf numFmtId="49" fontId="1" fillId="4" borderId="6" xfId="1" applyNumberFormat="1" applyFont="1" applyFill="1" applyBorder="1" applyAlignment="1" applyProtection="1">
      <alignment horizontal="left" vertical="center" wrapText="1"/>
      <protection locked="0"/>
    </xf>
    <xf numFmtId="49" fontId="9" fillId="0" borderId="11" xfId="1" applyNumberFormat="1" applyFont="1" applyFill="1" applyBorder="1" applyAlignment="1" applyProtection="1">
      <alignment horizontal="left" vertical="center" wrapText="1"/>
      <protection locked="0"/>
    </xf>
    <xf numFmtId="49" fontId="8" fillId="0" borderId="4" xfId="1" applyNumberFormat="1" applyFont="1" applyFill="1" applyBorder="1" applyAlignment="1" applyProtection="1">
      <alignment horizontal="left" vertical="center" wrapText="1"/>
      <protection locked="0"/>
    </xf>
    <xf numFmtId="169" fontId="37" fillId="0" borderId="11" xfId="3" applyNumberFormat="1" applyFont="1" applyFill="1" applyBorder="1" applyAlignment="1" applyProtection="1">
      <alignment horizontal="right" vertical="center" wrapText="1" shrinkToFit="1"/>
      <protection locked="0"/>
    </xf>
    <xf numFmtId="169" fontId="37" fillId="0" borderId="11" xfId="3" applyNumberFormat="1" applyFont="1" applyFill="1" applyBorder="1" applyAlignment="1" applyProtection="1">
      <alignment vertical="center"/>
      <protection locked="0"/>
    </xf>
    <xf numFmtId="49" fontId="9" fillId="0" borderId="22" xfId="1" applyNumberFormat="1" applyFont="1" applyFill="1" applyBorder="1" applyAlignment="1" applyProtection="1">
      <alignment horizontal="center" vertical="center" wrapText="1"/>
      <protection locked="0"/>
    </xf>
    <xf numFmtId="49" fontId="9" fillId="0" borderId="36" xfId="1" applyNumberFormat="1" applyFont="1" applyFill="1" applyBorder="1" applyAlignment="1" applyProtection="1">
      <alignment horizontal="center" vertical="center" wrapText="1"/>
      <protection locked="0"/>
    </xf>
    <xf numFmtId="49" fontId="8" fillId="0" borderId="37" xfId="1" applyNumberFormat="1" applyFont="1" applyFill="1" applyBorder="1" applyAlignment="1" applyProtection="1">
      <alignment horizontal="center" vertical="center" wrapText="1"/>
      <protection locked="0"/>
    </xf>
    <xf numFmtId="49" fontId="9" fillId="0" borderId="18" xfId="1" applyNumberFormat="1" applyFont="1" applyFill="1" applyBorder="1" applyAlignment="1" applyProtection="1">
      <alignment horizontal="center" vertical="center" wrapText="1"/>
      <protection locked="0"/>
    </xf>
    <xf numFmtId="49" fontId="6" fillId="0" borderId="2" xfId="2" applyNumberFormat="1" applyFont="1" applyFill="1" applyBorder="1" applyAlignment="1" applyProtection="1">
      <alignment horizontal="left" vertical="center" wrapText="1"/>
      <protection locked="0"/>
    </xf>
    <xf numFmtId="49" fontId="6" fillId="0" borderId="4" xfId="2" applyNumberFormat="1" applyFont="1" applyFill="1" applyBorder="1" applyAlignment="1" applyProtection="1">
      <alignment horizontal="left" vertical="center" wrapText="1"/>
      <protection locked="0"/>
    </xf>
    <xf numFmtId="49" fontId="1" fillId="0" borderId="2" xfId="2" applyNumberFormat="1" applyFont="1" applyFill="1" applyBorder="1" applyAlignment="1" applyProtection="1">
      <alignment horizontal="center" vertical="center" wrapText="1"/>
      <protection locked="0"/>
    </xf>
    <xf numFmtId="49" fontId="1" fillId="0" borderId="2" xfId="2" applyNumberFormat="1" applyFont="1" applyFill="1" applyBorder="1" applyAlignment="1" applyProtection="1">
      <alignment horizontal="left" vertical="center" wrapText="1"/>
      <protection locked="0"/>
    </xf>
    <xf numFmtId="49" fontId="1" fillId="0" borderId="4" xfId="2" applyNumberFormat="1" applyFont="1" applyFill="1" applyBorder="1" applyAlignment="1" applyProtection="1">
      <alignment horizontal="left" vertical="center" wrapText="1"/>
      <protection locked="0"/>
    </xf>
    <xf numFmtId="49" fontId="1" fillId="0" borderId="7" xfId="2" applyNumberFormat="1" applyFont="1" applyFill="1" applyBorder="1" applyAlignment="1" applyProtection="1">
      <alignment horizontal="center" vertical="center" wrapText="1"/>
      <protection locked="0"/>
    </xf>
    <xf numFmtId="49" fontId="1" fillId="0" borderId="11" xfId="1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6" fillId="0" borderId="11" xfId="1" applyNumberFormat="1" applyFont="1" applyFill="1" applyBorder="1" applyAlignment="1" applyProtection="1">
      <alignment horizontal="center" vertical="center" wrapText="1"/>
      <protection locked="0"/>
    </xf>
    <xf numFmtId="49" fontId="1" fillId="0" borderId="4" xfId="1" applyNumberFormat="1" applyFont="1" applyFill="1" applyBorder="1" applyAlignment="1" applyProtection="1">
      <alignment horizontal="left" vertical="center" wrapText="1"/>
      <protection locked="0"/>
    </xf>
    <xf numFmtId="49" fontId="1" fillId="0" borderId="2" xfId="1" applyNumberFormat="1" applyFont="1" applyFill="1" applyBorder="1" applyAlignment="1" applyProtection="1">
      <alignment horizontal="left" vertical="center" wrapText="1"/>
      <protection locked="0"/>
    </xf>
    <xf numFmtId="49" fontId="1" fillId="0" borderId="1" xfId="1" applyNumberFormat="1" applyFont="1" applyFill="1" applyBorder="1" applyAlignment="1" applyProtection="1">
      <alignment horizontal="center" vertical="center" wrapText="1"/>
      <protection locked="0"/>
    </xf>
    <xf numFmtId="49" fontId="6" fillId="0" borderId="2" xfId="1" applyNumberFormat="1" applyFont="1" applyFill="1" applyBorder="1" applyAlignment="1" applyProtection="1">
      <alignment horizontal="left" vertical="center" wrapText="1"/>
      <protection locked="0"/>
    </xf>
    <xf numFmtId="49" fontId="6" fillId="0" borderId="4" xfId="1" applyNumberFormat="1" applyFont="1" applyFill="1" applyBorder="1" applyAlignment="1" applyProtection="1">
      <alignment horizontal="left" vertical="center" wrapText="1"/>
      <protection locked="0"/>
    </xf>
    <xf numFmtId="49" fontId="1" fillId="0" borderId="11" xfId="2" applyNumberFormat="1" applyFont="1" applyFill="1" applyBorder="1" applyAlignment="1" applyProtection="1">
      <alignment horizontal="left" vertical="center" wrapText="1"/>
      <protection locked="0"/>
    </xf>
    <xf numFmtId="49" fontId="6" fillId="0" borderId="11" xfId="2" applyNumberFormat="1" applyFont="1" applyFill="1" applyBorder="1" applyAlignment="1" applyProtection="1">
      <alignment horizontal="left" vertical="center" wrapText="1"/>
      <protection locked="0"/>
    </xf>
    <xf numFmtId="49" fontId="1" fillId="0" borderId="20" xfId="1" applyNumberFormat="1" applyFont="1" applyFill="1" applyBorder="1" applyAlignment="1" applyProtection="1">
      <alignment horizontal="center" vertical="center" wrapText="1"/>
      <protection locked="0"/>
    </xf>
    <xf numFmtId="49" fontId="6" fillId="0" borderId="20" xfId="1" applyNumberFormat="1" applyFont="1" applyFill="1" applyBorder="1" applyAlignment="1" applyProtection="1">
      <alignment horizontal="left" vertical="center" wrapText="1"/>
      <protection locked="0"/>
    </xf>
    <xf numFmtId="49" fontId="1" fillId="0" borderId="20" xfId="1" applyNumberFormat="1" applyFont="1" applyFill="1" applyBorder="1" applyAlignment="1" applyProtection="1">
      <alignment horizontal="left" vertical="center" wrapText="1"/>
      <protection locked="0"/>
    </xf>
    <xf numFmtId="49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49" fontId="1" fillId="0" borderId="20" xfId="2" applyNumberFormat="1" applyFont="1" applyFill="1" applyBorder="1" applyAlignment="1" applyProtection="1">
      <alignment horizontal="center" vertical="center" wrapText="1"/>
      <protection locked="0"/>
    </xf>
    <xf numFmtId="49" fontId="1" fillId="0" borderId="20" xfId="2" applyNumberFormat="1" applyFont="1" applyFill="1" applyBorder="1" applyAlignment="1" applyProtection="1">
      <alignment horizontal="left" vertical="center" wrapText="1"/>
      <protection locked="0"/>
    </xf>
    <xf numFmtId="49" fontId="6" fillId="0" borderId="8" xfId="2" applyNumberFormat="1" applyFont="1" applyFill="1" applyBorder="1" applyAlignment="1" applyProtection="1">
      <alignment horizontal="center" vertical="center" wrapText="1"/>
      <protection locked="0"/>
    </xf>
    <xf numFmtId="49" fontId="8" fillId="0" borderId="2" xfId="1" applyNumberFormat="1" applyFont="1" applyFill="1" applyBorder="1" applyAlignment="1" applyProtection="1">
      <alignment horizontal="left" vertical="center" wrapText="1"/>
      <protection locked="0"/>
    </xf>
    <xf numFmtId="49" fontId="8" fillId="0" borderId="2" xfId="1" applyNumberFormat="1" applyFont="1" applyFill="1" applyBorder="1" applyAlignment="1" applyProtection="1">
      <alignment horizontal="center" vertical="center" wrapText="1"/>
      <protection locked="0"/>
    </xf>
    <xf numFmtId="49" fontId="1" fillId="0" borderId="8" xfId="1" applyNumberFormat="1" applyFont="1" applyFill="1" applyBorder="1" applyAlignment="1" applyProtection="1">
      <alignment horizontal="center" vertical="center" wrapText="1"/>
      <protection locked="0"/>
    </xf>
    <xf numFmtId="49" fontId="1" fillId="0" borderId="3" xfId="2" applyNumberFormat="1" applyFont="1" applyFill="1" applyBorder="1" applyAlignment="1" applyProtection="1">
      <alignment horizontal="center" vertical="center" wrapText="1"/>
      <protection locked="0"/>
    </xf>
    <xf numFmtId="49" fontId="1" fillId="0" borderId="7" xfId="2" applyNumberFormat="1" applyFont="1" applyFill="1" applyBorder="1" applyAlignment="1" applyProtection="1">
      <alignment horizontal="left" vertical="center" wrapText="1"/>
      <protection locked="0"/>
    </xf>
    <xf numFmtId="49" fontId="6" fillId="0" borderId="2" xfId="1" applyNumberFormat="1" applyFont="1" applyFill="1" applyBorder="1" applyAlignment="1" applyProtection="1">
      <alignment horizontal="center" vertical="center" wrapText="1"/>
      <protection locked="0"/>
    </xf>
    <xf numFmtId="168" fontId="37" fillId="0" borderId="24" xfId="3" applyFont="1" applyFill="1" applyBorder="1" applyAlignment="1" applyProtection="1">
      <alignment horizontal="center" vertical="center" wrapText="1" shrinkToFit="1"/>
      <protection locked="0"/>
    </xf>
    <xf numFmtId="0" fontId="23" fillId="0" borderId="11" xfId="0" applyFont="1" applyFill="1" applyBorder="1" applyAlignment="1">
      <alignment horizontal="center"/>
    </xf>
    <xf numFmtId="0" fontId="22" fillId="0" borderId="0" xfId="0" applyFont="1"/>
    <xf numFmtId="49" fontId="6" fillId="0" borderId="6" xfId="2" applyNumberFormat="1" applyFont="1" applyFill="1" applyBorder="1" applyAlignment="1" applyProtection="1">
      <alignment horizontal="left" vertical="center" wrapText="1"/>
      <protection locked="0"/>
    </xf>
    <xf numFmtId="4" fontId="6" fillId="0" borderId="8" xfId="2" applyNumberFormat="1" applyFont="1" applyFill="1" applyBorder="1" applyAlignment="1" applyProtection="1">
      <alignment horizontal="right" vertical="center" wrapText="1"/>
      <protection locked="0"/>
    </xf>
    <xf numFmtId="49" fontId="6" fillId="0" borderId="6" xfId="2" applyNumberFormat="1" applyFont="1" applyFill="1" applyBorder="1" applyAlignment="1" applyProtection="1">
      <alignment horizontal="center" vertical="center" wrapText="1"/>
      <protection locked="0"/>
    </xf>
    <xf numFmtId="4" fontId="35" fillId="0" borderId="0" xfId="3" applyNumberFormat="1" applyFont="1" applyFill="1" applyAlignment="1" applyProtection="1">
      <alignment horizontal="left" vertical="center"/>
      <protection locked="0"/>
    </xf>
    <xf numFmtId="4" fontId="35" fillId="0" borderId="0" xfId="3" applyNumberFormat="1" applyFont="1" applyFill="1" applyAlignment="1" applyProtection="1">
      <alignment horizontal="right" vertical="center"/>
      <protection locked="0"/>
    </xf>
    <xf numFmtId="0" fontId="20" fillId="0" borderId="0" xfId="0" applyFont="1"/>
    <xf numFmtId="4" fontId="1" fillId="0" borderId="5" xfId="2" applyNumberFormat="1" applyFont="1" applyFill="1" applyBorder="1" applyAlignment="1" applyProtection="1">
      <alignment horizontal="right" vertical="center" wrapText="1"/>
      <protection locked="0"/>
    </xf>
    <xf numFmtId="49" fontId="1" fillId="0" borderId="7" xfId="1" applyNumberFormat="1" applyFont="1" applyFill="1" applyBorder="1" applyAlignment="1" applyProtection="1">
      <alignment horizontal="center" vertical="center" wrapText="1"/>
      <protection locked="0"/>
    </xf>
    <xf numFmtId="49" fontId="1" fillId="0" borderId="7" xfId="1" applyNumberFormat="1" applyFont="1" applyFill="1" applyBorder="1" applyAlignment="1" applyProtection="1">
      <alignment horizontal="left" vertical="center" wrapText="1"/>
      <protection locked="0"/>
    </xf>
    <xf numFmtId="49" fontId="1" fillId="0" borderId="19" xfId="2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1" applyFont="1" applyBorder="1" applyAlignment="1">
      <alignment horizontal="center"/>
    </xf>
    <xf numFmtId="0" fontId="3" fillId="0" borderId="1" xfId="1" applyFont="1" applyBorder="1" applyAlignment="1">
      <alignment horizontal="center"/>
    </xf>
    <xf numFmtId="4" fontId="1" fillId="0" borderId="1" xfId="1" applyNumberFormat="1" applyFont="1" applyFill="1" applyBorder="1" applyAlignment="1">
      <alignment horizontal="right" vertical="center"/>
    </xf>
    <xf numFmtId="0" fontId="6" fillId="0" borderId="19" xfId="1" applyFont="1" applyFill="1" applyBorder="1" applyAlignment="1">
      <alignment vertical="center"/>
    </xf>
    <xf numFmtId="49" fontId="6" fillId="0" borderId="16" xfId="2" applyNumberFormat="1" applyFont="1" applyFill="1" applyBorder="1" applyAlignment="1" applyProtection="1">
      <alignment horizontal="center" vertical="center" wrapText="1"/>
      <protection locked="0"/>
    </xf>
    <xf numFmtId="49" fontId="6" fillId="0" borderId="37" xfId="2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2" applyNumberFormat="1" applyFont="1" applyFill="1" applyBorder="1" applyAlignment="1" applyProtection="1">
      <alignment horizontal="left" vertical="center" wrapText="1"/>
      <protection locked="0"/>
    </xf>
    <xf numFmtId="49" fontId="1" fillId="0" borderId="1" xfId="1" applyNumberFormat="1" applyFont="1" applyFill="1" applyBorder="1" applyAlignment="1" applyProtection="1">
      <alignment horizontal="left" vertical="center" wrapText="1"/>
      <protection locked="0"/>
    </xf>
    <xf numFmtId="49" fontId="1" fillId="0" borderId="11" xfId="2" applyNumberFormat="1" applyFont="1" applyFill="1" applyBorder="1" applyAlignment="1" applyProtection="1">
      <alignment horizontal="center" vertical="center" wrapText="1"/>
      <protection locked="0"/>
    </xf>
    <xf numFmtId="49" fontId="6" fillId="0" borderId="11" xfId="2" applyNumberFormat="1" applyFont="1" applyFill="1" applyBorder="1" applyAlignment="1" applyProtection="1">
      <alignment horizontal="center" vertical="center" wrapText="1"/>
      <protection locked="0"/>
    </xf>
    <xf numFmtId="49" fontId="1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2" applyNumberFormat="1" applyFont="1" applyFill="1" applyBorder="1" applyAlignment="1" applyProtection="1">
      <alignment horizontal="left" vertical="center"/>
      <protection locked="0"/>
    </xf>
    <xf numFmtId="4" fontId="3" fillId="0" borderId="0" xfId="1" applyNumberFormat="1" applyFont="1" applyFill="1" applyAlignment="1">
      <alignment horizontal="left" vertical="top" wrapText="1"/>
    </xf>
    <xf numFmtId="4" fontId="19" fillId="0" borderId="8" xfId="1" applyNumberFormat="1" applyFont="1" applyFill="1" applyBorder="1" applyAlignment="1">
      <alignment horizontal="right" vertical="center" wrapText="1"/>
    </xf>
    <xf numFmtId="4" fontId="4" fillId="0" borderId="1" xfId="1" applyNumberFormat="1" applyFont="1" applyFill="1" applyBorder="1"/>
    <xf numFmtId="2" fontId="1" fillId="0" borderId="0" xfId="1" applyNumberFormat="1" applyFont="1" applyFill="1" applyBorder="1" applyAlignment="1">
      <alignment horizontal="right" vertical="center"/>
    </xf>
    <xf numFmtId="4" fontId="1" fillId="0" borderId="3" xfId="2" applyNumberFormat="1" applyFont="1" applyFill="1" applyBorder="1" applyAlignment="1" applyProtection="1">
      <alignment horizontal="right" vertical="center" wrapText="1"/>
      <protection locked="0"/>
    </xf>
    <xf numFmtId="168" fontId="37" fillId="0" borderId="11" xfId="3" applyFont="1" applyFill="1" applyBorder="1" applyAlignment="1" applyProtection="1">
      <alignment vertical="center" wrapText="1" shrinkToFit="1"/>
      <protection locked="0"/>
    </xf>
    <xf numFmtId="4" fontId="1" fillId="0" borderId="19" xfId="2" applyNumberFormat="1" applyFont="1" applyFill="1" applyBorder="1" applyAlignment="1" applyProtection="1">
      <alignment horizontal="right" vertical="center" wrapText="1"/>
      <protection locked="0"/>
    </xf>
    <xf numFmtId="4" fontId="1" fillId="0" borderId="19" xfId="1" applyNumberFormat="1" applyFont="1" applyFill="1" applyBorder="1" applyAlignment="1">
      <alignment horizontal="right" vertical="center"/>
    </xf>
    <xf numFmtId="4" fontId="6" fillId="0" borderId="11" xfId="1" applyNumberFormat="1" applyFont="1" applyFill="1" applyBorder="1" applyAlignment="1" applyProtection="1">
      <alignment horizontal="right" vertical="center" wrapText="1"/>
      <protection locked="0"/>
    </xf>
    <xf numFmtId="0" fontId="44" fillId="0" borderId="1" xfId="0" applyFont="1" applyBorder="1" applyAlignment="1">
      <alignment horizontal="center" vertical="center"/>
    </xf>
    <xf numFmtId="0" fontId="44" fillId="0" borderId="1" xfId="0" applyFont="1" applyBorder="1" applyAlignment="1">
      <alignment vertical="center"/>
    </xf>
    <xf numFmtId="4" fontId="44" fillId="0" borderId="1" xfId="0" applyNumberFormat="1" applyFont="1" applyBorder="1" applyAlignment="1">
      <alignment horizontal="right" vertical="center"/>
    </xf>
    <xf numFmtId="4" fontId="44" fillId="0" borderId="2" xfId="0" applyNumberFormat="1" applyFont="1" applyBorder="1" applyAlignment="1">
      <alignment horizontal="right" vertical="center"/>
    </xf>
    <xf numFmtId="0" fontId="44" fillId="0" borderId="1" xfId="0" applyFont="1" applyBorder="1" applyAlignment="1">
      <alignment vertical="center" wrapText="1"/>
    </xf>
    <xf numFmtId="0" fontId="44" fillId="0" borderId="1" xfId="0" applyFont="1" applyBorder="1" applyAlignment="1">
      <alignment horizontal="left" vertical="center" wrapText="1"/>
    </xf>
    <xf numFmtId="0" fontId="44" fillId="0" borderId="1" xfId="0" applyFont="1" applyBorder="1" applyAlignment="1">
      <alignment horizontal="justify" vertical="center" wrapText="1"/>
    </xf>
    <xf numFmtId="4" fontId="37" fillId="0" borderId="0" xfId="3" applyNumberFormat="1" applyFont="1" applyFill="1" applyAlignment="1" applyProtection="1">
      <alignment horizontal="left" vertical="center"/>
      <protection locked="0"/>
    </xf>
    <xf numFmtId="4" fontId="0" fillId="0" borderId="0" xfId="0" applyNumberFormat="1"/>
    <xf numFmtId="168" fontId="37" fillId="0" borderId="31" xfId="3" applyFont="1" applyFill="1" applyBorder="1" applyAlignment="1" applyProtection="1">
      <alignment horizontal="center" vertical="center" wrapText="1" shrinkToFit="1"/>
      <protection locked="0"/>
    </xf>
    <xf numFmtId="168" fontId="37" fillId="0" borderId="38" xfId="3" applyFont="1" applyFill="1" applyBorder="1" applyAlignment="1" applyProtection="1">
      <alignment horizontal="center" vertical="center" wrapText="1" shrinkToFit="1"/>
      <protection locked="0"/>
    </xf>
    <xf numFmtId="169" fontId="35" fillId="0" borderId="11" xfId="3" applyNumberFormat="1" applyFont="1" applyFill="1" applyBorder="1" applyAlignment="1" applyProtection="1">
      <alignment vertical="center" wrapText="1" shrinkToFit="1"/>
      <protection locked="0"/>
    </xf>
    <xf numFmtId="169" fontId="35" fillId="0" borderId="11" xfId="3" applyNumberFormat="1" applyFont="1" applyFill="1" applyBorder="1" applyAlignment="1" applyProtection="1">
      <alignment horizontal="right" vertical="center"/>
      <protection locked="0"/>
    </xf>
    <xf numFmtId="169" fontId="35" fillId="0" borderId="29" xfId="3" applyNumberFormat="1" applyFont="1" applyFill="1" applyBorder="1" applyAlignment="1" applyProtection="1">
      <alignment horizontal="right" vertical="center"/>
      <protection locked="0"/>
    </xf>
    <xf numFmtId="4" fontId="1" fillId="0" borderId="7" xfId="1" applyNumberFormat="1" applyFont="1" applyFill="1" applyBorder="1" applyAlignment="1">
      <alignment horizontal="right" vertical="center"/>
    </xf>
    <xf numFmtId="49" fontId="1" fillId="0" borderId="6" xfId="2" applyNumberFormat="1" applyFont="1" applyFill="1" applyBorder="1" applyAlignment="1" applyProtection="1">
      <alignment horizontal="center" vertical="center" wrapText="1"/>
      <protection locked="0"/>
    </xf>
    <xf numFmtId="168" fontId="37" fillId="0" borderId="19" xfId="3" applyFont="1" applyFill="1" applyBorder="1" applyAlignment="1" applyProtection="1">
      <alignment vertical="center" wrapText="1" shrinkToFit="1"/>
      <protection locked="0"/>
    </xf>
    <xf numFmtId="4" fontId="9" fillId="0" borderId="3" xfId="1" applyNumberFormat="1" applyFont="1" applyFill="1" applyBorder="1" applyAlignment="1" applyProtection="1">
      <alignment horizontal="right" vertical="center" wrapText="1"/>
      <protection locked="0"/>
    </xf>
    <xf numFmtId="49" fontId="6" fillId="0" borderId="4" xfId="2" applyNumberFormat="1" applyFont="1" applyFill="1" applyBorder="1" applyAlignment="1" applyProtection="1">
      <alignment horizontal="center" vertical="center" wrapText="1"/>
      <protection locked="0"/>
    </xf>
    <xf numFmtId="49" fontId="6" fillId="0" borderId="7" xfId="1" applyNumberFormat="1" applyFont="1" applyFill="1" applyBorder="1" applyAlignment="1" applyProtection="1">
      <alignment horizontal="left" vertical="center" wrapText="1"/>
      <protection locked="0"/>
    </xf>
    <xf numFmtId="49" fontId="6" fillId="0" borderId="10" xfId="2" applyNumberFormat="1" applyFont="1" applyFill="1" applyBorder="1" applyAlignment="1" applyProtection="1">
      <alignment horizontal="left" vertical="center" wrapText="1"/>
      <protection locked="0"/>
    </xf>
    <xf numFmtId="49" fontId="1" fillId="0" borderId="34" xfId="2" applyNumberFormat="1" applyFont="1" applyFill="1" applyBorder="1" applyAlignment="1" applyProtection="1">
      <alignment horizontal="left" vertical="center" wrapText="1"/>
      <protection locked="0"/>
    </xf>
    <xf numFmtId="4" fontId="6" fillId="7" borderId="1" xfId="2" applyNumberFormat="1" applyFont="1" applyFill="1" applyBorder="1" applyAlignment="1" applyProtection="1">
      <alignment horizontal="right" vertical="center" wrapText="1"/>
      <protection locked="0"/>
    </xf>
    <xf numFmtId="4" fontId="1" fillId="7" borderId="1" xfId="1" applyNumberFormat="1" applyFont="1" applyFill="1" applyBorder="1" applyAlignment="1" applyProtection="1">
      <alignment horizontal="right" vertical="center" wrapText="1"/>
      <protection locked="0"/>
    </xf>
    <xf numFmtId="4" fontId="6" fillId="7" borderId="8" xfId="2" applyNumberFormat="1" applyFont="1" applyFill="1" applyBorder="1" applyAlignment="1" applyProtection="1">
      <alignment horizontal="right" vertical="center" wrapText="1"/>
      <protection locked="0"/>
    </xf>
    <xf numFmtId="4" fontId="1" fillId="7" borderId="19" xfId="1" applyNumberFormat="1" applyFont="1" applyFill="1" applyBorder="1" applyAlignment="1" applyProtection="1">
      <alignment horizontal="right" vertical="center" wrapText="1"/>
      <protection locked="0"/>
    </xf>
    <xf numFmtId="49" fontId="1" fillId="0" borderId="19" xfId="2" applyNumberFormat="1" applyFont="1" applyFill="1" applyBorder="1" applyAlignment="1" applyProtection="1">
      <alignment horizontal="left" vertical="center" wrapText="1"/>
      <protection locked="0"/>
    </xf>
    <xf numFmtId="4" fontId="37" fillId="0" borderId="19" xfId="3" applyNumberFormat="1" applyFont="1" applyFill="1" applyBorder="1" applyAlignment="1" applyProtection="1">
      <alignment vertical="center" wrapText="1" shrinkToFit="1"/>
      <protection locked="0"/>
    </xf>
    <xf numFmtId="4" fontId="37" fillId="0" borderId="11" xfId="3" applyNumberFormat="1" applyFont="1" applyFill="1" applyBorder="1" applyAlignment="1" applyProtection="1">
      <alignment vertical="center" wrapText="1" shrinkToFit="1"/>
      <protection locked="0"/>
    </xf>
    <xf numFmtId="4" fontId="37" fillId="0" borderId="11" xfId="3" applyNumberFormat="1" applyFont="1" applyFill="1" applyBorder="1" applyAlignment="1" applyProtection="1">
      <alignment horizontal="right" vertical="center" wrapText="1" shrinkToFit="1"/>
      <protection locked="0"/>
    </xf>
    <xf numFmtId="0" fontId="20" fillId="0" borderId="1" xfId="0" applyNumberFormat="1" applyFont="1" applyFill="1" applyBorder="1" applyAlignment="1">
      <alignment horizontal="center" vertical="center"/>
    </xf>
    <xf numFmtId="0" fontId="31" fillId="0" borderId="0" xfId="0" applyFont="1" applyFill="1"/>
    <xf numFmtId="4" fontId="31" fillId="0" borderId="19" xfId="0" applyNumberFormat="1" applyFont="1" applyBorder="1" applyAlignment="1">
      <alignment horizontal="right" vertical="center" wrapText="1"/>
    </xf>
    <xf numFmtId="0" fontId="31" fillId="0" borderId="11" xfId="0" applyNumberFormat="1" applyFont="1" applyFill="1" applyBorder="1" applyAlignment="1">
      <alignment horizontal="center" vertical="center" wrapText="1"/>
    </xf>
    <xf numFmtId="0" fontId="31" fillId="0" borderId="11" xfId="0" applyNumberFormat="1" applyFont="1" applyFill="1" applyBorder="1" applyAlignment="1">
      <alignment horizontal="left" vertical="center" wrapText="1"/>
    </xf>
    <xf numFmtId="4" fontId="31" fillId="0" borderId="11" xfId="0" applyNumberFormat="1" applyFont="1" applyFill="1" applyBorder="1" applyAlignment="1">
      <alignment vertical="center" wrapText="1"/>
    </xf>
    <xf numFmtId="49" fontId="8" fillId="0" borderId="0" xfId="1" applyNumberFormat="1" applyFont="1" applyFill="1" applyBorder="1" applyAlignment="1" applyProtection="1">
      <alignment horizontal="center" vertical="center" wrapText="1"/>
      <protection locked="0"/>
    </xf>
    <xf numFmtId="49" fontId="1" fillId="0" borderId="3" xfId="1" applyNumberFormat="1" applyFont="1" applyFill="1" applyBorder="1" applyAlignment="1" applyProtection="1">
      <alignment horizontal="center" vertical="center" wrapText="1"/>
      <protection locked="0"/>
    </xf>
    <xf numFmtId="49" fontId="8" fillId="0" borderId="22" xfId="1" applyNumberFormat="1" applyFont="1" applyFill="1" applyBorder="1" applyAlignment="1" applyProtection="1">
      <alignment horizontal="left" vertical="center" wrapText="1"/>
      <protection locked="0"/>
    </xf>
    <xf numFmtId="49" fontId="8" fillId="0" borderId="39" xfId="1" applyNumberFormat="1" applyFont="1" applyFill="1" applyBorder="1" applyAlignment="1" applyProtection="1">
      <alignment horizontal="left" vertical="center" wrapText="1"/>
      <protection locked="0"/>
    </xf>
    <xf numFmtId="49" fontId="1" fillId="0" borderId="17" xfId="1" applyNumberFormat="1" applyFont="1" applyFill="1" applyBorder="1" applyAlignment="1" applyProtection="1">
      <alignment horizontal="center" vertical="center" wrapText="1"/>
      <protection locked="0"/>
    </xf>
    <xf numFmtId="49" fontId="1" fillId="4" borderId="17" xfId="1" applyNumberFormat="1" applyFont="1" applyFill="1" applyBorder="1" applyAlignment="1" applyProtection="1">
      <alignment horizontal="left" vertical="center" wrapText="1"/>
      <protection locked="0"/>
    </xf>
    <xf numFmtId="4" fontId="6" fillId="0" borderId="20" xfId="1" applyNumberFormat="1" applyFont="1" applyBorder="1" applyAlignment="1">
      <alignment vertical="center"/>
    </xf>
    <xf numFmtId="49" fontId="6" fillId="0" borderId="11" xfId="1" applyNumberFormat="1" applyFont="1" applyFill="1" applyBorder="1" applyAlignment="1" applyProtection="1">
      <alignment horizontal="left" vertical="center" wrapText="1"/>
      <protection locked="0"/>
    </xf>
    <xf numFmtId="0" fontId="0" fillId="0" borderId="11" xfId="0" applyFont="1" applyFill="1" applyBorder="1" applyAlignment="1">
      <alignment vertical="top" wrapText="1"/>
    </xf>
    <xf numFmtId="0" fontId="0" fillId="0" borderId="11" xfId="0" applyFont="1" applyFill="1" applyBorder="1" applyAlignment="1">
      <alignment vertical="center" wrapText="1"/>
    </xf>
    <xf numFmtId="0" fontId="0" fillId="0" borderId="22" xfId="0" applyFont="1" applyFill="1" applyBorder="1" applyAlignment="1">
      <alignment vertical="top" wrapText="1"/>
    </xf>
    <xf numFmtId="168" fontId="37" fillId="0" borderId="24" xfId="3" applyFont="1" applyFill="1" applyBorder="1" applyAlignment="1" applyProtection="1">
      <alignment horizontal="center" vertical="center" wrapText="1" shrinkToFit="1"/>
      <protection locked="0"/>
    </xf>
    <xf numFmtId="168" fontId="37" fillId="0" borderId="24" xfId="3" applyFont="1" applyFill="1" applyBorder="1" applyAlignment="1" applyProtection="1">
      <alignment horizontal="center" vertical="center" wrapText="1" shrinkToFit="1"/>
      <protection locked="0"/>
    </xf>
    <xf numFmtId="169" fontId="35" fillId="0" borderId="0" xfId="3" applyNumberFormat="1" applyFont="1" applyFill="1" applyBorder="1" applyAlignment="1" applyProtection="1">
      <alignment horizontal="right" vertical="center" wrapText="1"/>
      <protection locked="0"/>
    </xf>
    <xf numFmtId="169" fontId="37" fillId="0" borderId="0" xfId="3" applyNumberFormat="1" applyFont="1" applyFill="1" applyBorder="1" applyAlignment="1" applyProtection="1">
      <alignment horizontal="right" vertical="center" wrapText="1"/>
      <protection locked="0"/>
    </xf>
    <xf numFmtId="2" fontId="6" fillId="0" borderId="11" xfId="1" applyNumberFormat="1" applyFont="1" applyFill="1" applyBorder="1"/>
    <xf numFmtId="0" fontId="1" fillId="0" borderId="0" xfId="1" applyFont="1" applyFill="1" applyBorder="1"/>
    <xf numFmtId="0" fontId="1" fillId="0" borderId="0" xfId="1" applyFont="1" applyFill="1"/>
    <xf numFmtId="169" fontId="35" fillId="0" borderId="0" xfId="3" applyNumberFormat="1" applyFont="1" applyFill="1" applyAlignment="1" applyProtection="1">
      <alignment horizontal="left" vertical="center" wrapText="1"/>
      <protection locked="0"/>
    </xf>
    <xf numFmtId="168" fontId="37" fillId="0" borderId="28" xfId="3" applyFont="1" applyFill="1" applyBorder="1" applyAlignment="1" applyProtection="1">
      <alignment horizontal="center" vertical="center" wrapText="1" shrinkToFit="1"/>
      <protection locked="0"/>
    </xf>
    <xf numFmtId="168" fontId="37" fillId="0" borderId="24" xfId="3" applyFont="1" applyFill="1" applyBorder="1" applyAlignment="1" applyProtection="1">
      <alignment horizontal="center" vertical="center" wrapText="1" shrinkToFit="1"/>
      <protection locked="0"/>
    </xf>
    <xf numFmtId="0" fontId="0" fillId="0" borderId="0" xfId="0" applyFill="1"/>
    <xf numFmtId="0" fontId="18" fillId="0" borderId="1" xfId="1" applyFont="1" applyBorder="1" applyAlignment="1">
      <alignment horizontal="left" vertical="center" wrapText="1"/>
    </xf>
    <xf numFmtId="0" fontId="18" fillId="0" borderId="1" xfId="1" applyFont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/>
    </xf>
    <xf numFmtId="49" fontId="8" fillId="0" borderId="24" xfId="1" applyNumberFormat="1" applyFont="1" applyFill="1" applyBorder="1" applyAlignment="1" applyProtection="1">
      <alignment horizontal="center" vertical="center" wrapText="1"/>
      <protection locked="0"/>
    </xf>
    <xf numFmtId="4" fontId="8" fillId="0" borderId="24" xfId="1" applyNumberFormat="1" applyFont="1" applyFill="1" applyBorder="1" applyAlignment="1" applyProtection="1">
      <alignment horizontal="right" vertical="center" wrapText="1"/>
      <protection locked="0"/>
    </xf>
    <xf numFmtId="49" fontId="9" fillId="0" borderId="24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24" xfId="1" applyNumberFormat="1" applyFont="1" applyFill="1" applyBorder="1" applyAlignment="1" applyProtection="1">
      <alignment horizontal="right" vertical="center" wrapText="1"/>
      <protection locked="0"/>
    </xf>
    <xf numFmtId="49" fontId="1" fillId="0" borderId="11" xfId="2" applyNumberFormat="1" applyFont="1" applyFill="1" applyBorder="1" applyAlignment="1" applyProtection="1">
      <alignment horizontal="center" vertical="center" wrapText="1"/>
      <protection locked="0"/>
    </xf>
    <xf numFmtId="49" fontId="6" fillId="0" borderId="11" xfId="2" applyNumberFormat="1" applyFont="1" applyFill="1" applyBorder="1" applyAlignment="1" applyProtection="1">
      <alignment horizontal="center" vertical="center" wrapText="1"/>
      <protection locked="0"/>
    </xf>
    <xf numFmtId="49" fontId="1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2" applyNumberFormat="1" applyFont="1" applyFill="1" applyBorder="1" applyAlignment="1" applyProtection="1">
      <alignment horizontal="left" vertical="center"/>
      <protection locked="0"/>
    </xf>
    <xf numFmtId="49" fontId="6" fillId="0" borderId="3" xfId="2" applyNumberFormat="1" applyFont="1" applyFill="1" applyBorder="1" applyAlignment="1" applyProtection="1">
      <alignment horizontal="center" vertical="center" wrapText="1"/>
      <protection locked="0"/>
    </xf>
    <xf numFmtId="49" fontId="6" fillId="0" borderId="9" xfId="2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right" vertical="center"/>
    </xf>
    <xf numFmtId="168" fontId="37" fillId="0" borderId="24" xfId="3" applyFont="1" applyFill="1" applyBorder="1" applyAlignment="1" applyProtection="1">
      <alignment horizontal="center" vertical="center" wrapText="1" shrinkToFit="1"/>
      <protection locked="0"/>
    </xf>
    <xf numFmtId="4" fontId="0" fillId="0" borderId="11" xfId="0" applyNumberFormat="1" applyFill="1" applyBorder="1"/>
    <xf numFmtId="4" fontId="24" fillId="0" borderId="11" xfId="0" applyNumberFormat="1" applyFont="1" applyFill="1" applyBorder="1"/>
    <xf numFmtId="0" fontId="26" fillId="0" borderId="0" xfId="0" applyFont="1" applyFill="1" applyAlignment="1">
      <alignment horizontal="right" vertical="top"/>
    </xf>
    <xf numFmtId="4" fontId="18" fillId="0" borderId="0" xfId="1" applyNumberFormat="1" applyFont="1" applyFill="1"/>
    <xf numFmtId="0" fontId="21" fillId="0" borderId="17" xfId="0" applyFont="1" applyFill="1" applyBorder="1" applyAlignment="1">
      <alignment wrapText="1"/>
    </xf>
    <xf numFmtId="4" fontId="18" fillId="0" borderId="12" xfId="1" applyNumberFormat="1" applyFont="1" applyFill="1" applyBorder="1" applyAlignment="1">
      <alignment horizontal="right" vertical="center" wrapText="1"/>
    </xf>
    <xf numFmtId="0" fontId="19" fillId="0" borderId="8" xfId="1" applyFont="1" applyFill="1" applyBorder="1" applyAlignment="1">
      <alignment vertical="center" wrapText="1"/>
    </xf>
    <xf numFmtId="4" fontId="18" fillId="0" borderId="8" xfId="1" applyNumberFormat="1" applyFont="1" applyFill="1" applyBorder="1" applyAlignment="1">
      <alignment horizontal="right" vertical="center" wrapText="1"/>
    </xf>
    <xf numFmtId="49" fontId="1" fillId="0" borderId="1" xfId="2" applyNumberFormat="1" applyFont="1" applyFill="1" applyBorder="1" applyAlignment="1" applyProtection="1">
      <alignment horizontal="center" vertical="center" wrapText="1"/>
      <protection locked="0"/>
    </xf>
    <xf numFmtId="168" fontId="37" fillId="0" borderId="24" xfId="3" applyFont="1" applyFill="1" applyBorder="1" applyAlignment="1" applyProtection="1">
      <alignment horizontal="center" vertical="center" wrapText="1" shrinkToFit="1"/>
      <protection locked="0"/>
    </xf>
    <xf numFmtId="4" fontId="1" fillId="0" borderId="3" xfId="1" applyNumberFormat="1" applyFont="1" applyFill="1" applyBorder="1" applyAlignment="1" applyProtection="1">
      <alignment horizontal="right" vertical="center" wrapText="1"/>
      <protection locked="0"/>
    </xf>
    <xf numFmtId="4" fontId="1" fillId="0" borderId="11" xfId="1" applyNumberFormat="1" applyFont="1" applyFill="1" applyBorder="1" applyAlignment="1" applyProtection="1">
      <alignment horizontal="right" vertical="center" wrapText="1"/>
      <protection locked="0"/>
    </xf>
    <xf numFmtId="4" fontId="1" fillId="0" borderId="19" xfId="1" applyNumberFormat="1" applyFont="1" applyFill="1" applyBorder="1" applyAlignment="1" applyProtection="1">
      <alignment horizontal="right" vertical="center" wrapText="1"/>
      <protection locked="0"/>
    </xf>
    <xf numFmtId="4" fontId="1" fillId="0" borderId="5" xfId="1" applyNumberFormat="1" applyFont="1" applyFill="1" applyBorder="1" applyAlignment="1" applyProtection="1">
      <alignment horizontal="right" vertical="center" wrapText="1"/>
      <protection locked="0"/>
    </xf>
    <xf numFmtId="49" fontId="6" fillId="0" borderId="8" xfId="1" applyNumberFormat="1" applyFont="1" applyFill="1" applyBorder="1" applyAlignment="1" applyProtection="1">
      <alignment horizontal="center" vertical="center" wrapText="1"/>
      <protection locked="0"/>
    </xf>
    <xf numFmtId="49" fontId="1" fillId="0" borderId="16" xfId="1" applyNumberFormat="1" applyFont="1" applyFill="1" applyBorder="1" applyAlignment="1" applyProtection="1">
      <alignment horizontal="center" vertical="center" wrapText="1"/>
      <protection locked="0"/>
    </xf>
    <xf numFmtId="0" fontId="18" fillId="0" borderId="1" xfId="1" applyFont="1" applyBorder="1" applyAlignment="1">
      <alignment horizontal="center" wrapText="1"/>
    </xf>
    <xf numFmtId="0" fontId="18" fillId="0" borderId="1" xfId="1" applyFont="1" applyBorder="1" applyAlignment="1">
      <alignment horizontal="center"/>
    </xf>
    <xf numFmtId="0" fontId="18" fillId="0" borderId="1" xfId="1" applyFont="1" applyBorder="1" applyAlignment="1">
      <alignment horizontal="center" vertical="center" wrapText="1"/>
    </xf>
    <xf numFmtId="49" fontId="1" fillId="0" borderId="17" xfId="2" applyNumberFormat="1" applyFont="1" applyFill="1" applyBorder="1" applyAlignment="1" applyProtection="1">
      <alignment horizontal="center" vertical="center" wrapText="1"/>
      <protection locked="0"/>
    </xf>
    <xf numFmtId="2" fontId="6" fillId="0" borderId="3" xfId="1" applyNumberFormat="1" applyFont="1" applyFill="1" applyBorder="1" applyAlignment="1">
      <alignment horizontal="right" vertical="center"/>
    </xf>
    <xf numFmtId="49" fontId="6" fillId="0" borderId="1" xfId="1" applyNumberFormat="1" applyFont="1" applyFill="1" applyBorder="1" applyAlignment="1" applyProtection="1">
      <alignment horizontal="left" vertical="center" wrapText="1"/>
      <protection locked="0"/>
    </xf>
    <xf numFmtId="168" fontId="35" fillId="0" borderId="31" xfId="3" applyFont="1" applyFill="1" applyBorder="1" applyAlignment="1" applyProtection="1">
      <alignment horizontal="center" vertical="center" wrapText="1" shrinkToFit="1"/>
      <protection locked="0"/>
    </xf>
    <xf numFmtId="168" fontId="37" fillId="0" borderId="11" xfId="3" applyFont="1" applyFill="1" applyBorder="1" applyAlignment="1" applyProtection="1">
      <alignment horizontal="center" vertical="center" wrapText="1" shrinkToFit="1"/>
      <protection locked="0"/>
    </xf>
    <xf numFmtId="0" fontId="0" fillId="0" borderId="0" xfId="0" applyFill="1"/>
    <xf numFmtId="168" fontId="37" fillId="0" borderId="31" xfId="3" applyFont="1" applyFill="1" applyBorder="1" applyAlignment="1" applyProtection="1">
      <alignment horizontal="center" vertical="center" wrapText="1" shrinkToFit="1"/>
      <protection locked="0"/>
    </xf>
    <xf numFmtId="49" fontId="8" fillId="0" borderId="17" xfId="1" applyNumberFormat="1" applyFont="1" applyFill="1" applyBorder="1" applyAlignment="1" applyProtection="1">
      <alignment horizontal="left" vertical="center" wrapText="1"/>
      <protection locked="0"/>
    </xf>
    <xf numFmtId="0" fontId="8" fillId="0" borderId="11" xfId="0" applyFont="1" applyFill="1" applyBorder="1" applyAlignment="1">
      <alignment horizontal="center"/>
    </xf>
    <xf numFmtId="49" fontId="1" fillId="0" borderId="11" xfId="2" applyNumberFormat="1" applyFont="1" applyFill="1" applyBorder="1" applyAlignment="1" applyProtection="1">
      <alignment horizontal="center" vertical="center" wrapText="1"/>
      <protection locked="0"/>
    </xf>
    <xf numFmtId="49" fontId="6" fillId="0" borderId="11" xfId="2" applyNumberFormat="1" applyFont="1" applyFill="1" applyBorder="1" applyAlignment="1" applyProtection="1">
      <alignment horizontal="center" vertical="center" wrapText="1"/>
      <protection locked="0"/>
    </xf>
    <xf numFmtId="49" fontId="6" fillId="0" borderId="9" xfId="2" applyNumberFormat="1" applyFont="1" applyFill="1" applyBorder="1" applyAlignment="1" applyProtection="1">
      <alignment horizontal="center" vertical="center" wrapText="1"/>
      <protection locked="0"/>
    </xf>
    <xf numFmtId="168" fontId="37" fillId="0" borderId="0" xfId="3" applyFont="1" applyFill="1" applyBorder="1" applyAlignment="1" applyProtection="1">
      <alignment vertical="center"/>
      <protection locked="0"/>
    </xf>
    <xf numFmtId="168" fontId="37" fillId="0" borderId="0" xfId="3" applyFont="1" applyFill="1" applyAlignment="1" applyProtection="1">
      <alignment vertical="center"/>
      <protection locked="0"/>
    </xf>
    <xf numFmtId="168" fontId="35" fillId="0" borderId="29" xfId="3" applyFont="1" applyFill="1" applyBorder="1" applyAlignment="1" applyProtection="1">
      <alignment horizontal="center" vertical="center" wrapText="1" shrinkToFit="1"/>
      <protection locked="0"/>
    </xf>
    <xf numFmtId="4" fontId="8" fillId="0" borderId="15" xfId="1" applyNumberFormat="1" applyFont="1" applyFill="1" applyBorder="1" applyAlignment="1" applyProtection="1">
      <alignment horizontal="right" vertical="center" wrapText="1"/>
      <protection locked="0"/>
    </xf>
    <xf numFmtId="169" fontId="37" fillId="0" borderId="11" xfId="3" applyNumberFormat="1" applyFont="1" applyFill="1" applyBorder="1" applyAlignment="1" applyProtection="1">
      <alignment vertical="center" wrapText="1" shrinkToFit="1"/>
      <protection locked="0"/>
    </xf>
    <xf numFmtId="0" fontId="33" fillId="0" borderId="0" xfId="0" applyFont="1" applyFill="1"/>
    <xf numFmtId="0" fontId="33" fillId="0" borderId="0" xfId="0" applyFont="1" applyFill="1" applyBorder="1"/>
    <xf numFmtId="0" fontId="32" fillId="0" borderId="0" xfId="0" applyFont="1" applyFill="1" applyAlignment="1">
      <alignment horizontal="right" vertical="top"/>
    </xf>
    <xf numFmtId="0" fontId="20" fillId="0" borderId="11" xfId="0" applyFont="1" applyFill="1" applyBorder="1" applyAlignment="1">
      <alignment horizontal="center" vertical="center" wrapText="1"/>
    </xf>
    <xf numFmtId="0" fontId="27" fillId="0" borderId="11" xfId="0" applyFont="1" applyFill="1" applyBorder="1" applyAlignment="1">
      <alignment horizontal="center"/>
    </xf>
    <xf numFmtId="4" fontId="20" fillId="0" borderId="11" xfId="0" applyNumberFormat="1" applyFont="1" applyFill="1" applyBorder="1" applyAlignment="1">
      <alignment horizontal="right"/>
    </xf>
    <xf numFmtId="4" fontId="44" fillId="0" borderId="11" xfId="0" applyNumberFormat="1" applyFont="1" applyFill="1" applyBorder="1" applyAlignment="1">
      <alignment vertical="center"/>
    </xf>
    <xf numFmtId="172" fontId="33" fillId="0" borderId="0" xfId="0" applyNumberFormat="1" applyFont="1" applyFill="1"/>
    <xf numFmtId="0" fontId="29" fillId="0" borderId="0" xfId="0" applyFont="1" applyFill="1" applyAlignment="1">
      <alignment horizontal="right"/>
    </xf>
    <xf numFmtId="4" fontId="31" fillId="0" borderId="19" xfId="0" applyNumberFormat="1" applyFont="1" applyFill="1" applyBorder="1" applyAlignment="1">
      <alignment horizontal="right" wrapText="1"/>
    </xf>
    <xf numFmtId="4" fontId="31" fillId="0" borderId="11" xfId="0" applyNumberFormat="1" applyFont="1" applyFill="1" applyBorder="1" applyAlignment="1">
      <alignment horizontal="right" wrapText="1"/>
    </xf>
    <xf numFmtId="4" fontId="29" fillId="0" borderId="11" xfId="0" applyNumberFormat="1" applyFont="1" applyFill="1" applyBorder="1" applyAlignment="1">
      <alignment horizontal="right" vertical="center" wrapText="1"/>
    </xf>
    <xf numFmtId="4" fontId="29" fillId="0" borderId="11" xfId="0" applyNumberFormat="1" applyFont="1" applyFill="1" applyBorder="1" applyAlignment="1">
      <alignment horizontal="right" wrapText="1"/>
    </xf>
    <xf numFmtId="2" fontId="29" fillId="8" borderId="1" xfId="0" applyNumberFormat="1" applyFont="1" applyFill="1" applyBorder="1" applyAlignment="1">
      <alignment horizontal="center" vertical="center" wrapText="1"/>
    </xf>
    <xf numFmtId="2" fontId="29" fillId="5" borderId="1" xfId="0" applyNumberFormat="1" applyFont="1" applyFill="1" applyBorder="1" applyAlignment="1">
      <alignment horizontal="center" vertical="center" wrapText="1"/>
    </xf>
    <xf numFmtId="0" fontId="31" fillId="8" borderId="3" xfId="0" applyNumberFormat="1" applyFont="1" applyFill="1" applyBorder="1" applyAlignment="1">
      <alignment horizontal="center" vertical="center" wrapText="1"/>
    </xf>
    <xf numFmtId="0" fontId="31" fillId="5" borderId="9" xfId="0" applyNumberFormat="1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right"/>
    </xf>
    <xf numFmtId="4" fontId="23" fillId="0" borderId="11" xfId="0" applyNumberFormat="1" applyFont="1" applyFill="1" applyBorder="1"/>
    <xf numFmtId="0" fontId="3" fillId="0" borderId="3" xfId="1" applyFont="1" applyBorder="1" applyAlignment="1">
      <alignment horizontal="center"/>
    </xf>
    <xf numFmtId="0" fontId="3" fillId="0" borderId="3" xfId="1" applyFont="1" applyBorder="1" applyAlignment="1">
      <alignment horizontal="center" wrapText="1"/>
    </xf>
    <xf numFmtId="4" fontId="4" fillId="0" borderId="8" xfId="1" applyNumberFormat="1" applyFont="1" applyBorder="1"/>
    <xf numFmtId="0" fontId="3" fillId="0" borderId="11" xfId="1" applyFont="1" applyBorder="1" applyAlignment="1">
      <alignment wrapText="1"/>
    </xf>
    <xf numFmtId="4" fontId="3" fillId="0" borderId="11" xfId="1" applyNumberFormat="1" applyFont="1" applyBorder="1"/>
    <xf numFmtId="2" fontId="3" fillId="0" borderId="11" xfId="1" applyNumberFormat="1" applyFont="1" applyBorder="1"/>
    <xf numFmtId="2" fontId="4" fillId="0" borderId="11" xfId="1" applyNumberFormat="1" applyFont="1" applyBorder="1"/>
    <xf numFmtId="0" fontId="0" fillId="0" borderId="11" xfId="0" applyFont="1" applyFill="1" applyBorder="1" applyAlignment="1">
      <alignment horizontal="left" wrapText="1"/>
    </xf>
    <xf numFmtId="49" fontId="6" fillId="0" borderId="10" xfId="2" applyNumberFormat="1" applyFont="1" applyFill="1" applyBorder="1" applyAlignment="1" applyProtection="1">
      <alignment horizontal="center" vertical="center" wrapText="1"/>
      <protection locked="0"/>
    </xf>
    <xf numFmtId="49" fontId="6" fillId="0" borderId="9" xfId="2" applyNumberFormat="1" applyFont="1" applyFill="1" applyBorder="1" applyAlignment="1" applyProtection="1">
      <alignment horizontal="left" vertical="center" wrapText="1"/>
      <protection locked="0"/>
    </xf>
    <xf numFmtId="4" fontId="6" fillId="0" borderId="9" xfId="2" applyNumberFormat="1" applyFont="1" applyFill="1" applyBorder="1" applyAlignment="1" applyProtection="1">
      <alignment horizontal="right" vertical="center" wrapText="1"/>
      <protection locked="0"/>
    </xf>
    <xf numFmtId="49" fontId="1" fillId="0" borderId="39" xfId="2" applyNumberFormat="1" applyFont="1" applyFill="1" applyBorder="1" applyAlignment="1" applyProtection="1">
      <alignment horizontal="left" vertical="center" wrapText="1"/>
      <protection locked="0"/>
    </xf>
    <xf numFmtId="4" fontId="1" fillId="0" borderId="8" xfId="2" applyNumberFormat="1" applyFont="1" applyFill="1" applyBorder="1" applyAlignment="1" applyProtection="1">
      <alignment horizontal="right" vertical="center" wrapText="1"/>
      <protection locked="0"/>
    </xf>
    <xf numFmtId="4" fontId="1" fillId="0" borderId="8" xfId="1" applyNumberFormat="1" applyFont="1" applyFill="1" applyBorder="1" applyAlignment="1" applyProtection="1">
      <alignment horizontal="right" vertical="center" wrapText="1"/>
      <protection locked="0"/>
    </xf>
    <xf numFmtId="4" fontId="1" fillId="0" borderId="6" xfId="1" applyNumberFormat="1" applyFont="1" applyFill="1" applyBorder="1" applyAlignment="1">
      <alignment horizontal="right" vertical="center"/>
    </xf>
    <xf numFmtId="2" fontId="6" fillId="0" borderId="8" xfId="1" applyNumberFormat="1" applyFont="1" applyFill="1" applyBorder="1" applyAlignment="1">
      <alignment horizontal="right" vertical="center"/>
    </xf>
    <xf numFmtId="2" fontId="6" fillId="0" borderId="11" xfId="1" applyNumberFormat="1" applyFont="1" applyFill="1" applyBorder="1" applyAlignment="1">
      <alignment horizontal="right" vertical="center"/>
    </xf>
    <xf numFmtId="49" fontId="1" fillId="0" borderId="11" xfId="1" applyNumberFormat="1" applyFont="1" applyFill="1" applyBorder="1" applyAlignment="1" applyProtection="1">
      <alignment horizontal="left" vertical="center" wrapText="1"/>
      <protection locked="0"/>
    </xf>
    <xf numFmtId="49" fontId="6" fillId="0" borderId="0" xfId="2" applyNumberFormat="1" applyFont="1" applyFill="1" applyBorder="1" applyAlignment="1" applyProtection="1">
      <alignment horizontal="left" vertical="center" wrapText="1"/>
      <protection locked="0"/>
    </xf>
    <xf numFmtId="4" fontId="6" fillId="0" borderId="0" xfId="2" applyNumberFormat="1" applyFont="1" applyFill="1" applyBorder="1" applyAlignment="1" applyProtection="1">
      <alignment horizontal="right" vertical="center" wrapText="1"/>
      <protection locked="0"/>
    </xf>
    <xf numFmtId="0" fontId="44" fillId="0" borderId="2" xfId="0" applyFont="1" applyBorder="1" applyAlignment="1">
      <alignment vertical="center" wrapText="1"/>
    </xf>
    <xf numFmtId="4" fontId="44" fillId="0" borderId="3" xfId="0" applyNumberFormat="1" applyFont="1" applyBorder="1" applyAlignment="1">
      <alignment horizontal="right" vertical="center"/>
    </xf>
    <xf numFmtId="4" fontId="44" fillId="0" borderId="7" xfId="0" applyNumberFormat="1" applyFont="1" applyBorder="1" applyAlignment="1">
      <alignment horizontal="right" vertical="center"/>
    </xf>
    <xf numFmtId="4" fontId="44" fillId="0" borderId="17" xfId="0" applyNumberFormat="1" applyFont="1" applyFill="1" applyBorder="1" applyAlignment="1">
      <alignment vertical="center"/>
    </xf>
    <xf numFmtId="166" fontId="45" fillId="0" borderId="8" xfId="0" applyNumberFormat="1" applyFont="1" applyFill="1" applyBorder="1" applyAlignment="1">
      <alignment vertical="center"/>
    </xf>
    <xf numFmtId="4" fontId="44" fillId="0" borderId="11" xfId="0" applyNumberFormat="1" applyFont="1" applyBorder="1" applyAlignment="1">
      <alignment horizontal="right" vertical="center"/>
    </xf>
    <xf numFmtId="0" fontId="18" fillId="0" borderId="1" xfId="1" applyFont="1" applyBorder="1" applyAlignment="1">
      <alignment horizontal="center" wrapText="1"/>
    </xf>
    <xf numFmtId="4" fontId="31" fillId="0" borderId="11" xfId="0" applyNumberFormat="1" applyFont="1" applyFill="1" applyBorder="1" applyAlignment="1">
      <alignment horizontal="right" vertical="center" wrapText="1"/>
    </xf>
    <xf numFmtId="0" fontId="3" fillId="0" borderId="11" xfId="1" applyFont="1" applyBorder="1" applyAlignment="1">
      <alignment horizontal="center"/>
    </xf>
    <xf numFmtId="0" fontId="3" fillId="0" borderId="3" xfId="1" applyFont="1" applyBorder="1" applyAlignment="1">
      <alignment horizontal="right"/>
    </xf>
    <xf numFmtId="0" fontId="3" fillId="0" borderId="11" xfId="1" applyFont="1" applyBorder="1" applyAlignment="1">
      <alignment horizontal="right"/>
    </xf>
    <xf numFmtId="0" fontId="3" fillId="0" borderId="11" xfId="1" applyFont="1" applyBorder="1" applyAlignment="1">
      <alignment horizontal="left" wrapText="1"/>
    </xf>
    <xf numFmtId="4" fontId="3" fillId="0" borderId="11" xfId="1" applyNumberFormat="1" applyFont="1" applyBorder="1" applyAlignment="1">
      <alignment horizontal="right"/>
    </xf>
    <xf numFmtId="0" fontId="3" fillId="0" borderId="11" xfId="1" applyFont="1" applyBorder="1" applyAlignment="1"/>
    <xf numFmtId="2" fontId="3" fillId="0" borderId="11" xfId="1" applyNumberFormat="1" applyFont="1" applyBorder="1" applyAlignment="1">
      <alignment horizontal="right"/>
    </xf>
    <xf numFmtId="2" fontId="19" fillId="0" borderId="1" xfId="1" applyNumberFormat="1" applyFont="1" applyBorder="1" applyAlignment="1">
      <alignment vertical="center"/>
    </xf>
    <xf numFmtId="0" fontId="21" fillId="0" borderId="11" xfId="0" applyFont="1" applyFill="1" applyBorder="1" applyAlignment="1">
      <alignment vertical="center" wrapText="1"/>
    </xf>
    <xf numFmtId="0" fontId="18" fillId="0" borderId="8" xfId="1" applyFont="1" applyFill="1" applyBorder="1" applyAlignment="1">
      <alignment vertical="center" wrapText="1"/>
    </xf>
    <xf numFmtId="0" fontId="19" fillId="0" borderId="12" xfId="1" applyFont="1" applyFill="1" applyBorder="1" applyAlignment="1">
      <alignment vertical="center" wrapText="1"/>
    </xf>
    <xf numFmtId="0" fontId="18" fillId="0" borderId="34" xfId="1" applyFont="1" applyFill="1" applyBorder="1" applyAlignment="1">
      <alignment vertical="center" wrapText="1"/>
    </xf>
    <xf numFmtId="0" fontId="18" fillId="0" borderId="7" xfId="1" applyFont="1" applyFill="1" applyBorder="1" applyAlignment="1">
      <alignment vertical="center" wrapText="1"/>
    </xf>
    <xf numFmtId="0" fontId="20" fillId="0" borderId="11" xfId="0" applyFont="1" applyFill="1" applyBorder="1" applyAlignment="1">
      <alignment horizontal="left" vertical="center" wrapText="1"/>
    </xf>
    <xf numFmtId="0" fontId="20" fillId="0" borderId="11" xfId="0" applyFont="1" applyBorder="1" applyAlignment="1">
      <alignment horizontal="left" vertical="center" wrapText="1"/>
    </xf>
    <xf numFmtId="0" fontId="18" fillId="0" borderId="40" xfId="1" applyFont="1" applyFill="1" applyBorder="1" applyAlignment="1">
      <alignment horizontal="justify" vertical="center" wrapText="1"/>
    </xf>
    <xf numFmtId="0" fontId="18" fillId="0" borderId="41" xfId="1" applyFont="1" applyFill="1" applyBorder="1" applyAlignment="1">
      <alignment horizontal="center" vertical="center" wrapText="1"/>
    </xf>
    <xf numFmtId="0" fontId="18" fillId="0" borderId="42" xfId="1" applyFont="1" applyFill="1" applyBorder="1" applyAlignment="1">
      <alignment horizontal="center" vertical="center" wrapText="1"/>
    </xf>
    <xf numFmtId="0" fontId="19" fillId="0" borderId="43" xfId="1" applyFont="1" applyFill="1" applyBorder="1" applyAlignment="1">
      <alignment horizontal="center" vertical="center" wrapText="1"/>
    </xf>
    <xf numFmtId="4" fontId="19" fillId="0" borderId="44" xfId="1" applyNumberFormat="1" applyFont="1" applyFill="1" applyBorder="1" applyAlignment="1">
      <alignment horizontal="right" vertical="center" wrapText="1"/>
    </xf>
    <xf numFmtId="0" fontId="18" fillId="0" borderId="43" xfId="1" applyFont="1" applyFill="1" applyBorder="1" applyAlignment="1">
      <alignment horizontal="center" vertical="center" wrapText="1"/>
    </xf>
    <xf numFmtId="4" fontId="18" fillId="0" borderId="44" xfId="1" applyNumberFormat="1" applyFont="1" applyFill="1" applyBorder="1" applyAlignment="1">
      <alignment horizontal="right" vertical="center" wrapText="1"/>
    </xf>
    <xf numFmtId="4" fontId="20" fillId="0" borderId="44" xfId="1" applyNumberFormat="1" applyFont="1" applyFill="1" applyBorder="1" applyAlignment="1">
      <alignment horizontal="right" vertical="center" wrapText="1"/>
    </xf>
    <xf numFmtId="4" fontId="18" fillId="0" borderId="45" xfId="1" applyNumberFormat="1" applyFont="1" applyFill="1" applyBorder="1" applyAlignment="1">
      <alignment horizontal="right" vertical="center" wrapText="1"/>
    </xf>
    <xf numFmtId="4" fontId="18" fillId="0" borderId="46" xfId="1" applyNumberFormat="1" applyFont="1" applyFill="1" applyBorder="1" applyAlignment="1">
      <alignment horizontal="right" vertical="center" wrapText="1"/>
    </xf>
    <xf numFmtId="0" fontId="19" fillId="0" borderId="47" xfId="1" applyFont="1" applyFill="1" applyBorder="1" applyAlignment="1">
      <alignment horizontal="center" vertical="center" wrapText="1"/>
    </xf>
    <xf numFmtId="4" fontId="19" fillId="0" borderId="48" xfId="1" applyNumberFormat="1" applyFont="1" applyFill="1" applyBorder="1" applyAlignment="1">
      <alignment horizontal="right" vertical="center" wrapText="1"/>
    </xf>
    <xf numFmtId="0" fontId="18" fillId="0" borderId="47" xfId="1" applyFont="1" applyFill="1" applyBorder="1" applyAlignment="1">
      <alignment horizontal="center" vertical="center" wrapText="1"/>
    </xf>
    <xf numFmtId="4" fontId="18" fillId="0" borderId="48" xfId="1" applyNumberFormat="1" applyFont="1" applyFill="1" applyBorder="1" applyAlignment="1">
      <alignment horizontal="right" vertical="center" wrapText="1"/>
    </xf>
    <xf numFmtId="0" fontId="19" fillId="0" borderId="49" xfId="1" applyFont="1" applyFill="1" applyBorder="1" applyAlignment="1">
      <alignment horizontal="center" vertical="center" wrapText="1"/>
    </xf>
    <xf numFmtId="4" fontId="19" fillId="0" borderId="45" xfId="1" applyNumberFormat="1" applyFont="1" applyFill="1" applyBorder="1" applyAlignment="1">
      <alignment horizontal="right" vertical="center" wrapText="1"/>
    </xf>
    <xf numFmtId="0" fontId="18" fillId="0" borderId="49" xfId="1" applyFont="1" applyFill="1" applyBorder="1" applyAlignment="1">
      <alignment horizontal="center" vertical="center" wrapText="1"/>
    </xf>
    <xf numFmtId="0" fontId="18" fillId="0" borderId="50" xfId="1" applyFont="1" applyFill="1" applyBorder="1" applyAlignment="1">
      <alignment horizontal="center" vertical="center" wrapText="1"/>
    </xf>
    <xf numFmtId="0" fontId="18" fillId="0" borderId="51" xfId="1" applyFont="1" applyFill="1" applyBorder="1" applyAlignment="1">
      <alignment horizontal="center" vertical="center" wrapText="1"/>
    </xf>
    <xf numFmtId="0" fontId="18" fillId="0" borderId="52" xfId="1" applyFont="1" applyFill="1" applyBorder="1" applyAlignment="1">
      <alignment vertical="top" wrapText="1"/>
    </xf>
    <xf numFmtId="4" fontId="18" fillId="0" borderId="53" xfId="1" applyNumberFormat="1" applyFont="1" applyFill="1" applyBorder="1" applyAlignment="1">
      <alignment horizontal="right" vertical="center" wrapText="1"/>
    </xf>
    <xf numFmtId="4" fontId="18" fillId="0" borderId="54" xfId="1" applyNumberFormat="1" applyFont="1" applyFill="1" applyBorder="1" applyAlignment="1">
      <alignment horizontal="right" vertical="center" wrapText="1"/>
    </xf>
    <xf numFmtId="0" fontId="0" fillId="0" borderId="0" xfId="0" applyFill="1"/>
    <xf numFmtId="0" fontId="4" fillId="0" borderId="0" xfId="1" applyFont="1" applyBorder="1" applyAlignment="1">
      <alignment horizontal="center"/>
    </xf>
    <xf numFmtId="0" fontId="3" fillId="0" borderId="1" xfId="1" applyFont="1" applyBorder="1" applyAlignment="1">
      <alignment horizontal="center"/>
    </xf>
    <xf numFmtId="49" fontId="6" fillId="0" borderId="9" xfId="2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right" vertical="center"/>
    </xf>
    <xf numFmtId="0" fontId="9" fillId="0" borderId="25" xfId="0" applyFont="1" applyFill="1" applyBorder="1" applyAlignment="1">
      <alignment horizontal="center"/>
    </xf>
    <xf numFmtId="0" fontId="9" fillId="0" borderId="31" xfId="0" applyFont="1" applyFill="1" applyBorder="1" applyAlignment="1">
      <alignment horizontal="center"/>
    </xf>
    <xf numFmtId="168" fontId="37" fillId="0" borderId="26" xfId="3" applyFont="1" applyFill="1" applyBorder="1" applyAlignment="1" applyProtection="1">
      <alignment horizontal="center" vertical="center"/>
      <protection locked="0"/>
    </xf>
    <xf numFmtId="168" fontId="37" fillId="0" borderId="31" xfId="3" applyFont="1" applyFill="1" applyBorder="1" applyAlignment="1" applyProtection="1">
      <alignment horizontal="center" vertical="center"/>
      <protection locked="0"/>
    </xf>
    <xf numFmtId="49" fontId="1" fillId="0" borderId="11" xfId="2" applyNumberFormat="1" applyFont="1" applyFill="1" applyBorder="1" applyAlignment="1" applyProtection="1">
      <alignment horizontal="center" vertical="center" wrapText="1"/>
      <protection locked="0"/>
    </xf>
    <xf numFmtId="49" fontId="6" fillId="0" borderId="11" xfId="2" applyNumberFormat="1" applyFont="1" applyFill="1" applyBorder="1" applyAlignment="1" applyProtection="1">
      <alignment horizontal="right" vertical="center" wrapText="1"/>
      <protection locked="0"/>
    </xf>
    <xf numFmtId="49" fontId="6" fillId="0" borderId="11" xfId="2" applyNumberFormat="1" applyFont="1" applyFill="1" applyBorder="1" applyAlignment="1" applyProtection="1">
      <alignment horizontal="center" vertical="center" wrapText="1"/>
      <protection locked="0"/>
    </xf>
    <xf numFmtId="49" fontId="6" fillId="0" borderId="2" xfId="2" applyNumberFormat="1" applyFont="1" applyFill="1" applyBorder="1" applyAlignment="1" applyProtection="1">
      <alignment horizontal="right" vertical="center" wrapText="1"/>
      <protection locked="0"/>
    </xf>
    <xf numFmtId="49" fontId="1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2" applyNumberFormat="1" applyFont="1" applyFill="1" applyBorder="1" applyAlignment="1" applyProtection="1">
      <alignment horizontal="left" vertical="center"/>
      <protection locked="0"/>
    </xf>
    <xf numFmtId="49" fontId="6" fillId="0" borderId="3" xfId="2" applyNumberFormat="1" applyFont="1" applyFill="1" applyBorder="1" applyAlignment="1" applyProtection="1">
      <alignment horizontal="center" vertical="center" wrapText="1"/>
      <protection locked="0"/>
    </xf>
    <xf numFmtId="168" fontId="35" fillId="0" borderId="24" xfId="3" applyFont="1" applyFill="1" applyBorder="1" applyAlignment="1" applyProtection="1">
      <alignment vertical="center" wrapText="1" shrinkToFit="1"/>
      <protection locked="0"/>
    </xf>
    <xf numFmtId="0" fontId="0" fillId="0" borderId="24" xfId="0" applyFill="1" applyBorder="1"/>
    <xf numFmtId="0" fontId="0" fillId="0" borderId="25" xfId="0" applyFill="1" applyBorder="1" applyAlignment="1">
      <alignment horizontal="center"/>
    </xf>
    <xf numFmtId="0" fontId="0" fillId="0" borderId="31" xfId="0" applyFill="1" applyBorder="1" applyAlignment="1">
      <alignment horizontal="center"/>
    </xf>
    <xf numFmtId="168" fontId="35" fillId="0" borderId="25" xfId="3" applyFont="1" applyFill="1" applyBorder="1" applyAlignment="1" applyProtection="1">
      <alignment vertical="center" wrapText="1" shrinkToFit="1"/>
      <protection locked="0"/>
    </xf>
    <xf numFmtId="168" fontId="35" fillId="0" borderId="31" xfId="3" applyFont="1" applyFill="1" applyBorder="1" applyAlignment="1" applyProtection="1">
      <alignment vertical="center" wrapText="1" shrinkToFit="1"/>
      <protection locked="0"/>
    </xf>
    <xf numFmtId="0" fontId="0" fillId="0" borderId="25" xfId="0" applyFont="1" applyFill="1" applyBorder="1" applyAlignment="1">
      <alignment horizontal="center"/>
    </xf>
    <xf numFmtId="0" fontId="0" fillId="0" borderId="31" xfId="0" applyFont="1" applyFill="1" applyBorder="1" applyAlignment="1">
      <alignment horizontal="center"/>
    </xf>
    <xf numFmtId="0" fontId="0" fillId="0" borderId="11" xfId="0" applyFill="1" applyBorder="1" applyAlignment="1"/>
    <xf numFmtId="0" fontId="0" fillId="0" borderId="11" xfId="0" applyBorder="1" applyAlignment="1"/>
    <xf numFmtId="168" fontId="35" fillId="0" borderId="11" xfId="3" applyFont="1" applyFill="1" applyBorder="1" applyAlignment="1" applyProtection="1">
      <alignment vertical="center" wrapText="1" shrinkToFit="1"/>
      <protection locked="0"/>
    </xf>
    <xf numFmtId="0" fontId="0" fillId="0" borderId="11" xfId="0" applyBorder="1" applyAlignment="1">
      <alignment vertical="center" wrapText="1" shrinkToFit="1"/>
    </xf>
    <xf numFmtId="0" fontId="0" fillId="0" borderId="25" xfId="0" applyFill="1" applyBorder="1" applyAlignment="1"/>
    <xf numFmtId="0" fontId="0" fillId="0" borderId="31" xfId="0" applyBorder="1" applyAlignment="1"/>
    <xf numFmtId="168" fontId="37" fillId="0" borderId="11" xfId="3" applyFont="1" applyFill="1" applyBorder="1" applyAlignment="1" applyProtection="1">
      <alignment horizontal="left" vertical="center"/>
      <protection locked="0"/>
    </xf>
    <xf numFmtId="168" fontId="37" fillId="0" borderId="24" xfId="3" applyFont="1" applyFill="1" applyBorder="1" applyAlignment="1" applyProtection="1">
      <alignment vertical="center" wrapText="1" shrinkToFit="1"/>
      <protection locked="0"/>
    </xf>
    <xf numFmtId="0" fontId="0" fillId="0" borderId="28" xfId="0" applyFill="1" applyBorder="1"/>
    <xf numFmtId="168" fontId="35" fillId="0" borderId="28" xfId="3" applyFont="1" applyFill="1" applyBorder="1" applyAlignment="1" applyProtection="1">
      <alignment vertical="center" wrapText="1" shrinkToFit="1"/>
      <protection locked="0"/>
    </xf>
    <xf numFmtId="168" fontId="37" fillId="0" borderId="11" xfId="3" applyFont="1" applyFill="1" applyBorder="1" applyAlignment="1" applyProtection="1">
      <alignment horizontal="left" vertical="center" wrapText="1" shrinkToFit="1"/>
      <protection locked="0"/>
    </xf>
    <xf numFmtId="49" fontId="37" fillId="0" borderId="11" xfId="3" applyNumberFormat="1" applyFont="1" applyFill="1" applyBorder="1" applyAlignment="1" applyProtection="1">
      <alignment horizontal="left" vertical="center"/>
      <protection locked="0"/>
    </xf>
    <xf numFmtId="168" fontId="37" fillId="0" borderId="24" xfId="3" applyFont="1" applyFill="1" applyBorder="1" applyAlignment="1" applyProtection="1">
      <alignment horizontal="center" vertical="center" wrapText="1" shrinkToFit="1"/>
      <protection locked="0"/>
    </xf>
    <xf numFmtId="0" fontId="0" fillId="0" borderId="31" xfId="0" applyBorder="1" applyAlignment="1">
      <alignment vertical="center" wrapText="1" shrinkToFit="1"/>
    </xf>
    <xf numFmtId="0" fontId="0" fillId="0" borderId="24" xfId="0" applyFont="1" applyFill="1" applyBorder="1"/>
    <xf numFmtId="49" fontId="37" fillId="0" borderId="24" xfId="3" applyNumberFormat="1" applyFont="1" applyFill="1" applyBorder="1" applyAlignment="1" applyProtection="1">
      <alignment horizontal="center" vertical="center" wrapText="1" shrinkToFit="1"/>
      <protection locked="0"/>
    </xf>
    <xf numFmtId="168" fontId="37" fillId="0" borderId="25" xfId="3" applyFont="1" applyFill="1" applyBorder="1" applyAlignment="1" applyProtection="1">
      <alignment vertical="center" wrapText="1" shrinkToFit="1"/>
      <protection locked="0"/>
    </xf>
    <xf numFmtId="168" fontId="37" fillId="0" borderId="31" xfId="3" applyFont="1" applyFill="1" applyBorder="1" applyAlignment="1" applyProtection="1">
      <alignment vertical="center" wrapText="1" shrinkToFit="1"/>
      <protection locked="0"/>
    </xf>
    <xf numFmtId="168" fontId="35" fillId="0" borderId="25" xfId="3" applyFont="1" applyFill="1" applyBorder="1" applyAlignment="1" applyProtection="1">
      <alignment vertical="center" wrapText="1"/>
      <protection locked="0"/>
    </xf>
    <xf numFmtId="0" fontId="8" fillId="0" borderId="31" xfId="0" applyFont="1" applyBorder="1" applyAlignment="1">
      <alignment vertical="center" wrapText="1"/>
    </xf>
    <xf numFmtId="169" fontId="37" fillId="0" borderId="24" xfId="3" applyNumberFormat="1" applyFont="1" applyFill="1" applyBorder="1" applyAlignment="1" applyProtection="1">
      <alignment horizontal="center" vertical="center" wrapText="1"/>
      <protection locked="0"/>
    </xf>
    <xf numFmtId="168" fontId="37" fillId="0" borderId="24" xfId="3" applyFont="1" applyFill="1" applyBorder="1" applyAlignment="1" applyProtection="1">
      <alignment horizontal="center" vertical="center" wrapText="1"/>
      <protection locked="0"/>
    </xf>
    <xf numFmtId="170" fontId="37" fillId="0" borderId="24" xfId="3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ill="1"/>
    <xf numFmtId="168" fontId="36" fillId="0" borderId="0" xfId="3" applyFont="1" applyFill="1" applyAlignment="1" applyProtection="1">
      <alignment horizontal="center" vertical="center" wrapText="1" shrinkToFit="1"/>
      <protection locked="0"/>
    </xf>
    <xf numFmtId="0" fontId="0" fillId="0" borderId="23" xfId="0" applyFill="1" applyBorder="1"/>
    <xf numFmtId="168" fontId="37" fillId="0" borderId="23" xfId="3" applyFont="1" applyFill="1" applyBorder="1" applyAlignment="1" applyProtection="1">
      <alignment horizontal="right" vertical="center"/>
      <protection locked="0"/>
    </xf>
    <xf numFmtId="0" fontId="22" fillId="0" borderId="25" xfId="0" applyFont="1" applyFill="1" applyBorder="1" applyAlignment="1">
      <alignment horizontal="center"/>
    </xf>
    <xf numFmtId="0" fontId="22" fillId="0" borderId="31" xfId="0" applyFont="1" applyFill="1" applyBorder="1" applyAlignment="1">
      <alignment horizontal="center"/>
    </xf>
    <xf numFmtId="0" fontId="0" fillId="0" borderId="11" xfId="0" applyFill="1" applyBorder="1"/>
    <xf numFmtId="0" fontId="0" fillId="0" borderId="30" xfId="0" applyFill="1" applyBorder="1"/>
    <xf numFmtId="168" fontId="35" fillId="0" borderId="30" xfId="3" applyFont="1" applyFill="1" applyBorder="1" applyAlignment="1" applyProtection="1">
      <alignment vertical="center" wrapText="1" shrinkToFit="1"/>
      <protection locked="0"/>
    </xf>
    <xf numFmtId="168" fontId="37" fillId="0" borderId="30" xfId="3" applyFont="1" applyFill="1" applyBorder="1" applyAlignment="1" applyProtection="1">
      <alignment vertical="center" wrapText="1" shrinkToFit="1"/>
      <protection locked="0"/>
    </xf>
    <xf numFmtId="168" fontId="37" fillId="0" borderId="25" xfId="3" applyFont="1" applyFill="1" applyBorder="1" applyAlignment="1" applyProtection="1">
      <alignment horizontal="center" vertical="center" wrapText="1" shrinkToFit="1"/>
      <protection locked="0"/>
    </xf>
    <xf numFmtId="168" fontId="37" fillId="0" borderId="31" xfId="3" applyFont="1" applyFill="1" applyBorder="1" applyAlignment="1" applyProtection="1">
      <alignment horizontal="center" vertical="center" wrapText="1" shrinkToFit="1"/>
      <protection locked="0"/>
    </xf>
    <xf numFmtId="168" fontId="35" fillId="0" borderId="25" xfId="3" applyFont="1" applyFill="1" applyBorder="1" applyAlignment="1" applyProtection="1">
      <alignment horizontal="center" vertical="center" wrapText="1" shrinkToFit="1"/>
      <protection locked="0"/>
    </xf>
    <xf numFmtId="168" fontId="35" fillId="0" borderId="31" xfId="3" applyFont="1" applyFill="1" applyBorder="1" applyAlignment="1" applyProtection="1">
      <alignment horizontal="center" vertical="center" wrapText="1" shrinkToFit="1"/>
      <protection locked="0"/>
    </xf>
    <xf numFmtId="0" fontId="22" fillId="0" borderId="24" xfId="0" applyFont="1" applyFill="1" applyBorder="1"/>
    <xf numFmtId="49" fontId="8" fillId="0" borderId="11" xfId="1" applyNumberFormat="1" applyFont="1" applyFill="1" applyBorder="1" applyAlignment="1" applyProtection="1">
      <alignment vertical="center" wrapText="1"/>
      <protection locked="0"/>
    </xf>
    <xf numFmtId="49" fontId="8" fillId="0" borderId="17" xfId="1" applyNumberFormat="1" applyFont="1" applyFill="1" applyBorder="1" applyAlignment="1" applyProtection="1">
      <alignment vertical="center" wrapText="1"/>
      <protection locked="0"/>
    </xf>
    <xf numFmtId="0" fontId="0" fillId="0" borderId="29" xfId="0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27" xfId="0" applyFill="1" applyBorder="1" applyAlignment="1">
      <alignment horizontal="center"/>
    </xf>
    <xf numFmtId="0" fontId="0" fillId="0" borderId="33" xfId="0" applyFill="1" applyBorder="1" applyAlignment="1">
      <alignment horizontal="center"/>
    </xf>
    <xf numFmtId="168" fontId="37" fillId="0" borderId="11" xfId="3" applyFont="1" applyFill="1" applyBorder="1" applyAlignment="1" applyProtection="1">
      <alignment vertical="center" wrapText="1" shrinkToFit="1"/>
      <protection locked="0"/>
    </xf>
    <xf numFmtId="49" fontId="8" fillId="0" borderId="19" xfId="1" applyNumberFormat="1" applyFont="1" applyFill="1" applyBorder="1" applyAlignment="1" applyProtection="1">
      <alignment vertical="center" wrapText="1"/>
      <protection locked="0"/>
    </xf>
    <xf numFmtId="0" fontId="9" fillId="0" borderId="24" xfId="0" applyFont="1" applyFill="1" applyBorder="1" applyAlignment="1">
      <alignment vertical="center"/>
    </xf>
    <xf numFmtId="168" fontId="37" fillId="0" borderId="28" xfId="3" applyFont="1" applyFill="1" applyBorder="1" applyAlignment="1" applyProtection="1">
      <alignment vertical="center" wrapText="1" shrinkToFit="1"/>
      <protection locked="0"/>
    </xf>
    <xf numFmtId="0" fontId="9" fillId="0" borderId="29" xfId="0" applyFont="1" applyFill="1" applyBorder="1" applyAlignment="1">
      <alignment horizontal="center"/>
    </xf>
    <xf numFmtId="0" fontId="9" fillId="0" borderId="32" xfId="0" applyFont="1" applyFill="1" applyBorder="1" applyAlignment="1">
      <alignment horizontal="center"/>
    </xf>
    <xf numFmtId="168" fontId="37" fillId="0" borderId="11" xfId="3" applyFont="1" applyFill="1" applyBorder="1" applyAlignment="1" applyProtection="1">
      <alignment horizontal="center" vertical="center"/>
      <protection locked="0"/>
    </xf>
    <xf numFmtId="0" fontId="8" fillId="0" borderId="27" xfId="0" applyFont="1" applyFill="1" applyBorder="1" applyAlignment="1">
      <alignment horizontal="center"/>
    </xf>
    <xf numFmtId="0" fontId="8" fillId="0" borderId="33" xfId="0" applyFont="1" applyFill="1" applyBorder="1" applyAlignment="1">
      <alignment horizontal="center"/>
    </xf>
    <xf numFmtId="0" fontId="8" fillId="0" borderId="25" xfId="0" applyFont="1" applyFill="1" applyBorder="1" applyAlignment="1">
      <alignment horizontal="center"/>
    </xf>
    <xf numFmtId="0" fontId="8" fillId="0" borderId="31" xfId="0" applyFont="1" applyFill="1" applyBorder="1" applyAlignment="1">
      <alignment horizontal="center"/>
    </xf>
    <xf numFmtId="0" fontId="22" fillId="0" borderId="11" xfId="0" applyFont="1" applyFill="1" applyBorder="1" applyAlignment="1">
      <alignment horizontal="center"/>
    </xf>
    <xf numFmtId="49" fontId="8" fillId="0" borderId="24" xfId="1" applyNumberFormat="1" applyFont="1" applyFill="1" applyBorder="1" applyAlignment="1" applyProtection="1">
      <alignment vertical="center" wrapText="1"/>
      <protection locked="0"/>
    </xf>
    <xf numFmtId="168" fontId="35" fillId="0" borderId="11" xfId="3" applyFont="1" applyFill="1" applyBorder="1" applyAlignment="1" applyProtection="1">
      <alignment horizontal="center" vertical="center"/>
      <protection locked="0"/>
    </xf>
    <xf numFmtId="49" fontId="9" fillId="0" borderId="24" xfId="1" applyNumberFormat="1" applyFont="1" applyFill="1" applyBorder="1" applyAlignment="1" applyProtection="1">
      <alignment vertical="center" wrapText="1"/>
      <protection locked="0"/>
    </xf>
    <xf numFmtId="49" fontId="8" fillId="0" borderId="25" xfId="1" applyNumberFormat="1" applyFont="1" applyFill="1" applyBorder="1" applyAlignment="1" applyProtection="1">
      <alignment vertical="center" wrapText="1"/>
      <protection locked="0"/>
    </xf>
    <xf numFmtId="49" fontId="8" fillId="0" borderId="31" xfId="1" applyNumberFormat="1" applyFont="1" applyFill="1" applyBorder="1" applyAlignment="1" applyProtection="1">
      <alignment vertical="center" wrapText="1"/>
      <protection locked="0"/>
    </xf>
    <xf numFmtId="0" fontId="22" fillId="0" borderId="11" xfId="0" applyFont="1" applyBorder="1" applyAlignment="1">
      <alignment horizontal="center" vertical="center"/>
    </xf>
    <xf numFmtId="0" fontId="28" fillId="0" borderId="17" xfId="0" applyFont="1" applyBorder="1" applyAlignment="1">
      <alignment horizontal="center" vertical="center" wrapText="1"/>
    </xf>
    <xf numFmtId="0" fontId="28" fillId="0" borderId="15" xfId="0" applyFont="1" applyBorder="1" applyAlignment="1">
      <alignment horizontal="center" vertical="center" wrapText="1"/>
    </xf>
    <xf numFmtId="0" fontId="28" fillId="0" borderId="19" xfId="0" applyFont="1" applyBorder="1" applyAlignment="1">
      <alignment horizontal="center" vertical="center" wrapText="1"/>
    </xf>
    <xf numFmtId="0" fontId="28" fillId="0" borderId="17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 vertical="center" wrapText="1"/>
    </xf>
    <xf numFmtId="0" fontId="28" fillId="0" borderId="19" xfId="0" applyFont="1" applyFill="1" applyBorder="1" applyAlignment="1">
      <alignment horizontal="center" vertical="center" wrapText="1"/>
    </xf>
    <xf numFmtId="0" fontId="27" fillId="0" borderId="11" xfId="0" applyFont="1" applyFill="1" applyBorder="1" applyAlignment="1">
      <alignment horizontal="center" vertical="center"/>
    </xf>
    <xf numFmtId="0" fontId="27" fillId="0" borderId="11" xfId="0" applyFont="1" applyFill="1" applyBorder="1" applyAlignment="1">
      <alignment horizontal="center" vertical="center" wrapText="1"/>
    </xf>
    <xf numFmtId="0" fontId="42" fillId="0" borderId="0" xfId="0" applyFont="1" applyBorder="1" applyAlignment="1">
      <alignment horizontal="center" wrapText="1"/>
    </xf>
    <xf numFmtId="0" fontId="45" fillId="0" borderId="1" xfId="0" applyFont="1" applyFill="1" applyBorder="1" applyAlignment="1">
      <alignment horizontal="right" vertical="center"/>
    </xf>
    <xf numFmtId="1" fontId="29" fillId="0" borderId="1" xfId="0" applyNumberFormat="1" applyFont="1" applyBorder="1" applyAlignment="1">
      <alignment horizontal="right" vertical="center" wrapText="1"/>
    </xf>
    <xf numFmtId="1" fontId="29" fillId="0" borderId="2" xfId="0" applyNumberFormat="1" applyFont="1" applyBorder="1" applyAlignment="1">
      <alignment horizontal="right" vertical="center" wrapText="1"/>
    </xf>
    <xf numFmtId="1" fontId="29" fillId="5" borderId="1" xfId="0" applyNumberFormat="1" applyFont="1" applyFill="1" applyBorder="1" applyAlignment="1">
      <alignment horizontal="right" vertical="center" wrapText="1"/>
    </xf>
    <xf numFmtId="1" fontId="29" fillId="5" borderId="2" xfId="0" applyNumberFormat="1" applyFont="1" applyFill="1" applyBorder="1" applyAlignment="1">
      <alignment horizontal="right" vertical="center" wrapText="1"/>
    </xf>
    <xf numFmtId="0" fontId="29" fillId="0" borderId="0" xfId="0" applyFont="1" applyBorder="1" applyAlignment="1">
      <alignment horizontal="center" vertical="center"/>
    </xf>
    <xf numFmtId="0" fontId="4" fillId="0" borderId="8" xfId="1" applyFont="1" applyBorder="1" applyAlignment="1">
      <alignment horizontal="right" wrapText="1"/>
    </xf>
    <xf numFmtId="0" fontId="3" fillId="0" borderId="3" xfId="1" applyFont="1" applyBorder="1" applyAlignment="1">
      <alignment horizontal="center" vertical="center"/>
    </xf>
    <xf numFmtId="0" fontId="3" fillId="0" borderId="8" xfId="1" applyFont="1" applyBorder="1" applyAlignment="1">
      <alignment horizontal="center" vertical="center"/>
    </xf>
    <xf numFmtId="0" fontId="3" fillId="0" borderId="3" xfId="1" applyFont="1" applyBorder="1" applyAlignment="1">
      <alignment horizontal="center" vertical="center" wrapText="1"/>
    </xf>
    <xf numFmtId="0" fontId="3" fillId="0" borderId="8" xfId="1" applyFont="1" applyBorder="1" applyAlignment="1">
      <alignment horizontal="center" vertical="center" wrapText="1"/>
    </xf>
    <xf numFmtId="49" fontId="6" fillId="0" borderId="20" xfId="1" applyNumberFormat="1" applyFont="1" applyBorder="1" applyAlignment="1">
      <alignment horizontal="right"/>
    </xf>
    <xf numFmtId="49" fontId="6" fillId="0" borderId="21" xfId="1" applyNumberFormat="1" applyFont="1" applyBorder="1" applyAlignment="1">
      <alignment horizontal="right"/>
    </xf>
    <xf numFmtId="49" fontId="6" fillId="0" borderId="22" xfId="1" applyNumberFormat="1" applyFont="1" applyBorder="1" applyAlignment="1">
      <alignment horizontal="right"/>
    </xf>
    <xf numFmtId="0" fontId="7" fillId="0" borderId="0" xfId="1" applyFont="1" applyBorder="1" applyAlignment="1">
      <alignment horizontal="justify" wrapText="1"/>
    </xf>
    <xf numFmtId="49" fontId="9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>
      <alignment horizontal="center" vertical="center"/>
    </xf>
    <xf numFmtId="0" fontId="6" fillId="0" borderId="3" xfId="1" applyFont="1" applyBorder="1" applyAlignment="1">
      <alignment horizontal="center" vertical="center"/>
    </xf>
    <xf numFmtId="49" fontId="9" fillId="0" borderId="17" xfId="1" applyNumberFormat="1" applyFont="1" applyFill="1" applyBorder="1" applyAlignment="1" applyProtection="1">
      <alignment horizontal="center" vertical="center" wrapText="1"/>
      <protection locked="0"/>
    </xf>
    <xf numFmtId="49" fontId="9" fillId="0" borderId="15" xfId="1" applyNumberFormat="1" applyFont="1" applyFill="1" applyBorder="1" applyAlignment="1" applyProtection="1">
      <alignment horizontal="center" vertical="center" wrapText="1"/>
      <protection locked="0"/>
    </xf>
    <xf numFmtId="49" fontId="9" fillId="0" borderId="19" xfId="1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1" applyFont="1" applyBorder="1" applyAlignment="1">
      <alignment horizontal="right"/>
    </xf>
    <xf numFmtId="0" fontId="14" fillId="0" borderId="1" xfId="1" applyFont="1" applyBorder="1" applyAlignment="1">
      <alignment horizontal="right"/>
    </xf>
    <xf numFmtId="0" fontId="17" fillId="3" borderId="1" xfId="1" applyFont="1" applyFill="1" applyBorder="1" applyAlignment="1">
      <alignment horizontal="right"/>
    </xf>
    <xf numFmtId="0" fontId="4" fillId="0" borderId="0" xfId="1" applyFont="1" applyFill="1" applyBorder="1" applyAlignment="1">
      <alignment horizontal="center"/>
    </xf>
    <xf numFmtId="0" fontId="19" fillId="0" borderId="1" xfId="1" applyFont="1" applyBorder="1" applyAlignment="1">
      <alignment horizontal="right" wrapText="1"/>
    </xf>
    <xf numFmtId="0" fontId="19" fillId="0" borderId="0" xfId="1" applyFont="1" applyBorder="1" applyAlignment="1">
      <alignment horizontal="justify" wrapText="1"/>
    </xf>
    <xf numFmtId="0" fontId="18" fillId="0" borderId="1" xfId="1" applyFont="1" applyBorder="1" applyAlignment="1">
      <alignment horizontal="left"/>
    </xf>
    <xf numFmtId="0" fontId="18" fillId="0" borderId="1" xfId="1" applyFont="1" applyBorder="1" applyAlignment="1">
      <alignment horizontal="center" wrapText="1"/>
    </xf>
    <xf numFmtId="0" fontId="18" fillId="0" borderId="1" xfId="1" applyFont="1" applyBorder="1" applyAlignment="1">
      <alignment horizontal="center"/>
    </xf>
    <xf numFmtId="0" fontId="19" fillId="0" borderId="1" xfId="1" applyFont="1" applyBorder="1" applyAlignment="1">
      <alignment horizontal="center"/>
    </xf>
    <xf numFmtId="0" fontId="19" fillId="0" borderId="1" xfId="1" applyFont="1" applyBorder="1" applyAlignment="1">
      <alignment horizontal="center" wrapText="1"/>
    </xf>
    <xf numFmtId="0" fontId="19" fillId="8" borderId="1" xfId="1" applyFont="1" applyFill="1" applyBorder="1" applyAlignment="1">
      <alignment horizontal="center" vertical="center" wrapText="1"/>
    </xf>
    <xf numFmtId="0" fontId="18" fillId="0" borderId="1" xfId="1" applyFont="1" applyBorder="1" applyAlignment="1">
      <alignment horizontal="left" vertical="center" wrapText="1"/>
    </xf>
    <xf numFmtId="0" fontId="18" fillId="0" borderId="1" xfId="1" applyFont="1" applyBorder="1" applyAlignment="1">
      <alignment horizontal="center" vertical="center" wrapText="1"/>
    </xf>
    <xf numFmtId="4" fontId="18" fillId="0" borderId="1" xfId="1" applyNumberFormat="1" applyFont="1" applyBorder="1" applyAlignment="1">
      <alignment horizontal="center" vertical="center" wrapText="1"/>
    </xf>
    <xf numFmtId="4" fontId="19" fillId="0" borderId="1" xfId="1" applyNumberFormat="1" applyFont="1" applyBorder="1" applyAlignment="1">
      <alignment horizontal="center" vertical="center" wrapText="1"/>
    </xf>
    <xf numFmtId="2" fontId="8" fillId="0" borderId="11" xfId="0" applyNumberFormat="1" applyFont="1" applyFill="1" applyBorder="1" applyAlignment="1">
      <alignment horizontal="center" vertical="center" wrapText="1"/>
    </xf>
    <xf numFmtId="0" fontId="0" fillId="0" borderId="20" xfId="0" applyFont="1" applyFill="1" applyBorder="1" applyAlignment="1">
      <alignment horizontal="right"/>
    </xf>
    <xf numFmtId="0" fontId="0" fillId="0" borderId="21" xfId="0" applyFont="1" applyFill="1" applyBorder="1" applyAlignment="1">
      <alignment horizontal="right"/>
    </xf>
    <xf numFmtId="0" fontId="0" fillId="0" borderId="22" xfId="0" applyFont="1" applyFill="1" applyBorder="1" applyAlignment="1">
      <alignment horizontal="right"/>
    </xf>
    <xf numFmtId="0" fontId="43" fillId="0" borderId="0" xfId="0" applyFont="1" applyFill="1" applyAlignment="1">
      <alignment horizontal="center" wrapText="1"/>
    </xf>
    <xf numFmtId="0" fontId="8" fillId="0" borderId="11" xfId="0" applyFont="1" applyFill="1" applyBorder="1" applyAlignment="1">
      <alignment horizontal="center"/>
    </xf>
    <xf numFmtId="0" fontId="8" fillId="0" borderId="17" xfId="0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 wrapText="1"/>
    </xf>
    <xf numFmtId="0" fontId="8" fillId="0" borderId="19" xfId="0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wrapText="1"/>
    </xf>
  </cellXfs>
  <cellStyles count="4">
    <cellStyle name="Excel Built-in Normal" xfId="1"/>
    <cellStyle name="Excel Built-in Normal 1" xfId="3"/>
    <cellStyle name="Normalny" xfId="0" builtinId="0"/>
    <cellStyle name="Normalny 2" xfId="2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2F2F2"/>
      <rgbColor rgb="00CCFFFF"/>
      <rgbColor rgb="00660066"/>
      <rgbColor rgb="00FF8080"/>
      <rgbColor rgb="000066CC"/>
      <rgbColor rgb="00D9D9D9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Local\Temp\wykonanie%20II%20kw%2020172007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abele zbiorcze"/>
      <sheetName val="wykonanie dochodów"/>
      <sheetName val="schowek"/>
      <sheetName val="wykonanie wydatków"/>
      <sheetName val="pzychody i rozch"/>
      <sheetName val="celowe"/>
      <sheetName val="podmiotowe"/>
      <sheetName val="wydatki majątkowe"/>
      <sheetName val="dochody i wydatki zlecone"/>
      <sheetName val="porozumienia z administr rządow"/>
      <sheetName val="kredyty"/>
      <sheetName val="wydatki z dofinansowania"/>
      <sheetName val="wydatki biez i majatkowe w dzia"/>
      <sheetName val="nadwyżka operacyjna"/>
      <sheetName val="dotacje"/>
      <sheetName val="wydatki inwestycyjne"/>
    </sheetNames>
    <sheetDataSet>
      <sheetData sheetId="0"/>
      <sheetData sheetId="1"/>
      <sheetData sheetId="2"/>
      <sheetData sheetId="3">
        <row r="13">
          <cell r="I13">
            <v>68.73</v>
          </cell>
        </row>
      </sheetData>
      <sheetData sheetId="4"/>
      <sheetData sheetId="5"/>
      <sheetData sheetId="6"/>
      <sheetData sheetId="7">
        <row r="12">
          <cell r="E12">
            <v>150000</v>
          </cell>
          <cell r="F12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Q30"/>
  <sheetViews>
    <sheetView topLeftCell="A4" workbookViewId="0">
      <selection activeCell="D8" sqref="D8"/>
    </sheetView>
  </sheetViews>
  <sheetFormatPr defaultColWidth="9.140625" defaultRowHeight="14.25" customHeight="1"/>
  <cols>
    <col min="1" max="1" width="9.140625" style="1"/>
    <col min="2" max="2" width="5.7109375" style="1" customWidth="1"/>
    <col min="3" max="3" width="32.7109375" style="1" customWidth="1"/>
    <col min="4" max="4" width="23.28515625" style="1" customWidth="1"/>
    <col min="5" max="5" width="18.42578125" style="1" customWidth="1"/>
    <col min="6" max="6" width="15.85546875" style="1" customWidth="1"/>
    <col min="7" max="7" width="12.7109375" style="1" customWidth="1"/>
    <col min="8" max="9" width="11.28515625" style="2" customWidth="1"/>
    <col min="10" max="10" width="24.85546875" style="139" customWidth="1"/>
    <col min="11" max="11" width="12.7109375" style="1" bestFit="1" customWidth="1"/>
    <col min="12" max="12" width="14" style="1" customWidth="1"/>
    <col min="13" max="13" width="15" style="1" customWidth="1"/>
    <col min="14" max="14" width="13.28515625" style="1" bestFit="1" customWidth="1"/>
    <col min="15" max="17" width="14.28515625" style="1" customWidth="1"/>
    <col min="18" max="16384" width="9.140625" style="1"/>
  </cols>
  <sheetData>
    <row r="1" spans="2:15" ht="14.25" customHeight="1">
      <c r="F1" s="1" t="s">
        <v>486</v>
      </c>
    </row>
    <row r="3" spans="2:15" ht="15" customHeight="1">
      <c r="B3" s="638" t="s">
        <v>655</v>
      </c>
      <c r="C3" s="638"/>
      <c r="D3" s="638"/>
      <c r="E3" s="638"/>
      <c r="F3" s="638"/>
      <c r="G3" s="638"/>
      <c r="H3" s="177"/>
      <c r="I3" s="177"/>
      <c r="J3" s="138"/>
    </row>
    <row r="4" spans="2:15" ht="14.25" customHeight="1">
      <c r="G4" s="1" t="s">
        <v>0</v>
      </c>
    </row>
    <row r="5" spans="2:15" ht="14.25" customHeight="1">
      <c r="B5" s="639" t="s">
        <v>1</v>
      </c>
      <c r="C5" s="639" t="s">
        <v>2</v>
      </c>
      <c r="D5" s="639" t="s">
        <v>684</v>
      </c>
      <c r="E5" s="639"/>
      <c r="F5" s="639"/>
      <c r="G5" s="639"/>
      <c r="H5" s="178"/>
      <c r="I5" s="178"/>
      <c r="J5" s="140" t="s">
        <v>2</v>
      </c>
    </row>
    <row r="6" spans="2:15" ht="42.75" customHeight="1">
      <c r="B6" s="639"/>
      <c r="C6" s="639"/>
      <c r="D6" s="4" t="s">
        <v>3</v>
      </c>
      <c r="E6" s="3" t="s">
        <v>4</v>
      </c>
      <c r="F6" s="4" t="s">
        <v>304</v>
      </c>
      <c r="G6" s="4" t="s">
        <v>5</v>
      </c>
      <c r="H6" s="179"/>
      <c r="I6" s="179"/>
      <c r="J6" s="140"/>
      <c r="K6" s="5" t="s">
        <v>6</v>
      </c>
      <c r="L6" s="6" t="s">
        <v>7</v>
      </c>
      <c r="M6" s="143" t="s">
        <v>8</v>
      </c>
      <c r="N6" s="146" t="s">
        <v>379</v>
      </c>
    </row>
    <row r="7" spans="2:15" ht="14.25" customHeight="1">
      <c r="B7" s="3">
        <v>1</v>
      </c>
      <c r="C7" s="3">
        <v>2</v>
      </c>
      <c r="D7" s="3">
        <v>3</v>
      </c>
      <c r="E7" s="3">
        <v>4</v>
      </c>
      <c r="F7" s="3">
        <v>5</v>
      </c>
      <c r="G7" s="3">
        <v>6</v>
      </c>
      <c r="H7" s="178"/>
      <c r="I7" s="178"/>
      <c r="J7" s="140">
        <v>2</v>
      </c>
      <c r="K7" s="7"/>
      <c r="L7" s="7"/>
      <c r="M7" s="143"/>
      <c r="N7" s="147"/>
    </row>
    <row r="8" spans="2:15" s="11" customFormat="1" ht="15" customHeight="1">
      <c r="B8" s="8" t="s">
        <v>9</v>
      </c>
      <c r="C8" s="9" t="s">
        <v>10</v>
      </c>
      <c r="D8" s="10">
        <f>SUM(D9:D12)</f>
        <v>119138350.09999999</v>
      </c>
      <c r="E8" s="181">
        <f>SUM(E9:E12)</f>
        <v>122230584.75</v>
      </c>
      <c r="F8" s="10">
        <f>SUM(F9:F12)</f>
        <v>65672021.870000005</v>
      </c>
      <c r="G8" s="10">
        <f t="shared" ref="G8:G19" si="0">F8/E8*100</f>
        <v>53.727978152374831</v>
      </c>
      <c r="H8" s="180"/>
      <c r="I8" s="180"/>
      <c r="J8" s="141" t="s">
        <v>10</v>
      </c>
      <c r="K8" s="12">
        <f>SUM(K9:K12)</f>
        <v>100</v>
      </c>
      <c r="L8" s="13">
        <f>E8-D8</f>
        <v>3092234.650000006</v>
      </c>
      <c r="M8" s="144">
        <f>F8-E8</f>
        <v>-56558562.879999995</v>
      </c>
      <c r="N8" s="148">
        <f>E8/D8*100</f>
        <v>102.59549897023462</v>
      </c>
      <c r="O8" s="11">
        <v>33983</v>
      </c>
    </row>
    <row r="9" spans="2:15" ht="15" customHeight="1">
      <c r="B9" s="3">
        <v>1</v>
      </c>
      <c r="C9" s="7" t="s">
        <v>11</v>
      </c>
      <c r="D9" s="145">
        <f>'wykonanie dochodów'!F222</f>
        <v>52299773</v>
      </c>
      <c r="E9" s="145">
        <f>'wykonanie dochodów'!G222</f>
        <v>54369340.859999999</v>
      </c>
      <c r="F9" s="145">
        <f>'wykonanie dochodów'!H222</f>
        <v>27997387.520000003</v>
      </c>
      <c r="G9" s="15">
        <f t="shared" si="0"/>
        <v>51.494807693351909</v>
      </c>
      <c r="H9" s="16"/>
      <c r="I9" s="16"/>
      <c r="J9" s="140" t="s">
        <v>11</v>
      </c>
      <c r="K9" s="17">
        <f>F9/$F$8*100</f>
        <v>42.632138805505001</v>
      </c>
      <c r="L9" s="13">
        <f t="shared" ref="L9:L25" si="1">E9-D9</f>
        <v>2069567.8599999994</v>
      </c>
      <c r="M9" s="144">
        <f t="shared" ref="M9:M25" si="2">F9-E9</f>
        <v>-26371953.339999996</v>
      </c>
      <c r="N9" s="148">
        <f t="shared" ref="N9:N25" si="3">E9/D9*100</f>
        <v>103.95712589421755</v>
      </c>
    </row>
    <row r="10" spans="2:15" s="2" customFormat="1" ht="15" customHeight="1">
      <c r="B10" s="134">
        <v>2</v>
      </c>
      <c r="C10" s="135" t="s">
        <v>12</v>
      </c>
      <c r="D10" s="15">
        <f>'wykonanie dochodów'!F94+'wykonanie dochodów'!F96</f>
        <v>25703751</v>
      </c>
      <c r="E10" s="15">
        <f>'wykonanie dochodów'!G94+'wykonanie dochodów'!G96</f>
        <v>25550091</v>
      </c>
      <c r="F10" s="15">
        <f>'wykonanie dochodów'!H94+'wykonanie dochodów'!H96</f>
        <v>15102142</v>
      </c>
      <c r="G10" s="15">
        <f t="shared" si="0"/>
        <v>59.107977345364446</v>
      </c>
      <c r="H10" s="16"/>
      <c r="I10" s="16"/>
      <c r="J10" s="142" t="s">
        <v>12</v>
      </c>
      <c r="K10" s="136">
        <f>F10/$F$8*100</f>
        <v>22.996310407337852</v>
      </c>
      <c r="L10" s="13">
        <f t="shared" si="1"/>
        <v>-153660</v>
      </c>
      <c r="M10" s="144">
        <f t="shared" si="2"/>
        <v>-10447949</v>
      </c>
      <c r="N10" s="148">
        <f t="shared" si="3"/>
        <v>99.402188419892497</v>
      </c>
      <c r="O10" s="2">
        <f>F8/O8</f>
        <v>1932.4963031515758</v>
      </c>
    </row>
    <row r="11" spans="2:15" s="2" customFormat="1" ht="15" customHeight="1">
      <c r="B11" s="134">
        <v>3</v>
      </c>
      <c r="C11" s="135" t="s">
        <v>13</v>
      </c>
      <c r="D11" s="15">
        <f>'wykonanie dochodów'!F221</f>
        <v>41134826.100000001</v>
      </c>
      <c r="E11" s="15">
        <f>'wykonanie dochodów'!G221</f>
        <v>41325472.890000001</v>
      </c>
      <c r="F11" s="15">
        <f>'wykonanie dochodów'!H221</f>
        <v>21714013.600000001</v>
      </c>
      <c r="G11" s="15">
        <f t="shared" si="0"/>
        <v>52.543896249652811</v>
      </c>
      <c r="H11" s="16"/>
      <c r="I11" s="16"/>
      <c r="J11" s="142" t="s">
        <v>13</v>
      </c>
      <c r="K11" s="136">
        <f>F11/$F$8*100</f>
        <v>33.06432934710557</v>
      </c>
      <c r="L11" s="13">
        <f t="shared" si="1"/>
        <v>190646.78999999911</v>
      </c>
      <c r="M11" s="144">
        <f t="shared" si="2"/>
        <v>-19611459.289999999</v>
      </c>
      <c r="N11" s="148">
        <f t="shared" si="3"/>
        <v>100.46346808307037</v>
      </c>
      <c r="O11" s="2">
        <f>F13/O8</f>
        <v>1826.8621151752345</v>
      </c>
    </row>
    <row r="12" spans="2:15" s="2" customFormat="1" ht="29.25" customHeight="1">
      <c r="B12" s="134">
        <v>4</v>
      </c>
      <c r="C12" s="137" t="s">
        <v>14</v>
      </c>
      <c r="D12" s="15">
        <f>'wykonanie dochodów'!F201</f>
        <v>0</v>
      </c>
      <c r="E12" s="15">
        <f>'wykonanie dochodów'!G201</f>
        <v>985680</v>
      </c>
      <c r="F12" s="15">
        <f>'wykonanie dochodów'!H201</f>
        <v>858478.75</v>
      </c>
      <c r="G12" s="15">
        <f t="shared" si="0"/>
        <v>87.095076495414332</v>
      </c>
      <c r="H12" s="16"/>
      <c r="I12" s="16"/>
      <c r="J12" s="142" t="s">
        <v>14</v>
      </c>
      <c r="K12" s="136">
        <f>F12/$F$8*100</f>
        <v>1.307221440051576</v>
      </c>
      <c r="L12" s="13">
        <f t="shared" si="1"/>
        <v>985680</v>
      </c>
      <c r="M12" s="144">
        <f t="shared" si="2"/>
        <v>-127201.25</v>
      </c>
      <c r="N12" s="148" t="e">
        <f t="shared" si="3"/>
        <v>#DIV/0!</v>
      </c>
      <c r="O12" s="2">
        <f>F19/O8</f>
        <v>161.74349704263895</v>
      </c>
    </row>
    <row r="13" spans="2:15" s="11" customFormat="1" ht="15" customHeight="1">
      <c r="B13" s="8" t="s">
        <v>15</v>
      </c>
      <c r="C13" s="9" t="s">
        <v>16</v>
      </c>
      <c r="D13" s="10">
        <f>D14+D19</f>
        <v>118793238.79000001</v>
      </c>
      <c r="E13" s="10">
        <f>E14+E19</f>
        <v>126807466.5</v>
      </c>
      <c r="F13" s="10">
        <f>F14+F19</f>
        <v>62082255.259999998</v>
      </c>
      <c r="G13" s="10">
        <f t="shared" si="0"/>
        <v>48.957886292917927</v>
      </c>
      <c r="H13" s="180"/>
      <c r="I13" s="180"/>
      <c r="J13" s="141" t="s">
        <v>16</v>
      </c>
      <c r="K13" s="18"/>
      <c r="L13" s="13">
        <f t="shared" si="1"/>
        <v>8014227.7099999934</v>
      </c>
      <c r="M13" s="144">
        <f t="shared" si="2"/>
        <v>-64725211.240000002</v>
      </c>
      <c r="N13" s="148">
        <f t="shared" si="3"/>
        <v>106.74636687376406</v>
      </c>
    </row>
    <row r="14" spans="2:15" s="11" customFormat="1" ht="15" customHeight="1">
      <c r="B14" s="8">
        <v>1</v>
      </c>
      <c r="C14" s="9" t="s">
        <v>17</v>
      </c>
      <c r="D14" s="10">
        <f>SUM(D15:D18)</f>
        <v>109390001.59</v>
      </c>
      <c r="E14" s="10">
        <f>SUM(E15:E18)</f>
        <v>113137319.81</v>
      </c>
      <c r="F14" s="10">
        <f>SUM(F15:F18)</f>
        <v>56585726</v>
      </c>
      <c r="G14" s="10">
        <f t="shared" si="0"/>
        <v>50.015084408070351</v>
      </c>
      <c r="H14" s="180"/>
      <c r="I14" s="180"/>
      <c r="J14" s="141" t="s">
        <v>17</v>
      </c>
      <c r="K14" s="19">
        <f>F14/F13*100</f>
        <v>91.146376308366101</v>
      </c>
      <c r="L14" s="13">
        <f t="shared" si="1"/>
        <v>3747318.2199999988</v>
      </c>
      <c r="M14" s="144">
        <f t="shared" si="2"/>
        <v>-56551593.810000002</v>
      </c>
      <c r="N14" s="148">
        <f t="shared" si="3"/>
        <v>103.42564966224717</v>
      </c>
    </row>
    <row r="15" spans="2:15" ht="29.25" customHeight="1">
      <c r="B15" s="3" t="s">
        <v>18</v>
      </c>
      <c r="C15" s="5" t="s">
        <v>19</v>
      </c>
      <c r="D15" s="14">
        <f>'wykonanie wydatków'!G631</f>
        <v>38658040</v>
      </c>
      <c r="E15" s="14">
        <f>'wykonanie wydatków'!H631</f>
        <v>39309836</v>
      </c>
      <c r="F15" s="14">
        <f>'wykonanie wydatków'!I631</f>
        <v>19683280.720000003</v>
      </c>
      <c r="G15" s="15">
        <f t="shared" si="0"/>
        <v>50.072151712869015</v>
      </c>
      <c r="H15" s="16"/>
      <c r="I15" s="16"/>
      <c r="J15" s="140" t="s">
        <v>19</v>
      </c>
      <c r="K15" s="20">
        <f>F15/$F$14*100</f>
        <v>34.784886775155989</v>
      </c>
      <c r="L15" s="13">
        <f t="shared" si="1"/>
        <v>651796</v>
      </c>
      <c r="M15" s="144">
        <f t="shared" si="2"/>
        <v>-19626555.279999997</v>
      </c>
      <c r="N15" s="148">
        <f t="shared" si="3"/>
        <v>101.68605547513532</v>
      </c>
    </row>
    <row r="16" spans="2:15" ht="14.25" customHeight="1">
      <c r="B16" s="3" t="s">
        <v>20</v>
      </c>
      <c r="C16" s="7" t="s">
        <v>21</v>
      </c>
      <c r="D16" s="14">
        <f>'wykonanie wydatków'!G632</f>
        <v>11743211</v>
      </c>
      <c r="E16" s="14">
        <f>'wykonanie wydatków'!H632</f>
        <v>12923588.01</v>
      </c>
      <c r="F16" s="14">
        <f>'wykonanie wydatków'!I632</f>
        <v>6724230.9199999999</v>
      </c>
      <c r="G16" s="15">
        <f t="shared" si="0"/>
        <v>52.030681532070908</v>
      </c>
      <c r="H16" s="16"/>
      <c r="I16" s="16"/>
      <c r="J16" s="140" t="s">
        <v>21</v>
      </c>
      <c r="K16" s="20">
        <f>F16/$F$14*100</f>
        <v>11.883263492987613</v>
      </c>
      <c r="L16" s="13">
        <f t="shared" si="1"/>
        <v>1180377.0099999998</v>
      </c>
      <c r="M16" s="144">
        <f t="shared" si="2"/>
        <v>-6199357.0899999999</v>
      </c>
      <c r="N16" s="148">
        <f t="shared" si="3"/>
        <v>110.05156945574765</v>
      </c>
    </row>
    <row r="17" spans="2:17" ht="14.25" customHeight="1">
      <c r="B17" s="3" t="s">
        <v>22</v>
      </c>
      <c r="C17" s="7" t="s">
        <v>23</v>
      </c>
      <c r="D17" s="14">
        <f>'wykonanie wydatków'!G633</f>
        <v>940000</v>
      </c>
      <c r="E17" s="14">
        <f>'wykonanie wydatków'!H633</f>
        <v>940000</v>
      </c>
      <c r="F17" s="14">
        <f>'wykonanie wydatków'!I633</f>
        <v>441651.94</v>
      </c>
      <c r="G17" s="15">
        <f t="shared" si="0"/>
        <v>46.984248936170218</v>
      </c>
      <c r="H17" s="16"/>
      <c r="I17" s="16"/>
      <c r="J17" s="140" t="s">
        <v>23</v>
      </c>
      <c r="K17" s="20">
        <f>F17/$F$14*100</f>
        <v>0.78050061600340692</v>
      </c>
      <c r="L17" s="13">
        <f t="shared" si="1"/>
        <v>0</v>
      </c>
      <c r="M17" s="144">
        <f t="shared" si="2"/>
        <v>-498348.06</v>
      </c>
      <c r="N17" s="148">
        <f t="shared" si="3"/>
        <v>100</v>
      </c>
    </row>
    <row r="18" spans="2:17" ht="14.25" customHeight="1">
      <c r="B18" s="3" t="s">
        <v>24</v>
      </c>
      <c r="C18" s="7" t="s">
        <v>25</v>
      </c>
      <c r="D18" s="14">
        <f>'wykonanie wydatków'!G634</f>
        <v>58048750.590000004</v>
      </c>
      <c r="E18" s="14">
        <f>'wykonanie wydatków'!H634</f>
        <v>59963895.800000004</v>
      </c>
      <c r="F18" s="14">
        <f>'wykonanie wydatków'!I634</f>
        <v>29736562.419999998</v>
      </c>
      <c r="G18" s="15">
        <f t="shared" si="0"/>
        <v>49.590777956091365</v>
      </c>
      <c r="H18" s="16"/>
      <c r="I18" s="16"/>
      <c r="J18" s="140" t="s">
        <v>25</v>
      </c>
      <c r="K18" s="20">
        <f>F18/$F$14*100</f>
        <v>52.551349115853</v>
      </c>
      <c r="L18" s="13">
        <f t="shared" si="1"/>
        <v>1915145.2100000009</v>
      </c>
      <c r="M18" s="144">
        <f t="shared" si="2"/>
        <v>-30227333.380000006</v>
      </c>
      <c r="N18" s="148">
        <f t="shared" si="3"/>
        <v>103.29920143075381</v>
      </c>
    </row>
    <row r="19" spans="2:17" s="11" customFormat="1" ht="15" customHeight="1">
      <c r="B19" s="8">
        <v>2</v>
      </c>
      <c r="C19" s="9" t="s">
        <v>26</v>
      </c>
      <c r="D19" s="10">
        <f>'wykonanie wydatków'!G635</f>
        <v>9403237.1999999993</v>
      </c>
      <c r="E19" s="10">
        <f>'wykonanie wydatków'!H635</f>
        <v>13670146.689999999</v>
      </c>
      <c r="F19" s="10">
        <f>'wykonanie wydatków'!I635</f>
        <v>5496529.2599999998</v>
      </c>
      <c r="G19" s="10">
        <f t="shared" si="0"/>
        <v>40.2082683137616</v>
      </c>
      <c r="H19" s="180"/>
      <c r="I19" s="180"/>
      <c r="J19" s="141" t="s">
        <v>26</v>
      </c>
      <c r="K19" s="21">
        <f>F19/F13*100</f>
        <v>8.8536236916339099</v>
      </c>
      <c r="L19" s="13">
        <f t="shared" si="1"/>
        <v>4266909.49</v>
      </c>
      <c r="M19" s="144">
        <f t="shared" si="2"/>
        <v>-8173617.4299999997</v>
      </c>
      <c r="N19" s="148">
        <f t="shared" si="3"/>
        <v>145.37702707318709</v>
      </c>
      <c r="O19" s="22" t="e">
        <f>'wykonanie dochodów'!F198+'wykonanie dochodów'!#REF!+'wykonanie dochodów'!F18+'wykonanie dochodów'!F19+'wykonanie dochodów'!F20+'wykonanie dochodów'!F24+'wykonanie dochodów'!F34+'wykonanie dochodów'!F39+'wykonanie dochodów'!F42+'wykonanie dochodów'!F50+'wykonanie dochodów'!F56+'wykonanie dochodów'!F98+'wykonanie dochodów'!F101+'wykonanie dochodów'!F102+'wykonanie dochodów'!F110+'wykonanie dochodów'!F111+'wykonanie dochodów'!F117+schowek!F15+schowek!F16+'wykonanie dochodów'!F142+'wykonanie dochodów'!#REF!+'wykonanie dochodów'!F146+'wykonanie dochodów'!#REF!+'wykonanie dochodów'!F150+'wykonanie dochodów'!#REF!+'wykonanie dochodów'!#REF!+'wykonanie dochodów'!F175+'wykonanie dochodów'!F179+'wykonanie dochodów'!F184+'wykonanie dochodów'!#REF!</f>
        <v>#REF!</v>
      </c>
      <c r="P19" s="22" t="e">
        <f>'wykonanie dochodów'!G198+'wykonanie dochodów'!#REF!+'wykonanie dochodów'!G18+'wykonanie dochodów'!G19+'wykonanie dochodów'!G20+'wykonanie dochodów'!G24+'wykonanie dochodów'!G34+'wykonanie dochodów'!G39+'wykonanie dochodów'!G42+'wykonanie dochodów'!G50+'wykonanie dochodów'!G56+'wykonanie dochodów'!G98+'wykonanie dochodów'!G101+'wykonanie dochodów'!G102+'wykonanie dochodów'!G110+'wykonanie dochodów'!G111+'wykonanie dochodów'!G117+schowek!G15+schowek!G16+'wykonanie dochodów'!G142+'wykonanie dochodów'!#REF!+'wykonanie dochodów'!G146+'wykonanie dochodów'!#REF!+'wykonanie dochodów'!G150+'wykonanie dochodów'!#REF!+'wykonanie dochodów'!#REF!+'wykonanie dochodów'!G175+'wykonanie dochodów'!G179+'wykonanie dochodów'!G184</f>
        <v>#REF!</v>
      </c>
      <c r="Q19" s="22" t="e">
        <f>'wykonanie dochodów'!H198+'wykonanie dochodów'!#REF!+'wykonanie dochodów'!H18+'wykonanie dochodów'!H19+'wykonanie dochodów'!H20+'wykonanie dochodów'!H24+'wykonanie dochodów'!H34+'wykonanie dochodów'!H39+'wykonanie dochodów'!H42+'wykonanie dochodów'!H50+'wykonanie dochodów'!H56+'wykonanie dochodów'!H98+'wykonanie dochodów'!H101+'wykonanie dochodów'!H102+'wykonanie dochodów'!H110+'wykonanie dochodów'!H111+'wykonanie dochodów'!H117+schowek!H15+schowek!H16+'wykonanie dochodów'!H142+'wykonanie dochodów'!#REF!+'wykonanie dochodów'!H146+'wykonanie dochodów'!#REF!+'wykonanie dochodów'!H150+'wykonanie dochodów'!#REF!+'wykonanie dochodów'!#REF!+'wykonanie dochodów'!H175+'wykonanie dochodów'!H179+'wykonanie dochodów'!H184</f>
        <v>#REF!</v>
      </c>
    </row>
    <row r="20" spans="2:17" s="11" customFormat="1" ht="15" customHeight="1">
      <c r="B20" s="8" t="s">
        <v>27</v>
      </c>
      <c r="C20" s="9" t="s">
        <v>28</v>
      </c>
      <c r="D20" s="10">
        <f>D8-D13</f>
        <v>345111.30999998748</v>
      </c>
      <c r="E20" s="10">
        <f>E8-E13</f>
        <v>-4576881.75</v>
      </c>
      <c r="F20" s="10">
        <f>F8-F13</f>
        <v>3589766.6100000069</v>
      </c>
      <c r="G20" s="10"/>
      <c r="H20" s="180"/>
      <c r="I20" s="180"/>
      <c r="J20" s="141" t="s">
        <v>28</v>
      </c>
      <c r="K20" s="18"/>
      <c r="L20" s="13">
        <f t="shared" si="1"/>
        <v>-4921993.0599999875</v>
      </c>
      <c r="M20" s="144">
        <f t="shared" si="2"/>
        <v>8166648.3600000069</v>
      </c>
      <c r="N20" s="148">
        <f t="shared" si="3"/>
        <v>-1326.20450775727</v>
      </c>
    </row>
    <row r="21" spans="2:17" s="11" customFormat="1" ht="15" customHeight="1">
      <c r="B21" s="8" t="s">
        <v>29</v>
      </c>
      <c r="C21" s="9" t="s">
        <v>30</v>
      </c>
      <c r="D21" s="10">
        <f>D22</f>
        <v>2668494.6799999876</v>
      </c>
      <c r="E21" s="10">
        <f>E22</f>
        <v>2668494.6800000002</v>
      </c>
      <c r="F21" s="10">
        <f>F22</f>
        <v>1754199.63</v>
      </c>
      <c r="G21" s="10">
        <f>F21/E21*100</f>
        <v>65.737422792988284</v>
      </c>
      <c r="H21" s="180"/>
      <c r="I21" s="180"/>
      <c r="J21" s="141" t="s">
        <v>30</v>
      </c>
      <c r="K21" s="18"/>
      <c r="L21" s="13">
        <f t="shared" si="1"/>
        <v>1.257285475730896E-8</v>
      </c>
      <c r="M21" s="144">
        <f t="shared" si="2"/>
        <v>-914295.05000000028</v>
      </c>
      <c r="N21" s="148">
        <f t="shared" si="3"/>
        <v>100.00000000000047</v>
      </c>
      <c r="P21" s="11">
        <v>97142726.790000007</v>
      </c>
      <c r="Q21" s="11">
        <v>96516612.680000007</v>
      </c>
    </row>
    <row r="22" spans="2:17" s="11" customFormat="1" ht="30" customHeight="1">
      <c r="B22" s="8" t="s">
        <v>31</v>
      </c>
      <c r="C22" s="23" t="s">
        <v>32</v>
      </c>
      <c r="D22" s="10">
        <f>SUM(D23:D25)</f>
        <v>2668494.6799999876</v>
      </c>
      <c r="E22" s="10">
        <f>SUM(E23:E25)</f>
        <v>2668494.6800000002</v>
      </c>
      <c r="F22" s="10">
        <f>SUM(F23:F25)</f>
        <v>1754199.63</v>
      </c>
      <c r="G22" s="10">
        <f>F22/E22*100</f>
        <v>65.737422792988284</v>
      </c>
      <c r="H22" s="180"/>
      <c r="I22" s="180"/>
      <c r="J22" s="141" t="s">
        <v>32</v>
      </c>
      <c r="K22" s="18"/>
      <c r="L22" s="13">
        <f t="shared" si="1"/>
        <v>1.257285475730896E-8</v>
      </c>
      <c r="M22" s="144">
        <f t="shared" si="2"/>
        <v>-914295.05000000028</v>
      </c>
      <c r="N22" s="148">
        <f t="shared" si="3"/>
        <v>100.00000000000047</v>
      </c>
      <c r="P22" s="22">
        <f>E8-P21</f>
        <v>25087857.959999993</v>
      </c>
      <c r="Q22" s="22">
        <f>F8-Q21</f>
        <v>-30844590.810000002</v>
      </c>
    </row>
    <row r="23" spans="2:17" ht="14.25" customHeight="1">
      <c r="B23" s="3" t="s">
        <v>33</v>
      </c>
      <c r="C23" s="7" t="s">
        <v>34</v>
      </c>
      <c r="D23" s="14">
        <f>D20</f>
        <v>345111.30999998748</v>
      </c>
      <c r="E23" s="14"/>
      <c r="F23" s="14"/>
      <c r="G23" s="436"/>
      <c r="H23" s="16"/>
      <c r="I23" s="16"/>
      <c r="J23" s="140" t="s">
        <v>34</v>
      </c>
      <c r="K23" s="7"/>
      <c r="L23" s="13">
        <f t="shared" si="1"/>
        <v>-345111.30999998748</v>
      </c>
      <c r="M23" s="144">
        <f t="shared" si="2"/>
        <v>0</v>
      </c>
      <c r="N23" s="148">
        <f t="shared" si="3"/>
        <v>0</v>
      </c>
    </row>
    <row r="24" spans="2:17" ht="14.25" customHeight="1">
      <c r="B24" s="3" t="s">
        <v>35</v>
      </c>
      <c r="C24" s="7" t="s">
        <v>36</v>
      </c>
      <c r="D24" s="14"/>
      <c r="E24" s="14"/>
      <c r="F24" s="14"/>
      <c r="G24" s="436"/>
      <c r="H24" s="16"/>
      <c r="I24" s="16"/>
      <c r="J24" s="140" t="s">
        <v>36</v>
      </c>
      <c r="K24" s="7"/>
      <c r="L24" s="13">
        <f t="shared" si="1"/>
        <v>0</v>
      </c>
      <c r="M24" s="144">
        <f t="shared" si="2"/>
        <v>0</v>
      </c>
      <c r="N24" s="148" t="e">
        <f t="shared" si="3"/>
        <v>#DIV/0!</v>
      </c>
    </row>
    <row r="25" spans="2:17" ht="14.25" customHeight="1">
      <c r="B25" s="3" t="s">
        <v>37</v>
      </c>
      <c r="C25" s="7" t="s">
        <v>38</v>
      </c>
      <c r="D25" s="14">
        <v>2323383.37</v>
      </c>
      <c r="E25" s="14">
        <v>2668494.6800000002</v>
      </c>
      <c r="F25" s="14">
        <v>1754199.63</v>
      </c>
      <c r="G25" s="10">
        <f t="shared" ref="G25" si="4">F25/E25*100</f>
        <v>65.737422792988284</v>
      </c>
      <c r="H25" s="16"/>
      <c r="I25" s="16"/>
      <c r="J25" s="140" t="s">
        <v>38</v>
      </c>
      <c r="K25" s="7"/>
      <c r="L25" s="13">
        <f t="shared" si="1"/>
        <v>345111.31000000006</v>
      </c>
      <c r="M25" s="144">
        <f t="shared" si="2"/>
        <v>-914295.05000000028</v>
      </c>
      <c r="N25" s="148">
        <f t="shared" si="3"/>
        <v>114.85382543647972</v>
      </c>
    </row>
    <row r="29" spans="2:17" ht="14.25" customHeight="1">
      <c r="J29" s="139" t="s">
        <v>668</v>
      </c>
      <c r="K29" s="351">
        <f>F17+F21</f>
        <v>2195851.5699999998</v>
      </c>
    </row>
    <row r="30" spans="2:17" ht="14.25" customHeight="1">
      <c r="E30" s="351"/>
      <c r="J30" s="434"/>
      <c r="K30" s="434"/>
    </row>
  </sheetData>
  <sheetProtection selectLockedCells="1" selectUnlockedCells="1"/>
  <mergeCells count="4">
    <mergeCell ref="B3:G3"/>
    <mergeCell ref="B5:B6"/>
    <mergeCell ref="C5:C6"/>
    <mergeCell ref="D5:G5"/>
  </mergeCells>
  <printOptions horizontalCentered="1"/>
  <pageMargins left="0.70833333333333337" right="0.70833333333333337" top="1.3777777777777778" bottom="0.74791666666666667" header="0.51180555555555551" footer="0.51180555555555551"/>
  <pageSetup paperSize="9" firstPageNumber="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H9"/>
  <sheetViews>
    <sheetView topLeftCell="B1" workbookViewId="0">
      <selection activeCell="J22" sqref="J22"/>
    </sheetView>
  </sheetViews>
  <sheetFormatPr defaultColWidth="9.140625" defaultRowHeight="14.25" customHeight="1"/>
  <cols>
    <col min="1" max="1" width="8" style="1" customWidth="1"/>
    <col min="2" max="2" width="9.140625" style="1"/>
    <col min="3" max="3" width="32.85546875" style="1" customWidth="1"/>
    <col min="4" max="4" width="16.5703125" style="1" customWidth="1"/>
    <col min="5" max="5" width="15.85546875" style="1" customWidth="1"/>
    <col min="6" max="6" width="12.5703125" style="1" customWidth="1"/>
    <col min="7" max="7" width="12.7109375" style="1" customWidth="1"/>
    <col min="8" max="8" width="11.28515625" style="1" customWidth="1"/>
    <col min="9" max="16384" width="9.140625" style="1"/>
  </cols>
  <sheetData>
    <row r="1" spans="1:8" ht="14.25" customHeight="1">
      <c r="G1" s="325" t="s">
        <v>492</v>
      </c>
    </row>
    <row r="3" spans="1:8" ht="15" customHeight="1">
      <c r="A3" s="11" t="s">
        <v>660</v>
      </c>
    </row>
    <row r="5" spans="1:8" ht="14.25" customHeight="1">
      <c r="H5" s="1" t="s">
        <v>39</v>
      </c>
    </row>
    <row r="6" spans="1:8" s="65" customFormat="1" ht="57" customHeight="1">
      <c r="A6" s="64" t="s">
        <v>40</v>
      </c>
      <c r="B6" s="64" t="s">
        <v>41</v>
      </c>
      <c r="C6" s="64" t="s">
        <v>43</v>
      </c>
      <c r="D6" s="64" t="s">
        <v>327</v>
      </c>
      <c r="E6" s="64" t="s">
        <v>328</v>
      </c>
      <c r="F6" s="64" t="s">
        <v>604</v>
      </c>
      <c r="G6" s="64" t="s">
        <v>605</v>
      </c>
      <c r="H6" s="64" t="s">
        <v>329</v>
      </c>
    </row>
    <row r="7" spans="1:8" s="45" customFormat="1" ht="14.25" customHeight="1">
      <c r="A7" s="423">
        <v>1</v>
      </c>
      <c r="B7" s="423">
        <v>2</v>
      </c>
      <c r="C7" s="423">
        <v>3</v>
      </c>
      <c r="D7" s="423">
        <v>4</v>
      </c>
      <c r="E7" s="423">
        <v>5</v>
      </c>
      <c r="F7" s="423">
        <v>6</v>
      </c>
      <c r="G7" s="423">
        <v>7</v>
      </c>
      <c r="H7" s="423">
        <v>8</v>
      </c>
    </row>
    <row r="8" spans="1:8" ht="14.25" customHeight="1">
      <c r="A8" s="423">
        <v>710</v>
      </c>
      <c r="B8" s="423">
        <v>71035</v>
      </c>
      <c r="C8" s="7" t="s">
        <v>330</v>
      </c>
      <c r="D8" s="14">
        <v>0</v>
      </c>
      <c r="E8" s="14">
        <v>12000</v>
      </c>
      <c r="F8" s="14">
        <v>12000</v>
      </c>
      <c r="G8" s="15">
        <v>0</v>
      </c>
      <c r="H8" s="14">
        <f>G8/F8*100</f>
        <v>0</v>
      </c>
    </row>
    <row r="9" spans="1:8" ht="14.25" customHeight="1">
      <c r="A9" s="756" t="s">
        <v>326</v>
      </c>
      <c r="B9" s="756"/>
      <c r="C9" s="756"/>
      <c r="D9" s="13">
        <f>SUM(D8:D8)</f>
        <v>0</v>
      </c>
      <c r="E9" s="13">
        <f>SUM(E8:E8)</f>
        <v>12000</v>
      </c>
      <c r="F9" s="13">
        <f>SUM(F8:F8)</f>
        <v>12000</v>
      </c>
      <c r="G9" s="13">
        <f>SUM(G8:G8)</f>
        <v>0</v>
      </c>
      <c r="H9" s="13">
        <f>H8</f>
        <v>0</v>
      </c>
    </row>
  </sheetData>
  <sheetProtection selectLockedCells="1" selectUnlockedCells="1"/>
  <mergeCells count="1">
    <mergeCell ref="A9:C9"/>
  </mergeCells>
  <printOptions horizontalCentered="1"/>
  <pageMargins left="0.70833333333333337" right="0.70833333333333337" top="1.7715277777777778" bottom="0.74791666666666667" header="0.51180555555555551" footer="0.51180555555555551"/>
  <pageSetup paperSize="9" firstPageNumber="0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dimension ref="B1:V22"/>
  <sheetViews>
    <sheetView workbookViewId="0">
      <selection sqref="A1:Q23"/>
    </sheetView>
  </sheetViews>
  <sheetFormatPr defaultColWidth="9.140625" defaultRowHeight="9.75" customHeight="1"/>
  <cols>
    <col min="1" max="1" width="4.7109375" style="66" customWidth="1"/>
    <col min="2" max="2" width="3.42578125" style="66" customWidth="1"/>
    <col min="3" max="3" width="10.85546875" style="67" customWidth="1"/>
    <col min="4" max="4" width="3.7109375" style="66" customWidth="1"/>
    <col min="5" max="5" width="7.85546875" style="66" customWidth="1"/>
    <col min="6" max="6" width="7.28515625" style="66" customWidth="1"/>
    <col min="7" max="7" width="9.140625" style="66"/>
    <col min="8" max="8" width="11.5703125" style="66" customWidth="1"/>
    <col min="9" max="10" width="6.7109375" style="66" customWidth="1"/>
    <col min="11" max="11" width="8.42578125" style="66" customWidth="1"/>
    <col min="12" max="12" width="10.42578125" style="66" customWidth="1"/>
    <col min="13" max="14" width="8.5703125" style="66" customWidth="1"/>
    <col min="15" max="15" width="8.42578125" style="66" customWidth="1"/>
    <col min="16" max="16" width="6.7109375" style="66" customWidth="1"/>
    <col min="17" max="18" width="9.28515625" style="66" customWidth="1"/>
    <col min="19" max="16384" width="9.140625" style="66"/>
  </cols>
  <sheetData>
    <row r="1" spans="2:22" s="337" customFormat="1" ht="13.9" customHeight="1">
      <c r="C1" s="338"/>
      <c r="O1" s="2" t="s">
        <v>496</v>
      </c>
    </row>
    <row r="2" spans="2:22" s="337" customFormat="1" ht="9.75" customHeight="1">
      <c r="C2" s="338"/>
    </row>
    <row r="3" spans="2:22" s="337" customFormat="1" ht="15" customHeight="1">
      <c r="B3" s="759" t="s">
        <v>610</v>
      </c>
      <c r="C3" s="759"/>
      <c r="D3" s="759"/>
      <c r="E3" s="759"/>
      <c r="F3" s="759"/>
      <c r="G3" s="759"/>
      <c r="H3" s="759"/>
      <c r="I3" s="759"/>
      <c r="J3" s="759"/>
      <c r="K3" s="759"/>
      <c r="L3" s="759"/>
      <c r="M3" s="759"/>
      <c r="N3" s="759"/>
      <c r="O3" s="759"/>
      <c r="P3" s="759"/>
    </row>
    <row r="4" spans="2:22" s="337" customFormat="1" ht="9.75" customHeight="1">
      <c r="C4" s="338"/>
      <c r="Q4" s="337" t="s">
        <v>39</v>
      </c>
    </row>
    <row r="5" spans="2:22" s="71" customFormat="1" ht="49.5" customHeight="1">
      <c r="B5" s="68" t="s">
        <v>295</v>
      </c>
      <c r="C5" s="68" t="s">
        <v>331</v>
      </c>
      <c r="D5" s="68" t="s">
        <v>332</v>
      </c>
      <c r="E5" s="68" t="s">
        <v>333</v>
      </c>
      <c r="F5" s="68" t="s">
        <v>334</v>
      </c>
      <c r="G5" s="68" t="s">
        <v>606</v>
      </c>
      <c r="H5" s="182" t="s">
        <v>607</v>
      </c>
      <c r="I5" s="69">
        <v>2017</v>
      </c>
      <c r="J5" s="69">
        <v>2018</v>
      </c>
      <c r="K5" s="69">
        <v>2019</v>
      </c>
      <c r="L5" s="69">
        <v>2020</v>
      </c>
      <c r="M5" s="69">
        <v>2021</v>
      </c>
      <c r="N5" s="69">
        <v>2022</v>
      </c>
      <c r="O5" s="69">
        <v>2023</v>
      </c>
      <c r="P5" s="69">
        <v>2024</v>
      </c>
      <c r="Q5" s="70" t="s">
        <v>608</v>
      </c>
      <c r="R5" s="329"/>
    </row>
    <row r="6" spans="2:22" s="73" customFormat="1" ht="8.25" customHeight="1">
      <c r="B6" s="72">
        <v>1</v>
      </c>
      <c r="C6" s="68">
        <v>2</v>
      </c>
      <c r="D6" s="72">
        <v>3</v>
      </c>
      <c r="E6" s="68">
        <v>4</v>
      </c>
      <c r="F6" s="72">
        <v>5</v>
      </c>
      <c r="G6" s="68">
        <v>6</v>
      </c>
      <c r="H6" s="72">
        <v>7</v>
      </c>
      <c r="I6" s="68">
        <v>8</v>
      </c>
      <c r="J6" s="72">
        <v>9</v>
      </c>
      <c r="K6" s="68">
        <v>10</v>
      </c>
      <c r="L6" s="72">
        <v>11</v>
      </c>
      <c r="M6" s="68">
        <v>12</v>
      </c>
      <c r="N6" s="72">
        <v>13</v>
      </c>
      <c r="O6" s="68">
        <v>14</v>
      </c>
      <c r="P6" s="72">
        <v>15</v>
      </c>
      <c r="Q6" s="68">
        <v>16</v>
      </c>
      <c r="R6" s="330"/>
    </row>
    <row r="7" spans="2:22" s="73" customFormat="1" ht="8.25" customHeight="1">
      <c r="B7" s="74">
        <v>1</v>
      </c>
      <c r="C7" s="75" t="s">
        <v>336</v>
      </c>
      <c r="D7" s="76">
        <v>2008</v>
      </c>
      <c r="E7" s="77">
        <v>16700000</v>
      </c>
      <c r="F7" s="77">
        <v>5499222.0499999998</v>
      </c>
      <c r="G7" s="77">
        <v>640641.05000000005</v>
      </c>
      <c r="H7" s="78">
        <v>5178927</v>
      </c>
      <c r="I7" s="77">
        <v>320295.05</v>
      </c>
      <c r="J7" s="77"/>
      <c r="K7" s="77"/>
      <c r="L7" s="77"/>
      <c r="M7" s="77"/>
      <c r="N7" s="77"/>
      <c r="O7" s="77"/>
      <c r="P7" s="77"/>
      <c r="Q7" s="77">
        <f t="shared" ref="Q7:Q11" si="0">F7-H7</f>
        <v>320295.04999999981</v>
      </c>
      <c r="R7" s="331"/>
      <c r="S7" s="79">
        <f t="shared" ref="S7:S11" si="1">SUM(I7:P7)</f>
        <v>320295.05</v>
      </c>
      <c r="T7" s="79">
        <f t="shared" ref="T7:T12" si="2">Q7-S7</f>
        <v>0</v>
      </c>
      <c r="U7" s="79">
        <f t="shared" ref="U7:U12" si="3">G7-Q7</f>
        <v>320346.00000000023</v>
      </c>
      <c r="V7" s="79">
        <f t="shared" ref="V7:V11" si="4">H7+U7</f>
        <v>5499273</v>
      </c>
    </row>
    <row r="8" spans="2:22" s="73" customFormat="1" ht="16.5" customHeight="1">
      <c r="B8" s="74">
        <v>2</v>
      </c>
      <c r="C8" s="75" t="s">
        <v>335</v>
      </c>
      <c r="D8" s="76">
        <v>2009</v>
      </c>
      <c r="E8" s="77">
        <v>21000000</v>
      </c>
      <c r="F8" s="77">
        <v>10402265.98</v>
      </c>
      <c r="G8" s="77">
        <v>2383265.98</v>
      </c>
      <c r="H8" s="78">
        <v>8613000</v>
      </c>
      <c r="I8" s="77">
        <v>594000</v>
      </c>
      <c r="J8" s="77">
        <v>1195265.98</v>
      </c>
      <c r="K8" s="77"/>
      <c r="L8" s="77"/>
      <c r="M8" s="77"/>
      <c r="N8" s="77"/>
      <c r="O8" s="77"/>
      <c r="P8" s="77"/>
      <c r="Q8" s="77">
        <f t="shared" si="0"/>
        <v>1789265.9800000004</v>
      </c>
      <c r="R8" s="331"/>
      <c r="S8" s="79">
        <f t="shared" si="1"/>
        <v>1789265.98</v>
      </c>
      <c r="T8" s="79">
        <f t="shared" si="2"/>
        <v>0</v>
      </c>
      <c r="U8" s="79">
        <f t="shared" si="3"/>
        <v>593999.99999999953</v>
      </c>
      <c r="V8" s="79">
        <f t="shared" si="4"/>
        <v>9207000</v>
      </c>
    </row>
    <row r="9" spans="2:22" s="73" customFormat="1" ht="8.25" customHeight="1">
      <c r="B9" s="74">
        <v>3</v>
      </c>
      <c r="C9" s="75" t="s">
        <v>337</v>
      </c>
      <c r="D9" s="76">
        <v>2010</v>
      </c>
      <c r="E9" s="77">
        <v>22000000</v>
      </c>
      <c r="F9" s="77">
        <v>13800000</v>
      </c>
      <c r="G9" s="77">
        <v>5340253.63</v>
      </c>
      <c r="H9" s="78">
        <v>9299600</v>
      </c>
      <c r="I9" s="77">
        <v>0</v>
      </c>
      <c r="J9" s="77">
        <v>1500000</v>
      </c>
      <c r="K9" s="77">
        <v>1500000</v>
      </c>
      <c r="L9" s="77">
        <v>1500400</v>
      </c>
      <c r="M9" s="77"/>
      <c r="N9" s="77"/>
      <c r="O9" s="77"/>
      <c r="P9" s="77"/>
      <c r="Q9" s="77">
        <f t="shared" si="0"/>
        <v>4500400</v>
      </c>
      <c r="R9" s="331"/>
      <c r="S9" s="79">
        <f t="shared" si="1"/>
        <v>4500400</v>
      </c>
      <c r="T9" s="79">
        <f t="shared" si="2"/>
        <v>0</v>
      </c>
      <c r="U9" s="79">
        <f t="shared" si="3"/>
        <v>839853.62999999989</v>
      </c>
      <c r="V9" s="79">
        <f t="shared" si="4"/>
        <v>10139453.629999999</v>
      </c>
    </row>
    <row r="10" spans="2:22" s="73" customFormat="1" ht="16.5" customHeight="1">
      <c r="B10" s="74">
        <v>4</v>
      </c>
      <c r="C10" s="75" t="s">
        <v>335</v>
      </c>
      <c r="D10" s="76">
        <v>2011</v>
      </c>
      <c r="E10" s="77">
        <v>21000000</v>
      </c>
      <c r="F10" s="77">
        <v>20250000</v>
      </c>
      <c r="G10" s="77">
        <v>10612080</v>
      </c>
      <c r="H10" s="78">
        <v>9637920</v>
      </c>
      <c r="I10" s="77">
        <v>0</v>
      </c>
      <c r="J10" s="77">
        <v>1676220</v>
      </c>
      <c r="K10" s="77">
        <v>1787280</v>
      </c>
      <c r="L10" s="77">
        <v>1787280</v>
      </c>
      <c r="M10" s="77">
        <v>1787280</v>
      </c>
      <c r="N10" s="77">
        <v>1787280</v>
      </c>
      <c r="O10" s="77">
        <v>1786740</v>
      </c>
      <c r="P10" s="77"/>
      <c r="Q10" s="77">
        <f t="shared" si="0"/>
        <v>10612080</v>
      </c>
      <c r="R10" s="331"/>
      <c r="S10" s="79">
        <f t="shared" si="1"/>
        <v>10612080</v>
      </c>
      <c r="T10" s="79">
        <f t="shared" si="2"/>
        <v>0</v>
      </c>
      <c r="U10" s="79">
        <f t="shared" si="3"/>
        <v>0</v>
      </c>
      <c r="V10" s="79">
        <f t="shared" si="4"/>
        <v>9637920</v>
      </c>
    </row>
    <row r="11" spans="2:22" s="73" customFormat="1" ht="16.5" customHeight="1">
      <c r="B11" s="74">
        <v>5</v>
      </c>
      <c r="C11" s="75" t="s">
        <v>338</v>
      </c>
      <c r="D11" s="76">
        <v>2012</v>
      </c>
      <c r="E11" s="77">
        <v>5240000</v>
      </c>
      <c r="F11" s="77">
        <v>4039967.28</v>
      </c>
      <c r="G11" s="77">
        <v>4039967.28</v>
      </c>
      <c r="H11" s="78">
        <v>0</v>
      </c>
      <c r="I11" s="77"/>
      <c r="J11" s="77">
        <v>39967.279999999999</v>
      </c>
      <c r="K11" s="77">
        <v>500000</v>
      </c>
      <c r="L11" s="77">
        <v>500000</v>
      </c>
      <c r="M11" s="77">
        <v>1000000</v>
      </c>
      <c r="N11" s="77">
        <v>916663</v>
      </c>
      <c r="O11" s="77">
        <v>1083337</v>
      </c>
      <c r="P11" s="77"/>
      <c r="Q11" s="77">
        <f t="shared" si="0"/>
        <v>4039967.28</v>
      </c>
      <c r="R11" s="331"/>
      <c r="S11" s="79">
        <f t="shared" si="1"/>
        <v>4039967.2800000003</v>
      </c>
      <c r="T11" s="79">
        <f t="shared" si="2"/>
        <v>0</v>
      </c>
      <c r="U11" s="79">
        <f t="shared" si="3"/>
        <v>0</v>
      </c>
      <c r="V11" s="79">
        <f t="shared" si="4"/>
        <v>0</v>
      </c>
    </row>
    <row r="12" spans="2:22" s="81" customFormat="1" ht="14.25" customHeight="1">
      <c r="B12" s="757" t="s">
        <v>298</v>
      </c>
      <c r="C12" s="757"/>
      <c r="D12" s="757"/>
      <c r="E12" s="80">
        <f t="shared" ref="E12:Q12" si="5">SUM(E7:E11)</f>
        <v>85940000</v>
      </c>
      <c r="F12" s="80">
        <f t="shared" si="5"/>
        <v>53991455.310000002</v>
      </c>
      <c r="G12" s="80">
        <f t="shared" si="5"/>
        <v>23016207.940000001</v>
      </c>
      <c r="H12" s="80">
        <f t="shared" si="5"/>
        <v>32729447</v>
      </c>
      <c r="I12" s="80">
        <f t="shared" si="5"/>
        <v>914295.05</v>
      </c>
      <c r="J12" s="80">
        <f t="shared" si="5"/>
        <v>4411453.2600000007</v>
      </c>
      <c r="K12" s="80">
        <f t="shared" si="5"/>
        <v>3787280</v>
      </c>
      <c r="L12" s="80">
        <f t="shared" si="5"/>
        <v>3787680</v>
      </c>
      <c r="M12" s="80">
        <f t="shared" si="5"/>
        <v>2787280</v>
      </c>
      <c r="N12" s="80">
        <f t="shared" si="5"/>
        <v>2703943</v>
      </c>
      <c r="O12" s="80">
        <f t="shared" si="5"/>
        <v>2870077</v>
      </c>
      <c r="P12" s="80">
        <f t="shared" si="5"/>
        <v>0</v>
      </c>
      <c r="Q12" s="80">
        <f t="shared" si="5"/>
        <v>21262008.310000002</v>
      </c>
      <c r="R12" s="332"/>
      <c r="S12" s="82">
        <f>SUM(S7:S11)</f>
        <v>21262008.310000002</v>
      </c>
      <c r="T12" s="79">
        <f t="shared" si="2"/>
        <v>0</v>
      </c>
      <c r="U12" s="79">
        <f t="shared" si="3"/>
        <v>1754199.629999999</v>
      </c>
    </row>
    <row r="15" spans="2:22" ht="9.75" customHeight="1">
      <c r="S15" s="183">
        <f>SUM(I12:P12)</f>
        <v>21262008.310000002</v>
      </c>
    </row>
    <row r="16" spans="2:22" s="83" customFormat="1" ht="15" customHeight="1">
      <c r="B16" s="638" t="s">
        <v>611</v>
      </c>
      <c r="C16" s="638"/>
      <c r="D16" s="638"/>
      <c r="E16" s="638"/>
      <c r="F16" s="638"/>
      <c r="G16" s="638"/>
      <c r="H16" s="638"/>
      <c r="I16" s="638"/>
      <c r="J16" s="638"/>
      <c r="K16" s="638"/>
      <c r="L16" s="638"/>
      <c r="M16" s="638"/>
      <c r="N16" s="638"/>
      <c r="O16" s="638"/>
      <c r="P16" s="638"/>
      <c r="Q16" s="638"/>
      <c r="R16" s="422"/>
    </row>
    <row r="17" spans="2:19" s="83" customFormat="1" ht="9.75" customHeight="1">
      <c r="Q17" s="66" t="s">
        <v>39</v>
      </c>
      <c r="R17" s="66"/>
    </row>
    <row r="18" spans="2:19" s="71" customFormat="1" ht="49.5" customHeight="1">
      <c r="B18" s="84" t="s">
        <v>295</v>
      </c>
      <c r="C18" s="84" t="s">
        <v>331</v>
      </c>
      <c r="D18" s="84" t="s">
        <v>332</v>
      </c>
      <c r="E18" s="84" t="s">
        <v>333</v>
      </c>
      <c r="F18" s="84" t="s">
        <v>334</v>
      </c>
      <c r="G18" s="68" t="s">
        <v>606</v>
      </c>
      <c r="H18" s="84" t="s">
        <v>609</v>
      </c>
      <c r="I18" s="85">
        <v>2017</v>
      </c>
      <c r="J18" s="85">
        <v>2018</v>
      </c>
      <c r="K18" s="85">
        <v>2019</v>
      </c>
      <c r="L18" s="85">
        <v>2020</v>
      </c>
      <c r="M18" s="85">
        <v>2021</v>
      </c>
      <c r="N18" s="85">
        <v>2022</v>
      </c>
      <c r="O18" s="85">
        <v>2023</v>
      </c>
      <c r="P18" s="85">
        <v>2024</v>
      </c>
      <c r="Q18" s="70" t="s">
        <v>608</v>
      </c>
      <c r="R18" s="329"/>
    </row>
    <row r="19" spans="2:19" s="73" customFormat="1" ht="8.25" customHeight="1">
      <c r="B19" s="72">
        <v>1</v>
      </c>
      <c r="C19" s="68">
        <v>2</v>
      </c>
      <c r="D19" s="72">
        <v>3</v>
      </c>
      <c r="E19" s="68">
        <v>4</v>
      </c>
      <c r="F19" s="72">
        <v>5</v>
      </c>
      <c r="G19" s="68">
        <v>6</v>
      </c>
      <c r="H19" s="72">
        <v>7</v>
      </c>
      <c r="I19" s="68">
        <v>8</v>
      </c>
      <c r="J19" s="72">
        <v>9</v>
      </c>
      <c r="K19" s="68">
        <v>10</v>
      </c>
      <c r="L19" s="72">
        <v>11</v>
      </c>
      <c r="M19" s="68">
        <v>12</v>
      </c>
      <c r="N19" s="72">
        <v>13</v>
      </c>
      <c r="O19" s="68">
        <v>14</v>
      </c>
      <c r="P19" s="72">
        <v>15</v>
      </c>
      <c r="Q19" s="68">
        <v>16</v>
      </c>
      <c r="R19" s="330"/>
    </row>
    <row r="20" spans="2:19" s="82" customFormat="1" ht="17.25" customHeight="1">
      <c r="B20" s="86">
        <v>1</v>
      </c>
      <c r="C20" s="87" t="s">
        <v>539</v>
      </c>
      <c r="D20" s="88">
        <v>2013</v>
      </c>
      <c r="E20" s="89">
        <v>7000000</v>
      </c>
      <c r="F20" s="89">
        <v>7000000</v>
      </c>
      <c r="G20" s="89">
        <v>7000000</v>
      </c>
      <c r="H20" s="89">
        <v>0</v>
      </c>
      <c r="I20" s="90"/>
      <c r="J20" s="90"/>
      <c r="K20" s="90"/>
      <c r="L20" s="90">
        <v>500000</v>
      </c>
      <c r="M20" s="90">
        <v>1500000</v>
      </c>
      <c r="N20" s="90">
        <v>1500000</v>
      </c>
      <c r="O20" s="90">
        <v>1500000</v>
      </c>
      <c r="P20" s="90">
        <v>2000000</v>
      </c>
      <c r="Q20" s="90">
        <f>F20-H20</f>
        <v>7000000</v>
      </c>
      <c r="R20" s="333"/>
      <c r="S20" s="82">
        <f>SUM(L20:P20)</f>
        <v>7000000</v>
      </c>
    </row>
    <row r="21" spans="2:19" ht="9.75" customHeight="1">
      <c r="B21" s="91"/>
      <c r="C21" s="92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1"/>
      <c r="R21" s="91"/>
    </row>
    <row r="22" spans="2:19" s="81" customFormat="1" ht="8.25" customHeight="1">
      <c r="B22" s="758" t="s">
        <v>298</v>
      </c>
      <c r="C22" s="758"/>
      <c r="D22" s="758"/>
      <c r="E22" s="93">
        <f>E12+E20</f>
        <v>92940000</v>
      </c>
      <c r="F22" s="93">
        <f>F12+F20</f>
        <v>60991455.310000002</v>
      </c>
      <c r="G22" s="93">
        <f>G12+G20</f>
        <v>30016207.940000001</v>
      </c>
      <c r="H22" s="93">
        <f>H12+H20</f>
        <v>32729447</v>
      </c>
      <c r="I22" s="93">
        <f t="shared" ref="I22:Q22" si="6">I12+I20</f>
        <v>914295.05</v>
      </c>
      <c r="J22" s="93">
        <f t="shared" si="6"/>
        <v>4411453.2600000007</v>
      </c>
      <c r="K22" s="93">
        <f t="shared" si="6"/>
        <v>3787280</v>
      </c>
      <c r="L22" s="93">
        <f t="shared" si="6"/>
        <v>4287680</v>
      </c>
      <c r="M22" s="93">
        <f t="shared" si="6"/>
        <v>4287280</v>
      </c>
      <c r="N22" s="93">
        <f t="shared" si="6"/>
        <v>4203943</v>
      </c>
      <c r="O22" s="93">
        <f t="shared" si="6"/>
        <v>4370077</v>
      </c>
      <c r="P22" s="93">
        <f t="shared" si="6"/>
        <v>2000000</v>
      </c>
      <c r="Q22" s="93">
        <f t="shared" si="6"/>
        <v>28262008.310000002</v>
      </c>
      <c r="R22" s="334"/>
    </row>
  </sheetData>
  <sheetProtection selectLockedCells="1" selectUnlockedCells="1"/>
  <mergeCells count="4">
    <mergeCell ref="B12:D12"/>
    <mergeCell ref="B22:D22"/>
    <mergeCell ref="B3:P3"/>
    <mergeCell ref="B16:Q16"/>
  </mergeCells>
  <pageMargins left="0" right="0" top="1.575" bottom="0.74791666666666667" header="0.51180555555555551" footer="0.51180555555555551"/>
  <pageSetup paperSize="9" firstPageNumber="0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dimension ref="A2:O15"/>
  <sheetViews>
    <sheetView workbookViewId="0">
      <selection activeCell="O5" sqref="O5"/>
    </sheetView>
  </sheetViews>
  <sheetFormatPr defaultColWidth="9.140625" defaultRowHeight="12" customHeight="1"/>
  <cols>
    <col min="1" max="1" width="3.42578125" style="94" customWidth="1"/>
    <col min="2" max="2" width="10.7109375" style="94" customWidth="1"/>
    <col min="3" max="3" width="25.28515625" style="95" customWidth="1"/>
    <col min="4" max="4" width="12.5703125" style="94" customWidth="1"/>
    <col min="5" max="5" width="12.28515625" style="94" customWidth="1"/>
    <col min="6" max="6" width="11.5703125" style="94" customWidth="1"/>
    <col min="7" max="7" width="10.140625" style="94" customWidth="1"/>
    <col min="8" max="9" width="10" style="94" customWidth="1"/>
    <col min="10" max="10" width="9.85546875" style="94" customWidth="1"/>
    <col min="11" max="16384" width="9.140625" style="94"/>
  </cols>
  <sheetData>
    <row r="2" spans="1:15" ht="12" customHeight="1">
      <c r="F2" s="1" t="s">
        <v>490</v>
      </c>
    </row>
    <row r="3" spans="1:15" ht="59.25" customHeight="1">
      <c r="A3" s="761" t="s">
        <v>612</v>
      </c>
      <c r="B3" s="761"/>
      <c r="C3" s="761"/>
      <c r="D3" s="761"/>
      <c r="E3" s="761"/>
      <c r="F3" s="761"/>
      <c r="G3" s="761"/>
    </row>
    <row r="4" spans="1:15" ht="20.25" customHeight="1">
      <c r="A4" s="96"/>
      <c r="B4" s="96"/>
      <c r="C4" s="96"/>
      <c r="D4" s="96"/>
      <c r="E4" s="96"/>
      <c r="F4" s="96"/>
      <c r="G4" s="96"/>
      <c r="O4" s="94" t="s">
        <v>679</v>
      </c>
    </row>
    <row r="5" spans="1:15" ht="12" customHeight="1">
      <c r="G5" s="94" t="s">
        <v>39</v>
      </c>
    </row>
    <row r="6" spans="1:15" ht="12" customHeight="1">
      <c r="A6" s="762" t="s">
        <v>295</v>
      </c>
      <c r="B6" s="763" t="s">
        <v>339</v>
      </c>
      <c r="C6" s="763" t="s">
        <v>340</v>
      </c>
      <c r="D6" s="764" t="s">
        <v>302</v>
      </c>
      <c r="E6" s="764"/>
      <c r="F6" s="764"/>
      <c r="G6" s="764"/>
    </row>
    <row r="7" spans="1:15" s="95" customFormat="1" ht="36" customHeight="1">
      <c r="A7" s="762"/>
      <c r="B7" s="763"/>
      <c r="C7" s="763"/>
      <c r="D7" s="250" t="s">
        <v>3</v>
      </c>
      <c r="E7" s="250" t="s">
        <v>341</v>
      </c>
      <c r="F7" s="250" t="s">
        <v>613</v>
      </c>
      <c r="G7" s="250" t="s">
        <v>342</v>
      </c>
    </row>
    <row r="8" spans="1:15" s="97" customFormat="1" ht="12" customHeight="1">
      <c r="A8" s="249">
        <v>1</v>
      </c>
      <c r="B8" s="249">
        <v>2</v>
      </c>
      <c r="C8" s="248">
        <v>3</v>
      </c>
      <c r="D8" s="249">
        <v>4</v>
      </c>
      <c r="E8" s="249">
        <v>5</v>
      </c>
      <c r="F8" s="249">
        <v>6</v>
      </c>
      <c r="G8" s="249">
        <v>7</v>
      </c>
    </row>
    <row r="9" spans="1:15" s="101" customFormat="1" ht="12" customHeight="1">
      <c r="A9" s="98" t="s">
        <v>343</v>
      </c>
      <c r="B9" s="765" t="s">
        <v>344</v>
      </c>
      <c r="C9" s="765"/>
      <c r="D9" s="99">
        <f>SUM(D10:D12)</f>
        <v>1671310.13</v>
      </c>
      <c r="E9" s="99">
        <f t="shared" ref="E9:F9" si="0">SUM(E10:E12)</f>
        <v>1977583.23</v>
      </c>
      <c r="F9" s="99">
        <f t="shared" si="0"/>
        <v>0</v>
      </c>
      <c r="G9" s="100">
        <f t="shared" ref="G9:G15" si="1">F9/E9*100</f>
        <v>0</v>
      </c>
    </row>
    <row r="10" spans="1:15" ht="60" customHeight="1">
      <c r="A10" s="102">
        <v>1</v>
      </c>
      <c r="B10" s="103" t="s">
        <v>614</v>
      </c>
      <c r="C10" s="103" t="s">
        <v>615</v>
      </c>
      <c r="D10" s="104">
        <v>0</v>
      </c>
      <c r="E10" s="104">
        <f>'wykonanie wydatków'!H35+'wykonanie wydatków'!H36</f>
        <v>265283.23</v>
      </c>
      <c r="F10" s="104">
        <f>'wykonanie wydatków'!I35+'wykonanie wydatków'!I36</f>
        <v>0</v>
      </c>
      <c r="G10" s="105">
        <f t="shared" si="1"/>
        <v>0</v>
      </c>
    </row>
    <row r="11" spans="1:15" ht="60" customHeight="1">
      <c r="A11" s="102">
        <v>2</v>
      </c>
      <c r="B11" s="103" t="s">
        <v>559</v>
      </c>
      <c r="C11" s="103" t="s">
        <v>551</v>
      </c>
      <c r="D11" s="104">
        <v>1671310.13</v>
      </c>
      <c r="E11" s="104">
        <v>1702300</v>
      </c>
      <c r="F11" s="104">
        <f>'wykonanie wydatków'!I545+'wykonanie wydatków'!I546</f>
        <v>0</v>
      </c>
      <c r="G11" s="105">
        <f t="shared" si="1"/>
        <v>0</v>
      </c>
    </row>
    <row r="12" spans="1:15" ht="60" customHeight="1">
      <c r="A12" s="102">
        <v>3</v>
      </c>
      <c r="B12" s="103" t="s">
        <v>559</v>
      </c>
      <c r="C12" s="103" t="s">
        <v>616</v>
      </c>
      <c r="D12" s="104">
        <v>0</v>
      </c>
      <c r="E12" s="104">
        <v>10000</v>
      </c>
      <c r="F12" s="104"/>
      <c r="G12" s="105">
        <f t="shared" si="1"/>
        <v>0</v>
      </c>
    </row>
    <row r="13" spans="1:15" s="101" customFormat="1">
      <c r="A13" s="98" t="s">
        <v>345</v>
      </c>
      <c r="B13" s="766" t="s">
        <v>346</v>
      </c>
      <c r="C13" s="766"/>
      <c r="D13" s="99">
        <f>SUM(D14:D14)</f>
        <v>0</v>
      </c>
      <c r="E13" s="99">
        <f>SUM(E14:E14)</f>
        <v>0</v>
      </c>
      <c r="F13" s="99">
        <f>SUM(F14:F14)</f>
        <v>0</v>
      </c>
      <c r="G13" s="172">
        <v>0</v>
      </c>
    </row>
    <row r="14" spans="1:15" s="127" customFormat="1" ht="15.6" customHeight="1">
      <c r="A14" s="170"/>
      <c r="B14" s="171"/>
      <c r="C14" s="107"/>
      <c r="D14" s="169"/>
      <c r="E14" s="169"/>
      <c r="F14" s="169"/>
      <c r="G14" s="172"/>
    </row>
    <row r="15" spans="1:15" s="101" customFormat="1" ht="12" customHeight="1">
      <c r="A15" s="760" t="s">
        <v>326</v>
      </c>
      <c r="B15" s="760"/>
      <c r="C15" s="760"/>
      <c r="D15" s="99">
        <f>D9+D13</f>
        <v>1671310.13</v>
      </c>
      <c r="E15" s="99">
        <f>E9+E13</f>
        <v>1977583.23</v>
      </c>
      <c r="F15" s="99">
        <f>F9+F13</f>
        <v>0</v>
      </c>
      <c r="G15" s="100">
        <f t="shared" si="1"/>
        <v>0</v>
      </c>
    </row>
  </sheetData>
  <sheetProtection selectLockedCells="1" selectUnlockedCells="1"/>
  <mergeCells count="8">
    <mergeCell ref="A15:C15"/>
    <mergeCell ref="A3:G3"/>
    <mergeCell ref="A6:A7"/>
    <mergeCell ref="B6:B7"/>
    <mergeCell ref="C6:C7"/>
    <mergeCell ref="D6:G6"/>
    <mergeCell ref="B9:C9"/>
    <mergeCell ref="B13:C13"/>
  </mergeCells>
  <pageMargins left="1.1020833333333333" right="0.31527777777777777" top="0.74791666666666667" bottom="0.74791666666666667" header="0.51180555555555551" footer="0.51180555555555551"/>
  <pageSetup paperSize="9" firstPageNumber="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dimension ref="A2:L63"/>
  <sheetViews>
    <sheetView workbookViewId="0">
      <selection activeCell="A2" sqref="A2:F60"/>
    </sheetView>
  </sheetViews>
  <sheetFormatPr defaultColWidth="9.140625" defaultRowHeight="12" customHeight="1"/>
  <cols>
    <col min="1" max="1" width="4.85546875" style="108" customWidth="1"/>
    <col min="2" max="2" width="17.28515625" style="108" customWidth="1"/>
    <col min="3" max="3" width="12.42578125" style="108" customWidth="1"/>
    <col min="4" max="4" width="14.28515625" style="108" customWidth="1"/>
    <col min="5" max="6" width="8.42578125" style="108" customWidth="1"/>
    <col min="7" max="8" width="9.140625" style="108"/>
    <col min="9" max="9" width="12.7109375" style="108" customWidth="1"/>
    <col min="10" max="11" width="9.140625" style="108"/>
    <col min="12" max="12" width="11" style="108" bestFit="1" customWidth="1"/>
    <col min="13" max="16384" width="9.140625" style="108"/>
  </cols>
  <sheetData>
    <row r="2" spans="1:9" s="109" customFormat="1" ht="24" customHeight="1">
      <c r="A2" s="533" t="s">
        <v>40</v>
      </c>
      <c r="B2" s="533" t="s">
        <v>2</v>
      </c>
      <c r="C2" s="598" t="s">
        <v>674</v>
      </c>
      <c r="D2" s="598" t="s">
        <v>673</v>
      </c>
      <c r="E2" s="533" t="s">
        <v>347</v>
      </c>
      <c r="F2" s="533" t="s">
        <v>348</v>
      </c>
    </row>
    <row r="3" spans="1:9" s="110" customFormat="1" ht="12" customHeight="1">
      <c r="A3" s="534">
        <v>1</v>
      </c>
      <c r="B3" s="534">
        <v>2</v>
      </c>
      <c r="C3" s="534">
        <v>3</v>
      </c>
      <c r="D3" s="534">
        <v>4</v>
      </c>
      <c r="E3" s="534">
        <v>5</v>
      </c>
      <c r="F3" s="534">
        <v>6</v>
      </c>
    </row>
    <row r="4" spans="1:9" s="114" customFormat="1" ht="24" customHeight="1">
      <c r="A4" s="111" t="s">
        <v>214</v>
      </c>
      <c r="B4" s="112" t="s">
        <v>215</v>
      </c>
      <c r="C4" s="113">
        <v>2370702.91</v>
      </c>
      <c r="D4" s="113">
        <v>2041369.78</v>
      </c>
      <c r="E4" s="607">
        <f>D4/C4*100</f>
        <v>86.108207459871039</v>
      </c>
      <c r="F4" s="607">
        <f t="shared" ref="F4:F35" si="0">D4/$D$58*100</f>
        <v>11.865555198802166</v>
      </c>
      <c r="H4" s="115"/>
      <c r="I4" s="114">
        <v>68.73</v>
      </c>
    </row>
    <row r="5" spans="1:9" ht="12" customHeight="1">
      <c r="A5" s="116"/>
      <c r="B5" s="117" t="s">
        <v>17</v>
      </c>
      <c r="C5" s="175">
        <v>601702.91</v>
      </c>
      <c r="D5" s="176">
        <v>485698.4</v>
      </c>
      <c r="E5" s="174">
        <f t="shared" ref="E5:E57" si="1">D5/C5*100</f>
        <v>80.720633377026545</v>
      </c>
      <c r="F5" s="174">
        <f t="shared" si="0"/>
        <v>2.8231441611572667</v>
      </c>
    </row>
    <row r="6" spans="1:9" ht="12" customHeight="1">
      <c r="A6" s="116"/>
      <c r="B6" s="117" t="s">
        <v>26</v>
      </c>
      <c r="C6" s="175">
        <v>1769000</v>
      </c>
      <c r="D6" s="175">
        <v>1555671.38</v>
      </c>
      <c r="E6" s="174">
        <f>D6/C6*100</f>
        <v>87.940722442057648</v>
      </c>
      <c r="F6" s="174">
        <f t="shared" si="0"/>
        <v>9.0424110376448983</v>
      </c>
    </row>
    <row r="7" spans="1:9" s="114" customFormat="1" ht="11.25" customHeight="1">
      <c r="A7" s="98">
        <v>600</v>
      </c>
      <c r="B7" s="112" t="s">
        <v>55</v>
      </c>
      <c r="C7" s="173">
        <v>2070000</v>
      </c>
      <c r="D7" s="173">
        <v>114581.39</v>
      </c>
      <c r="E7" s="174">
        <f t="shared" si="1"/>
        <v>5.535332850241546</v>
      </c>
      <c r="F7" s="174">
        <f t="shared" si="0"/>
        <v>0.6660095692219361</v>
      </c>
      <c r="H7" s="119"/>
      <c r="I7" s="114">
        <v>2054490.75</v>
      </c>
    </row>
    <row r="8" spans="1:9" ht="12" customHeight="1">
      <c r="A8" s="102"/>
      <c r="B8" s="117" t="s">
        <v>17</v>
      </c>
      <c r="C8" s="175">
        <v>585000</v>
      </c>
      <c r="D8" s="176">
        <v>114581.39</v>
      </c>
      <c r="E8" s="174">
        <f t="shared" si="1"/>
        <v>19.586562393162392</v>
      </c>
      <c r="F8" s="174">
        <f t="shared" si="0"/>
        <v>0.6660095692219361</v>
      </c>
    </row>
    <row r="9" spans="1:9" ht="12" customHeight="1">
      <c r="A9" s="102"/>
      <c r="B9" s="117" t="s">
        <v>26</v>
      </c>
      <c r="C9" s="175">
        <v>1485000</v>
      </c>
      <c r="D9" s="175">
        <v>0</v>
      </c>
      <c r="E9" s="174">
        <f t="shared" si="1"/>
        <v>0</v>
      </c>
      <c r="F9" s="174">
        <f t="shared" si="0"/>
        <v>0</v>
      </c>
    </row>
    <row r="10" spans="1:9" s="114" customFormat="1" ht="12" customHeight="1">
      <c r="A10" s="120">
        <v>630</v>
      </c>
      <c r="B10" s="112" t="s">
        <v>68</v>
      </c>
      <c r="C10" s="173">
        <v>5000</v>
      </c>
      <c r="D10" s="173">
        <v>0</v>
      </c>
      <c r="E10" s="174">
        <f t="shared" si="1"/>
        <v>0</v>
      </c>
      <c r="F10" s="174">
        <f t="shared" si="0"/>
        <v>0</v>
      </c>
      <c r="I10" s="114">
        <v>168015.97</v>
      </c>
    </row>
    <row r="11" spans="1:9" ht="12" customHeight="1">
      <c r="A11" s="535"/>
      <c r="B11" s="117" t="s">
        <v>17</v>
      </c>
      <c r="C11" s="175">
        <v>5000</v>
      </c>
      <c r="D11" s="176">
        <v>0</v>
      </c>
      <c r="E11" s="174">
        <f t="shared" si="1"/>
        <v>0</v>
      </c>
      <c r="F11" s="174">
        <f t="shared" si="0"/>
        <v>0</v>
      </c>
    </row>
    <row r="12" spans="1:9" ht="12" customHeight="1">
      <c r="A12" s="535"/>
      <c r="B12" s="117" t="s">
        <v>26</v>
      </c>
      <c r="C12" s="175">
        <v>0</v>
      </c>
      <c r="D12" s="175">
        <v>0</v>
      </c>
      <c r="E12" s="174"/>
      <c r="F12" s="174">
        <f t="shared" si="0"/>
        <v>0</v>
      </c>
    </row>
    <row r="13" spans="1:9" s="114" customFormat="1" ht="24" customHeight="1">
      <c r="A13" s="120">
        <v>700</v>
      </c>
      <c r="B13" s="112" t="s">
        <v>76</v>
      </c>
      <c r="C13" s="113">
        <v>569010.04</v>
      </c>
      <c r="D13" s="113">
        <v>135627.95000000001</v>
      </c>
      <c r="E13" s="607">
        <f t="shared" si="1"/>
        <v>23.835774497054569</v>
      </c>
      <c r="F13" s="607">
        <f t="shared" si="0"/>
        <v>0.78834366168846703</v>
      </c>
      <c r="I13" s="114">
        <v>2562005.54</v>
      </c>
    </row>
    <row r="14" spans="1:9" ht="12" customHeight="1">
      <c r="A14" s="535"/>
      <c r="B14" s="117" t="s">
        <v>17</v>
      </c>
      <c r="C14" s="175">
        <v>544010.04</v>
      </c>
      <c r="D14" s="176">
        <v>131035.95</v>
      </c>
      <c r="E14" s="174">
        <f t="shared" si="1"/>
        <v>24.087046261131501</v>
      </c>
      <c r="F14" s="174">
        <f t="shared" si="0"/>
        <v>0.76165245169470508</v>
      </c>
    </row>
    <row r="15" spans="1:9" ht="12" customHeight="1">
      <c r="A15" s="535"/>
      <c r="B15" s="117" t="s">
        <v>26</v>
      </c>
      <c r="C15" s="175">
        <v>25000</v>
      </c>
      <c r="D15" s="175">
        <v>4592</v>
      </c>
      <c r="E15" s="174">
        <f t="shared" si="1"/>
        <v>18.368000000000002</v>
      </c>
      <c r="F15" s="174">
        <f t="shared" si="0"/>
        <v>2.6691209993761907E-2</v>
      </c>
    </row>
    <row r="16" spans="1:9" s="114" customFormat="1" ht="24" customHeight="1">
      <c r="A16" s="112">
        <v>710</v>
      </c>
      <c r="B16" s="112" t="s">
        <v>349</v>
      </c>
      <c r="C16" s="113">
        <v>282500</v>
      </c>
      <c r="D16" s="113">
        <v>3173.8</v>
      </c>
      <c r="E16" s="607">
        <f t="shared" si="1"/>
        <v>1.1234690265486726</v>
      </c>
      <c r="F16" s="607">
        <f t="shared" si="0"/>
        <v>1.8447857638981175E-2</v>
      </c>
      <c r="I16" s="114">
        <v>383674.88</v>
      </c>
    </row>
    <row r="17" spans="1:9" ht="12" customHeight="1">
      <c r="A17" s="117"/>
      <c r="B17" s="117" t="s">
        <v>17</v>
      </c>
      <c r="C17" s="175">
        <v>32500</v>
      </c>
      <c r="D17" s="176">
        <v>3173.8</v>
      </c>
      <c r="E17" s="174">
        <f t="shared" si="1"/>
        <v>9.7655384615384619</v>
      </c>
      <c r="F17" s="174">
        <f t="shared" si="0"/>
        <v>1.8447857638981175E-2</v>
      </c>
    </row>
    <row r="18" spans="1:9" ht="12" customHeight="1">
      <c r="A18" s="117"/>
      <c r="B18" s="117" t="s">
        <v>26</v>
      </c>
      <c r="C18" s="175">
        <v>250000</v>
      </c>
      <c r="D18" s="175">
        <f>'[1]wydatki majątkowe'!F12</f>
        <v>0</v>
      </c>
      <c r="E18" s="174">
        <f t="shared" si="1"/>
        <v>0</v>
      </c>
      <c r="F18" s="174">
        <f t="shared" si="0"/>
        <v>0</v>
      </c>
    </row>
    <row r="19" spans="1:9" s="114" customFormat="1" ht="24" customHeight="1">
      <c r="A19" s="112">
        <v>750</v>
      </c>
      <c r="B19" s="112" t="s">
        <v>350</v>
      </c>
      <c r="C19" s="113">
        <v>4506572.5</v>
      </c>
      <c r="D19" s="113">
        <f>SUM(D20+D21)</f>
        <v>2624893.34</v>
      </c>
      <c r="E19" s="607">
        <f t="shared" si="1"/>
        <v>58.245891750326884</v>
      </c>
      <c r="F19" s="607">
        <f t="shared" si="0"/>
        <v>15.257312576038126</v>
      </c>
      <c r="I19" s="114">
        <v>3851418.82</v>
      </c>
    </row>
    <row r="20" spans="1:9" ht="12" customHeight="1">
      <c r="A20" s="117"/>
      <c r="B20" s="117" t="s">
        <v>17</v>
      </c>
      <c r="C20" s="175">
        <v>3054557.5</v>
      </c>
      <c r="D20" s="176">
        <v>1362458.07</v>
      </c>
      <c r="E20" s="174">
        <f t="shared" si="1"/>
        <v>44.604106159402797</v>
      </c>
      <c r="F20" s="174">
        <f t="shared" si="0"/>
        <v>7.9193498375578315</v>
      </c>
    </row>
    <row r="21" spans="1:9" ht="12" customHeight="1">
      <c r="A21" s="117"/>
      <c r="B21" s="117" t="s">
        <v>26</v>
      </c>
      <c r="C21" s="175">
        <v>1452015</v>
      </c>
      <c r="D21" s="175">
        <v>1262435.27</v>
      </c>
      <c r="E21" s="174">
        <f t="shared" si="1"/>
        <v>86.943679645182726</v>
      </c>
      <c r="F21" s="174">
        <f t="shared" si="0"/>
        <v>7.3379627384802939</v>
      </c>
    </row>
    <row r="22" spans="1:9" s="114" customFormat="1" ht="61.9" customHeight="1">
      <c r="A22" s="112">
        <v>751</v>
      </c>
      <c r="B22" s="112" t="s">
        <v>351</v>
      </c>
      <c r="C22" s="113">
        <v>5568</v>
      </c>
      <c r="D22" s="113">
        <v>3292.09</v>
      </c>
      <c r="E22" s="607">
        <f t="shared" si="1"/>
        <v>59.125179597701148</v>
      </c>
      <c r="F22" s="607">
        <f t="shared" si="0"/>
        <v>1.9135423673424138E-2</v>
      </c>
      <c r="I22" s="114">
        <v>1974.07</v>
      </c>
    </row>
    <row r="23" spans="1:9" ht="12" customHeight="1">
      <c r="A23" s="117"/>
      <c r="B23" s="117" t="s">
        <v>17</v>
      </c>
      <c r="C23" s="175">
        <v>5868</v>
      </c>
      <c r="D23" s="176">
        <v>3292.09</v>
      </c>
      <c r="E23" s="174">
        <f t="shared" si="1"/>
        <v>56.102419904567149</v>
      </c>
      <c r="F23" s="174">
        <f t="shared" si="0"/>
        <v>1.9135423673424138E-2</v>
      </c>
    </row>
    <row r="24" spans="1:9" ht="12" customHeight="1">
      <c r="A24" s="117"/>
      <c r="B24" s="117" t="s">
        <v>26</v>
      </c>
      <c r="C24" s="175">
        <v>0</v>
      </c>
      <c r="D24" s="175">
        <v>0</v>
      </c>
      <c r="E24" s="174"/>
      <c r="F24" s="174">
        <f t="shared" si="0"/>
        <v>0</v>
      </c>
    </row>
    <row r="25" spans="1:9" s="114" customFormat="1" ht="12" customHeight="1">
      <c r="A25" s="112">
        <v>754</v>
      </c>
      <c r="B25" s="112" t="s">
        <v>103</v>
      </c>
      <c r="C25" s="173">
        <v>229420</v>
      </c>
      <c r="D25" s="173">
        <f>SUM(D26+D27)</f>
        <v>52254.27</v>
      </c>
      <c r="E25" s="174">
        <f t="shared" si="1"/>
        <v>22.776684683113938</v>
      </c>
      <c r="F25" s="174">
        <f t="shared" si="0"/>
        <v>0.30373033398099586</v>
      </c>
      <c r="I25" s="114">
        <v>0</v>
      </c>
    </row>
    <row r="26" spans="1:9" ht="12" customHeight="1">
      <c r="A26" s="117"/>
      <c r="B26" s="117" t="s">
        <v>17</v>
      </c>
      <c r="C26" s="175">
        <v>229420</v>
      </c>
      <c r="D26" s="176">
        <v>52254.27</v>
      </c>
      <c r="E26" s="174">
        <f t="shared" si="1"/>
        <v>22.776684683113938</v>
      </c>
      <c r="F26" s="174">
        <f t="shared" si="0"/>
        <v>0.30373033398099586</v>
      </c>
    </row>
    <row r="27" spans="1:9" ht="12" customHeight="1">
      <c r="A27" s="117"/>
      <c r="B27" s="117" t="s">
        <v>26</v>
      </c>
      <c r="C27" s="175">
        <v>0</v>
      </c>
      <c r="D27" s="175">
        <v>0</v>
      </c>
      <c r="E27" s="174">
        <v>0</v>
      </c>
      <c r="F27" s="174">
        <f t="shared" si="0"/>
        <v>0</v>
      </c>
    </row>
    <row r="28" spans="1:9" s="114" customFormat="1" ht="26.45" customHeight="1">
      <c r="A28" s="112">
        <v>757</v>
      </c>
      <c r="B28" s="112" t="s">
        <v>352</v>
      </c>
      <c r="C28" s="113">
        <v>110000</v>
      </c>
      <c r="D28" s="113">
        <v>27711.119999999999</v>
      </c>
      <c r="E28" s="607">
        <f t="shared" si="1"/>
        <v>25.19192727272727</v>
      </c>
      <c r="F28" s="607">
        <f t="shared" si="0"/>
        <v>0.16107215223918456</v>
      </c>
      <c r="I28" s="114">
        <v>0</v>
      </c>
    </row>
    <row r="29" spans="1:9" ht="12" customHeight="1">
      <c r="A29" s="117"/>
      <c r="B29" s="117" t="s">
        <v>17</v>
      </c>
      <c r="C29" s="175">
        <v>110000</v>
      </c>
      <c r="D29" s="176">
        <v>27711.119999999999</v>
      </c>
      <c r="E29" s="174">
        <f t="shared" si="1"/>
        <v>25.19192727272727</v>
      </c>
      <c r="F29" s="174">
        <f t="shared" si="0"/>
        <v>0.16107215223918456</v>
      </c>
    </row>
    <row r="30" spans="1:9" ht="12" customHeight="1">
      <c r="A30" s="117"/>
      <c r="B30" s="117" t="s">
        <v>26</v>
      </c>
      <c r="C30" s="175">
        <v>0</v>
      </c>
      <c r="D30" s="175">
        <v>0</v>
      </c>
      <c r="E30" s="174"/>
      <c r="F30" s="174">
        <f t="shared" si="0"/>
        <v>0</v>
      </c>
    </row>
    <row r="31" spans="1:9" s="114" customFormat="1" ht="15" customHeight="1">
      <c r="A31" s="112">
        <v>758</v>
      </c>
      <c r="B31" s="112" t="s">
        <v>140</v>
      </c>
      <c r="C31" s="173">
        <v>339537.04</v>
      </c>
      <c r="D31" s="173">
        <v>137757.04</v>
      </c>
      <c r="E31" s="174">
        <f t="shared" si="1"/>
        <v>40.572021243985638</v>
      </c>
      <c r="F31" s="174">
        <f t="shared" si="0"/>
        <v>0.80071909467749547</v>
      </c>
      <c r="I31" s="114">
        <v>441651.94</v>
      </c>
    </row>
    <row r="32" spans="1:9" ht="12" customHeight="1">
      <c r="A32" s="117"/>
      <c r="B32" s="117" t="s">
        <v>17</v>
      </c>
      <c r="C32" s="175">
        <v>339537.04</v>
      </c>
      <c r="D32" s="176">
        <v>137757.04</v>
      </c>
      <c r="E32" s="174">
        <f t="shared" si="1"/>
        <v>40.572021243985638</v>
      </c>
      <c r="F32" s="174">
        <f t="shared" si="0"/>
        <v>0.80071909467749547</v>
      </c>
    </row>
    <row r="33" spans="1:12" ht="12" customHeight="1">
      <c r="A33" s="117"/>
      <c r="B33" s="117" t="s">
        <v>26</v>
      </c>
      <c r="C33" s="175">
        <v>0</v>
      </c>
      <c r="D33" s="175">
        <v>0</v>
      </c>
      <c r="E33" s="174"/>
      <c r="F33" s="174">
        <f t="shared" si="0"/>
        <v>0</v>
      </c>
    </row>
    <row r="34" spans="1:12" s="114" customFormat="1" ht="12" customHeight="1">
      <c r="A34" s="112">
        <v>801</v>
      </c>
      <c r="B34" s="112" t="s">
        <v>150</v>
      </c>
      <c r="C34" s="173">
        <v>10193844</v>
      </c>
      <c r="D34" s="173">
        <v>4556089.28</v>
      </c>
      <c r="E34" s="174">
        <f t="shared" si="1"/>
        <v>44.694516415985966</v>
      </c>
      <c r="F34" s="174">
        <f t="shared" si="0"/>
        <v>26.482477291552158</v>
      </c>
      <c r="I34" s="114">
        <v>0</v>
      </c>
    </row>
    <row r="35" spans="1:12" ht="12" customHeight="1">
      <c r="A35" s="117"/>
      <c r="B35" s="117" t="s">
        <v>17</v>
      </c>
      <c r="C35" s="175">
        <v>10193844</v>
      </c>
      <c r="D35" s="176">
        <v>4556089.28</v>
      </c>
      <c r="E35" s="174">
        <f t="shared" si="1"/>
        <v>44.694516415985966</v>
      </c>
      <c r="F35" s="174">
        <f t="shared" si="0"/>
        <v>26.482477291552158</v>
      </c>
    </row>
    <row r="36" spans="1:12" ht="12" customHeight="1">
      <c r="A36" s="117"/>
      <c r="B36" s="117" t="s">
        <v>26</v>
      </c>
      <c r="C36" s="175">
        <v>0</v>
      </c>
      <c r="D36" s="175">
        <v>0</v>
      </c>
      <c r="E36" s="174">
        <v>0</v>
      </c>
      <c r="F36" s="174">
        <f t="shared" ref="F36:F57" si="2">D36/$D$58*100</f>
        <v>0</v>
      </c>
    </row>
    <row r="37" spans="1:12" s="114" customFormat="1" ht="14.45" customHeight="1">
      <c r="A37" s="112">
        <v>851</v>
      </c>
      <c r="B37" s="112" t="s">
        <v>161</v>
      </c>
      <c r="C37" s="173">
        <v>229176</v>
      </c>
      <c r="D37" s="173">
        <v>36578.400000000001</v>
      </c>
      <c r="E37" s="174">
        <f t="shared" si="1"/>
        <v>15.960833595140853</v>
      </c>
      <c r="F37" s="174">
        <f t="shared" si="2"/>
        <v>0.21261362274299228</v>
      </c>
      <c r="I37" s="121">
        <v>18385595.620000001</v>
      </c>
    </row>
    <row r="38" spans="1:12" ht="12" customHeight="1">
      <c r="A38" s="117"/>
      <c r="B38" s="117" t="s">
        <v>17</v>
      </c>
      <c r="C38" s="175">
        <v>229176</v>
      </c>
      <c r="D38" s="176">
        <v>36578.400000000001</v>
      </c>
      <c r="E38" s="174">
        <f t="shared" si="1"/>
        <v>15.960833595140853</v>
      </c>
      <c r="F38" s="174">
        <f t="shared" si="2"/>
        <v>0.21261362274299228</v>
      </c>
      <c r="I38" s="122"/>
    </row>
    <row r="39" spans="1:12" ht="12" customHeight="1">
      <c r="A39" s="117"/>
      <c r="B39" s="117" t="s">
        <v>26</v>
      </c>
      <c r="C39" s="175">
        <v>0</v>
      </c>
      <c r="D39" s="175">
        <v>0</v>
      </c>
      <c r="E39" s="174">
        <v>0</v>
      </c>
      <c r="F39" s="174">
        <f t="shared" si="2"/>
        <v>0</v>
      </c>
      <c r="I39" s="122"/>
    </row>
    <row r="40" spans="1:12" s="114" customFormat="1" ht="12" customHeight="1">
      <c r="A40" s="112">
        <v>852</v>
      </c>
      <c r="B40" s="112" t="s">
        <v>353</v>
      </c>
      <c r="C40" s="173">
        <v>2043634</v>
      </c>
      <c r="D40" s="173">
        <v>822417.8</v>
      </c>
      <c r="E40" s="174">
        <f t="shared" si="1"/>
        <v>40.242910423294973</v>
      </c>
      <c r="F40" s="174">
        <f t="shared" si="2"/>
        <v>4.7803410719528925</v>
      </c>
      <c r="I40" s="114">
        <v>1449384.75</v>
      </c>
    </row>
    <row r="41" spans="1:12" ht="12" customHeight="1">
      <c r="A41" s="117"/>
      <c r="B41" s="117" t="s">
        <v>17</v>
      </c>
      <c r="C41" s="175">
        <v>2043634</v>
      </c>
      <c r="D41" s="176">
        <v>822417.8</v>
      </c>
      <c r="E41" s="174">
        <f t="shared" si="1"/>
        <v>40.242910423294973</v>
      </c>
      <c r="F41" s="174">
        <f t="shared" si="2"/>
        <v>4.7803410719528925</v>
      </c>
    </row>
    <row r="42" spans="1:12" ht="12" customHeight="1">
      <c r="A42" s="117"/>
      <c r="B42" s="117" t="s">
        <v>26</v>
      </c>
      <c r="C42" s="175">
        <v>0</v>
      </c>
      <c r="D42" s="175">
        <v>0</v>
      </c>
      <c r="E42" s="174">
        <v>0</v>
      </c>
      <c r="F42" s="174">
        <f t="shared" si="2"/>
        <v>0</v>
      </c>
    </row>
    <row r="43" spans="1:12" s="114" customFormat="1" ht="21.6" customHeight="1">
      <c r="A43" s="112">
        <v>854</v>
      </c>
      <c r="B43" s="112" t="s">
        <v>354</v>
      </c>
      <c r="C43" s="173">
        <v>39035</v>
      </c>
      <c r="D43" s="173">
        <v>27974.400000000001</v>
      </c>
      <c r="E43" s="174">
        <f t="shared" si="1"/>
        <v>71.664916100935059</v>
      </c>
      <c r="F43" s="174">
        <f t="shared" si="2"/>
        <v>0.16260247927907082</v>
      </c>
      <c r="I43" s="114">
        <v>8031.21</v>
      </c>
    </row>
    <row r="44" spans="1:12" ht="12" customHeight="1">
      <c r="A44" s="117"/>
      <c r="B44" s="117" t="s">
        <v>17</v>
      </c>
      <c r="C44" s="175">
        <v>39035</v>
      </c>
      <c r="D44" s="176">
        <v>27974.400000000001</v>
      </c>
      <c r="E44" s="174">
        <f t="shared" si="1"/>
        <v>71.664916100935059</v>
      </c>
      <c r="F44" s="174">
        <f t="shared" si="2"/>
        <v>0.16260247927907082</v>
      </c>
    </row>
    <row r="45" spans="1:12" ht="12" customHeight="1">
      <c r="A45" s="117"/>
      <c r="B45" s="117" t="s">
        <v>26</v>
      </c>
      <c r="C45" s="175">
        <v>0</v>
      </c>
      <c r="D45" s="175">
        <v>0</v>
      </c>
      <c r="E45" s="174">
        <v>0</v>
      </c>
      <c r="F45" s="174">
        <f t="shared" si="2"/>
        <v>0</v>
      </c>
    </row>
    <row r="46" spans="1:12" s="114" customFormat="1" ht="14.45" customHeight="1">
      <c r="A46" s="112">
        <v>855</v>
      </c>
      <c r="B46" s="112" t="s">
        <v>570</v>
      </c>
      <c r="C46" s="173">
        <v>10908592</v>
      </c>
      <c r="D46" s="173">
        <v>5319607.42</v>
      </c>
      <c r="E46" s="174">
        <f t="shared" si="1"/>
        <v>48.765298216305091</v>
      </c>
      <c r="F46" s="174">
        <f t="shared" si="2"/>
        <v>30.920461396253046</v>
      </c>
      <c r="I46" s="114">
        <v>1148500.27</v>
      </c>
      <c r="K46" s="115">
        <f>F43+F34</f>
        <v>26.645079770831227</v>
      </c>
      <c r="L46" s="121">
        <f>D34+D43</f>
        <v>4584063.6800000006</v>
      </c>
    </row>
    <row r="47" spans="1:12" ht="12" customHeight="1">
      <c r="A47" s="117"/>
      <c r="B47" s="117" t="s">
        <v>17</v>
      </c>
      <c r="C47" s="175">
        <v>10908592</v>
      </c>
      <c r="D47" s="175">
        <v>5319607.42</v>
      </c>
      <c r="E47" s="174">
        <f t="shared" si="1"/>
        <v>48.765298216305091</v>
      </c>
      <c r="F47" s="174">
        <f t="shared" si="2"/>
        <v>30.920461396253046</v>
      </c>
    </row>
    <row r="48" spans="1:12" ht="12" customHeight="1">
      <c r="A48" s="117"/>
      <c r="B48" s="117" t="s">
        <v>26</v>
      </c>
      <c r="C48" s="175">
        <v>0</v>
      </c>
      <c r="D48" s="175">
        <v>0</v>
      </c>
      <c r="E48" s="174">
        <v>0</v>
      </c>
      <c r="F48" s="174">
        <f t="shared" si="2"/>
        <v>0</v>
      </c>
    </row>
    <row r="49" spans="1:11" s="114" customFormat="1" ht="12" customHeight="1">
      <c r="A49" s="112">
        <v>900</v>
      </c>
      <c r="B49" s="112" t="s">
        <v>191</v>
      </c>
      <c r="C49" s="173">
        <v>1904529.82</v>
      </c>
      <c r="D49" s="173">
        <v>911525.02</v>
      </c>
      <c r="E49" s="174">
        <f t="shared" si="1"/>
        <v>47.860895136837499</v>
      </c>
      <c r="F49" s="174">
        <f t="shared" si="2"/>
        <v>5.2982808631071476</v>
      </c>
      <c r="I49" s="114">
        <v>16640743.73</v>
      </c>
    </row>
    <row r="50" spans="1:11" ht="12" customHeight="1">
      <c r="A50" s="117"/>
      <c r="B50" s="117" t="s">
        <v>17</v>
      </c>
      <c r="C50" s="175">
        <v>1328829.82</v>
      </c>
      <c r="D50" s="176">
        <v>627214.48</v>
      </c>
      <c r="E50" s="174">
        <f t="shared" si="1"/>
        <v>47.200512101692595</v>
      </c>
      <c r="F50" s="174">
        <f t="shared" si="2"/>
        <v>3.6457128477369727</v>
      </c>
    </row>
    <row r="51" spans="1:11" ht="12" customHeight="1">
      <c r="A51" s="117"/>
      <c r="B51" s="117" t="s">
        <v>26</v>
      </c>
      <c r="C51" s="175">
        <v>575700</v>
      </c>
      <c r="D51" s="175">
        <v>284310.53999999998</v>
      </c>
      <c r="E51" s="174">
        <f t="shared" si="1"/>
        <v>49.385190203230842</v>
      </c>
      <c r="F51" s="174">
        <f t="shared" si="2"/>
        <v>1.6525680153701749</v>
      </c>
    </row>
    <row r="52" spans="1:11" s="114" customFormat="1" ht="39" customHeight="1">
      <c r="A52" s="112">
        <v>921</v>
      </c>
      <c r="B52" s="112" t="s">
        <v>199</v>
      </c>
      <c r="C52" s="173">
        <v>1417345</v>
      </c>
      <c r="D52" s="173">
        <v>352026.03</v>
      </c>
      <c r="E52" s="174">
        <f t="shared" si="1"/>
        <v>24.837003693525574</v>
      </c>
      <c r="F52" s="174">
        <f t="shared" si="2"/>
        <v>2.0461673976481554</v>
      </c>
      <c r="I52" s="114">
        <v>1718506.37</v>
      </c>
    </row>
    <row r="53" spans="1:11" ht="12" customHeight="1">
      <c r="A53" s="117"/>
      <c r="B53" s="117" t="s">
        <v>17</v>
      </c>
      <c r="C53" s="175">
        <v>850345</v>
      </c>
      <c r="D53" s="176">
        <v>320157.78000000003</v>
      </c>
      <c r="E53" s="174">
        <f t="shared" si="1"/>
        <v>37.650339568057674</v>
      </c>
      <c r="F53" s="174">
        <f t="shared" si="2"/>
        <v>1.8609317371769656</v>
      </c>
    </row>
    <row r="54" spans="1:11" ht="12" customHeight="1">
      <c r="A54" s="117"/>
      <c r="B54" s="117" t="s">
        <v>26</v>
      </c>
      <c r="C54" s="175">
        <v>567000</v>
      </c>
      <c r="D54" s="175">
        <v>31868.25</v>
      </c>
      <c r="E54" s="174">
        <f t="shared" si="1"/>
        <v>5.6205026455026452</v>
      </c>
      <c r="F54" s="174">
        <f t="shared" si="2"/>
        <v>0.18523566047118967</v>
      </c>
    </row>
    <row r="55" spans="1:11" s="114" customFormat="1" ht="15" customHeight="1">
      <c r="A55" s="112">
        <v>926</v>
      </c>
      <c r="B55" s="112" t="s">
        <v>200</v>
      </c>
      <c r="C55" s="173">
        <v>453000</v>
      </c>
      <c r="D55" s="173">
        <v>37286.589999999997</v>
      </c>
      <c r="E55" s="174">
        <f t="shared" si="1"/>
        <v>8.2310353200882993</v>
      </c>
      <c r="F55" s="174">
        <f t="shared" si="2"/>
        <v>0.216730009503768</v>
      </c>
      <c r="I55" s="114">
        <v>1951177.4</v>
      </c>
    </row>
    <row r="56" spans="1:11" ht="12" customHeight="1">
      <c r="A56" s="117"/>
      <c r="B56" s="117" t="s">
        <v>17</v>
      </c>
      <c r="C56" s="175">
        <v>190000</v>
      </c>
      <c r="D56" s="176">
        <v>37286.589999999997</v>
      </c>
      <c r="E56" s="174">
        <f t="shared" si="1"/>
        <v>19.624521052631579</v>
      </c>
      <c r="F56" s="174">
        <f t="shared" si="2"/>
        <v>0.216730009503768</v>
      </c>
    </row>
    <row r="57" spans="1:11" ht="12" customHeight="1">
      <c r="A57" s="117"/>
      <c r="B57" s="117" t="s">
        <v>26</v>
      </c>
      <c r="C57" s="175">
        <v>263000</v>
      </c>
      <c r="D57" s="175">
        <v>0</v>
      </c>
      <c r="E57" s="174">
        <f t="shared" si="1"/>
        <v>0</v>
      </c>
      <c r="F57" s="174">
        <f t="shared" si="2"/>
        <v>0</v>
      </c>
    </row>
    <row r="58" spans="1:11" s="114" customFormat="1" ht="12" customHeight="1">
      <c r="A58" s="767" t="s">
        <v>355</v>
      </c>
      <c r="B58" s="767"/>
      <c r="C58" s="362">
        <f>C59+C60</f>
        <v>37677766.310000002</v>
      </c>
      <c r="D58" s="362">
        <f>D59+D60</f>
        <v>17204165.719999999</v>
      </c>
      <c r="E58" s="186">
        <f t="shared" ref="E58:E60" si="3">D58/C58*100</f>
        <v>45.66132073342645</v>
      </c>
      <c r="F58" s="186">
        <f t="shared" ref="F58:F60" si="4">D58/$D$58*100</f>
        <v>100</v>
      </c>
      <c r="I58" s="114">
        <v>4982687.05</v>
      </c>
    </row>
    <row r="59" spans="1:11" ht="12" customHeight="1">
      <c r="A59" s="767" t="s">
        <v>17</v>
      </c>
      <c r="B59" s="767"/>
      <c r="C59" s="362">
        <f>C5+C8+C11+C14+C17+C20+C23+C26+C29+C32+C35+C38+C41+C44+C50+C53+C56+C47</f>
        <v>31291051.310000002</v>
      </c>
      <c r="D59" s="362">
        <f>D5+D8+D11+D14+D17+D20+D23+D26+D29+D32+D35+D38+D41+D44+D50+D53+D56+D47</f>
        <v>14065288.279999999</v>
      </c>
      <c r="E59" s="186">
        <f t="shared" si="3"/>
        <v>44.949874456615049</v>
      </c>
      <c r="F59" s="186">
        <f t="shared" si="4"/>
        <v>81.755131338039675</v>
      </c>
    </row>
    <row r="60" spans="1:11" ht="12" customHeight="1">
      <c r="A60" s="767" t="s">
        <v>26</v>
      </c>
      <c r="B60" s="767"/>
      <c r="C60" s="362">
        <f>C6+C9+C12+C15+C18+C21+C24+C27+C30+C33+C36+C39+C42+C45+C51+C54+C57+C48</f>
        <v>6386715</v>
      </c>
      <c r="D60" s="362">
        <f>D6+D9+D12+D15+D18+D21+D24+D27+D30+D33+D36+D39+D42+D45+D51+D54+D57+D48</f>
        <v>3138877.4399999999</v>
      </c>
      <c r="E60" s="186">
        <f t="shared" si="3"/>
        <v>49.146978376207485</v>
      </c>
      <c r="F60" s="186">
        <f t="shared" si="4"/>
        <v>18.244868661960322</v>
      </c>
    </row>
    <row r="61" spans="1:11" s="114" customFormat="1" ht="15" customHeight="1">
      <c r="A61" s="108"/>
      <c r="B61" s="108"/>
      <c r="C61" s="122"/>
      <c r="D61" s="108"/>
      <c r="E61" s="108"/>
      <c r="F61" s="108"/>
      <c r="I61" s="121">
        <f>SUM(I4:I60)</f>
        <v>55747927.099999994</v>
      </c>
      <c r="K61" s="121">
        <f>D58-I61</f>
        <v>-38543761.379999995</v>
      </c>
    </row>
    <row r="62" spans="1:11" s="114" customFormat="1" ht="15" customHeight="1">
      <c r="A62" s="108"/>
      <c r="B62" s="108"/>
      <c r="C62" s="108"/>
      <c r="D62" s="108"/>
      <c r="E62" s="108"/>
      <c r="F62" s="108"/>
      <c r="I62" s="121"/>
    </row>
    <row r="63" spans="1:11" s="114" customFormat="1" ht="15" customHeight="1">
      <c r="A63" s="108"/>
      <c r="B63" s="108"/>
      <c r="C63" s="108"/>
      <c r="D63" s="108"/>
      <c r="E63" s="108"/>
      <c r="F63" s="108"/>
    </row>
  </sheetData>
  <sheetProtection selectLockedCells="1" selectUnlockedCells="1"/>
  <mergeCells count="3">
    <mergeCell ref="A60:B60"/>
    <mergeCell ref="A58:B58"/>
    <mergeCell ref="A59:B59"/>
  </mergeCells>
  <pageMargins left="0.7" right="0.7" top="0.75" bottom="0.75" header="0.51180555555555551" footer="0.51180555555555551"/>
  <pageSetup paperSize="9" firstPageNumber="0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dimension ref="A2:I14"/>
  <sheetViews>
    <sheetView workbookViewId="0">
      <selection activeCell="A2" sqref="A2:G14"/>
    </sheetView>
  </sheetViews>
  <sheetFormatPr defaultColWidth="9.140625" defaultRowHeight="12" customHeight="1"/>
  <cols>
    <col min="1" max="1" width="3.42578125" style="123" customWidth="1"/>
    <col min="2" max="2" width="21.140625" style="94" customWidth="1"/>
    <col min="3" max="3" width="13" style="94" customWidth="1"/>
    <col min="4" max="4" width="10.5703125" style="94" customWidth="1"/>
    <col min="5" max="5" width="13.42578125" style="94" bestFit="1" customWidth="1"/>
    <col min="6" max="6" width="10.7109375" style="94" customWidth="1"/>
    <col min="7" max="7" width="8.140625" style="94" customWidth="1"/>
    <col min="8" max="8" width="9.140625" style="94"/>
    <col min="9" max="9" width="11.28515625" style="94" customWidth="1"/>
    <col min="10" max="16384" width="9.140625" style="94"/>
  </cols>
  <sheetData>
    <row r="2" spans="1:9" ht="12" customHeight="1">
      <c r="A2" s="768" t="s">
        <v>295</v>
      </c>
      <c r="B2" s="769" t="s">
        <v>2</v>
      </c>
      <c r="C2" s="769" t="s">
        <v>682</v>
      </c>
      <c r="D2" s="769"/>
      <c r="E2" s="769" t="s">
        <v>683</v>
      </c>
      <c r="F2" s="769"/>
      <c r="G2" s="769" t="s">
        <v>356</v>
      </c>
    </row>
    <row r="3" spans="1:9" ht="15" customHeight="1">
      <c r="A3" s="768"/>
      <c r="B3" s="769"/>
      <c r="C3" s="769" t="s">
        <v>357</v>
      </c>
      <c r="D3" s="769" t="s">
        <v>358</v>
      </c>
      <c r="E3" s="769" t="s">
        <v>357</v>
      </c>
      <c r="F3" s="769" t="s">
        <v>359</v>
      </c>
      <c r="G3" s="769"/>
    </row>
    <row r="4" spans="1:9" ht="12" customHeight="1">
      <c r="A4" s="768"/>
      <c r="B4" s="769"/>
      <c r="C4" s="769"/>
      <c r="D4" s="769"/>
      <c r="E4" s="769"/>
      <c r="F4" s="769"/>
      <c r="G4" s="769"/>
    </row>
    <row r="5" spans="1:9" ht="12" customHeight="1">
      <c r="A5" s="501">
        <v>1</v>
      </c>
      <c r="B5" s="502">
        <v>2</v>
      </c>
      <c r="C5" s="502">
        <v>3</v>
      </c>
      <c r="D5" s="502">
        <v>4</v>
      </c>
      <c r="E5" s="502">
        <v>5</v>
      </c>
      <c r="F5" s="502">
        <v>6</v>
      </c>
      <c r="G5" s="502">
        <v>7</v>
      </c>
    </row>
    <row r="6" spans="1:9" ht="12" customHeight="1">
      <c r="A6" s="124" t="s">
        <v>343</v>
      </c>
      <c r="B6" s="125" t="s">
        <v>360</v>
      </c>
      <c r="C6" s="113">
        <v>35838472.950000003</v>
      </c>
      <c r="D6" s="113">
        <v>100</v>
      </c>
      <c r="E6" s="113">
        <v>16427777.109999999</v>
      </c>
      <c r="F6" s="113">
        <v>100</v>
      </c>
      <c r="G6" s="113">
        <f t="shared" ref="G6:G12" si="0">E6/C6*100</f>
        <v>45.838384723922779</v>
      </c>
    </row>
    <row r="7" spans="1:9" ht="12" customHeight="1">
      <c r="A7" s="501">
        <v>1</v>
      </c>
      <c r="B7" s="126" t="s">
        <v>361</v>
      </c>
      <c r="C7" s="118">
        <v>31235552.949999999</v>
      </c>
      <c r="D7" s="118">
        <f>C7/C6*100</f>
        <v>87.156484020896301</v>
      </c>
      <c r="E7" s="129">
        <v>16385106.949999999</v>
      </c>
      <c r="F7" s="118">
        <f>E7/E6*100</f>
        <v>99.740256032728709</v>
      </c>
      <c r="G7" s="113">
        <f t="shared" si="0"/>
        <v>52.456593216801053</v>
      </c>
    </row>
    <row r="8" spans="1:9" ht="12" customHeight="1">
      <c r="A8" s="501">
        <v>2</v>
      </c>
      <c r="B8" s="126" t="s">
        <v>362</v>
      </c>
      <c r="C8" s="118">
        <v>4602920</v>
      </c>
      <c r="D8" s="118">
        <f>C8/C6*100</f>
        <v>12.843515979103678</v>
      </c>
      <c r="E8" s="129">
        <v>42670.16</v>
      </c>
      <c r="F8" s="118">
        <f>E8/E6*100</f>
        <v>0.25974396727129689</v>
      </c>
      <c r="G8" s="113">
        <f t="shared" si="0"/>
        <v>0.92702371538067141</v>
      </c>
    </row>
    <row r="9" spans="1:9" ht="12" customHeight="1">
      <c r="A9" s="124" t="s">
        <v>345</v>
      </c>
      <c r="B9" s="125" t="s">
        <v>363</v>
      </c>
      <c r="C9" s="113">
        <v>37677466.310000002</v>
      </c>
      <c r="D9" s="113">
        <v>100</v>
      </c>
      <c r="E9" s="113">
        <v>17204165.719999999</v>
      </c>
      <c r="F9" s="113">
        <v>100</v>
      </c>
      <c r="G9" s="113">
        <f t="shared" si="0"/>
        <v>45.661684303420977</v>
      </c>
    </row>
    <row r="10" spans="1:9" ht="12" customHeight="1">
      <c r="A10" s="501">
        <v>1</v>
      </c>
      <c r="B10" s="126" t="s">
        <v>17</v>
      </c>
      <c r="C10" s="118">
        <v>31290751.309999999</v>
      </c>
      <c r="D10" s="118">
        <f>C10/C9*100</f>
        <v>83.048979601091432</v>
      </c>
      <c r="E10" s="118">
        <v>14065288.279999999</v>
      </c>
      <c r="F10" s="118">
        <f>E10/E9*100</f>
        <v>81.755131338039675</v>
      </c>
      <c r="G10" s="113">
        <f t="shared" si="0"/>
        <v>44.95030541342409</v>
      </c>
    </row>
    <row r="11" spans="1:9" ht="12" customHeight="1">
      <c r="A11" s="501">
        <v>2</v>
      </c>
      <c r="B11" s="126" t="s">
        <v>26</v>
      </c>
      <c r="C11" s="118">
        <v>6386715</v>
      </c>
      <c r="D11" s="118">
        <f>C11/C9*100</f>
        <v>16.951020398908557</v>
      </c>
      <c r="E11" s="118">
        <v>3138877.4399999999</v>
      </c>
      <c r="F11" s="118">
        <f>E11/E9*100</f>
        <v>18.244868661960322</v>
      </c>
      <c r="G11" s="113">
        <f t="shared" si="0"/>
        <v>49.146978376207485</v>
      </c>
    </row>
    <row r="12" spans="1:9" ht="36" customHeight="1">
      <c r="A12" s="501" t="s">
        <v>364</v>
      </c>
      <c r="B12" s="126" t="s">
        <v>365</v>
      </c>
      <c r="C12" s="770">
        <f>C7-C10</f>
        <v>-55198.359999999404</v>
      </c>
      <c r="D12" s="770"/>
      <c r="E12" s="770">
        <f>E7-E10</f>
        <v>2319818.67</v>
      </c>
      <c r="F12" s="770"/>
      <c r="G12" s="113">
        <f t="shared" si="0"/>
        <v>-4202.6949170229418</v>
      </c>
    </row>
    <row r="13" spans="1:9" ht="36" customHeight="1">
      <c r="A13" s="501" t="s">
        <v>366</v>
      </c>
      <c r="B13" s="501" t="s">
        <v>367</v>
      </c>
      <c r="C13" s="770">
        <f>C8-C11</f>
        <v>-1783795</v>
      </c>
      <c r="D13" s="770"/>
      <c r="E13" s="770">
        <f>E8-E11</f>
        <v>-3096207.28</v>
      </c>
      <c r="F13" s="770"/>
      <c r="G13" s="128"/>
    </row>
    <row r="14" spans="1:9" ht="48" customHeight="1">
      <c r="A14" s="124" t="s">
        <v>368</v>
      </c>
      <c r="B14" s="124" t="s">
        <v>397</v>
      </c>
      <c r="C14" s="771">
        <f>C6-C9</f>
        <v>-1838993.3599999994</v>
      </c>
      <c r="D14" s="771"/>
      <c r="E14" s="771">
        <f>E6-E9</f>
        <v>-776388.6099999994</v>
      </c>
      <c r="F14" s="771"/>
      <c r="G14" s="128"/>
      <c r="I14" s="106"/>
    </row>
  </sheetData>
  <sheetProtection selectLockedCells="1" selectUnlockedCells="1"/>
  <mergeCells count="15">
    <mergeCell ref="C12:D12"/>
    <mergeCell ref="E12:F12"/>
    <mergeCell ref="C13:D13"/>
    <mergeCell ref="E13:F13"/>
    <mergeCell ref="C14:D14"/>
    <mergeCell ref="E14:F14"/>
    <mergeCell ref="A2:A4"/>
    <mergeCell ref="B2:B4"/>
    <mergeCell ref="C2:D2"/>
    <mergeCell ref="E2:F2"/>
    <mergeCell ref="G2:G4"/>
    <mergeCell ref="C3:C4"/>
    <mergeCell ref="D3:D4"/>
    <mergeCell ref="E3:E4"/>
    <mergeCell ref="F3:F4"/>
  </mergeCells>
  <pageMargins left="0.7" right="0.7" top="0.75" bottom="0.75" header="0.51180555555555551" footer="0.51180555555555551"/>
  <pageSetup paperSize="9" firstPageNumber="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dimension ref="A1:L39"/>
  <sheetViews>
    <sheetView workbookViewId="0">
      <selection sqref="A1:E38"/>
    </sheetView>
  </sheetViews>
  <sheetFormatPr defaultColWidth="9.140625" defaultRowHeight="12" customHeight="1"/>
  <cols>
    <col min="1" max="1" width="3.85546875" style="127" customWidth="1"/>
    <col min="2" max="2" width="31.28515625" style="127" customWidth="1"/>
    <col min="3" max="3" width="12.42578125" style="127" customWidth="1"/>
    <col min="4" max="4" width="14.28515625" style="127" customWidth="1"/>
    <col min="5" max="5" width="12.85546875" style="127" customWidth="1"/>
    <col min="6" max="6" width="9.140625" style="127"/>
    <col min="7" max="7" width="10.85546875" style="127" bestFit="1" customWidth="1"/>
    <col min="8" max="8" width="11" style="127" bestFit="1" customWidth="1"/>
    <col min="9" max="16384" width="9.140625" style="127"/>
  </cols>
  <sheetData>
    <row r="1" spans="1:12" ht="30" customHeight="1">
      <c r="A1" s="615" t="s">
        <v>295</v>
      </c>
      <c r="B1" s="616" t="s">
        <v>369</v>
      </c>
      <c r="C1" s="616" t="s">
        <v>674</v>
      </c>
      <c r="D1" s="616" t="s">
        <v>673</v>
      </c>
      <c r="E1" s="617" t="s">
        <v>475</v>
      </c>
    </row>
    <row r="2" spans="1:12" ht="12" customHeight="1">
      <c r="A2" s="618" t="s">
        <v>343</v>
      </c>
      <c r="B2" s="151" t="s">
        <v>381</v>
      </c>
      <c r="C2" s="128">
        <f>C3+C17+C20+C29+C35</f>
        <v>15080295.91</v>
      </c>
      <c r="D2" s="128">
        <f>D3+D17+D20+D29+D35</f>
        <v>6156977.29</v>
      </c>
      <c r="E2" s="619">
        <f>C2-D2</f>
        <v>8923318.620000001</v>
      </c>
      <c r="H2" s="520"/>
      <c r="J2" s="520"/>
    </row>
    <row r="3" spans="1:12" ht="36" customHeight="1">
      <c r="A3" s="618" t="s">
        <v>370</v>
      </c>
      <c r="B3" s="151" t="s">
        <v>371</v>
      </c>
      <c r="C3" s="128">
        <f>SUM(C4:C16)</f>
        <v>11113959.91</v>
      </c>
      <c r="D3" s="128">
        <f>SUM(D4:D16)</f>
        <v>5705721.29</v>
      </c>
      <c r="E3" s="619">
        <f t="shared" ref="E3:E35" si="0">C3-D3</f>
        <v>5408238.6200000001</v>
      </c>
      <c r="K3" s="520"/>
      <c r="L3" s="520"/>
    </row>
    <row r="4" spans="1:12" ht="48" customHeight="1">
      <c r="A4" s="620">
        <v>1</v>
      </c>
      <c r="B4" s="149" t="s">
        <v>689</v>
      </c>
      <c r="C4" s="129">
        <v>45472</v>
      </c>
      <c r="D4" s="129">
        <v>31437</v>
      </c>
      <c r="E4" s="621">
        <f t="shared" si="0"/>
        <v>14035</v>
      </c>
    </row>
    <row r="5" spans="1:12" ht="24" customHeight="1">
      <c r="A5" s="620">
        <v>2</v>
      </c>
      <c r="B5" s="149" t="s">
        <v>661</v>
      </c>
      <c r="C5" s="129">
        <v>1270</v>
      </c>
      <c r="D5" s="129">
        <v>628</v>
      </c>
      <c r="E5" s="621">
        <f t="shared" si="0"/>
        <v>642</v>
      </c>
    </row>
    <row r="6" spans="1:12" ht="17.45" customHeight="1">
      <c r="A6" s="620">
        <v>3</v>
      </c>
      <c r="B6" s="149" t="s">
        <v>690</v>
      </c>
      <c r="C6" s="129">
        <v>8700</v>
      </c>
      <c r="D6" s="129">
        <v>8700</v>
      </c>
      <c r="E6" s="621">
        <f t="shared" si="0"/>
        <v>0</v>
      </c>
    </row>
    <row r="7" spans="1:12" ht="19.899999999999999" customHeight="1">
      <c r="A7" s="620">
        <v>4</v>
      </c>
      <c r="B7" s="149" t="s">
        <v>702</v>
      </c>
      <c r="C7" s="129">
        <v>4298</v>
      </c>
      <c r="D7" s="129">
        <v>4298</v>
      </c>
      <c r="E7" s="621">
        <f t="shared" si="0"/>
        <v>0</v>
      </c>
      <c r="G7" s="127">
        <v>2010</v>
      </c>
    </row>
    <row r="8" spans="1:12" ht="24" customHeight="1">
      <c r="A8" s="620">
        <v>5</v>
      </c>
      <c r="B8" s="150" t="s">
        <v>388</v>
      </c>
      <c r="C8" s="129">
        <v>42929</v>
      </c>
      <c r="D8" s="129">
        <v>42929</v>
      </c>
      <c r="E8" s="621">
        <f t="shared" si="0"/>
        <v>0</v>
      </c>
    </row>
    <row r="9" spans="1:12" ht="18" customHeight="1">
      <c r="A9" s="620">
        <v>6</v>
      </c>
      <c r="B9" s="150" t="s">
        <v>506</v>
      </c>
      <c r="C9" s="129">
        <v>6022609</v>
      </c>
      <c r="D9" s="129">
        <v>3003541</v>
      </c>
      <c r="E9" s="621">
        <f t="shared" si="0"/>
        <v>3019068</v>
      </c>
    </row>
    <row r="10" spans="1:12" ht="19.149999999999999" customHeight="1">
      <c r="A10" s="620">
        <v>7</v>
      </c>
      <c r="B10" s="150" t="s">
        <v>691</v>
      </c>
      <c r="C10" s="129">
        <v>5118</v>
      </c>
      <c r="D10" s="129">
        <v>3044.38</v>
      </c>
      <c r="E10" s="622">
        <f t="shared" si="0"/>
        <v>2073.62</v>
      </c>
    </row>
    <row r="11" spans="1:12" ht="24">
      <c r="A11" s="620">
        <v>8</v>
      </c>
      <c r="B11" s="149" t="s">
        <v>692</v>
      </c>
      <c r="C11" s="129">
        <v>410402.91</v>
      </c>
      <c r="D11" s="129">
        <v>410402.91</v>
      </c>
      <c r="E11" s="621">
        <f>SUM(C11-D11)</f>
        <v>0</v>
      </c>
    </row>
    <row r="12" spans="1:12" ht="52.9" customHeight="1">
      <c r="A12" s="620">
        <v>9</v>
      </c>
      <c r="B12" s="149" t="s">
        <v>168</v>
      </c>
      <c r="C12" s="129">
        <v>4316763</v>
      </c>
      <c r="D12" s="129">
        <v>2158083</v>
      </c>
      <c r="E12" s="621">
        <f t="shared" si="0"/>
        <v>2158680</v>
      </c>
    </row>
    <row r="13" spans="1:12" ht="77.45" customHeight="1">
      <c r="A13" s="620">
        <v>10</v>
      </c>
      <c r="B13" s="149" t="s">
        <v>372</v>
      </c>
      <c r="C13" s="129">
        <v>52861</v>
      </c>
      <c r="D13" s="129">
        <v>40744</v>
      </c>
      <c r="E13" s="621">
        <f t="shared" si="0"/>
        <v>12117</v>
      </c>
    </row>
    <row r="14" spans="1:12" ht="28.15" customHeight="1">
      <c r="A14" s="620">
        <v>11</v>
      </c>
      <c r="B14" s="149" t="s">
        <v>380</v>
      </c>
      <c r="C14" s="129">
        <v>1139</v>
      </c>
      <c r="D14" s="129">
        <v>1139</v>
      </c>
      <c r="E14" s="621">
        <f t="shared" si="0"/>
        <v>0</v>
      </c>
    </row>
    <row r="15" spans="1:12" ht="20.45" customHeight="1">
      <c r="A15" s="620">
        <v>12</v>
      </c>
      <c r="B15" s="521" t="s">
        <v>389</v>
      </c>
      <c r="C15" s="522">
        <v>59</v>
      </c>
      <c r="D15" s="300">
        <v>59</v>
      </c>
      <c r="E15" s="623">
        <f t="shared" si="0"/>
        <v>0</v>
      </c>
    </row>
    <row r="16" spans="1:12" ht="21.6" customHeight="1">
      <c r="A16" s="620">
        <v>13</v>
      </c>
      <c r="B16" s="608" t="s">
        <v>703</v>
      </c>
      <c r="C16" s="299">
        <v>202339</v>
      </c>
      <c r="D16" s="299">
        <v>716</v>
      </c>
      <c r="E16" s="624">
        <f t="shared" si="0"/>
        <v>201623</v>
      </c>
    </row>
    <row r="17" spans="1:5" ht="36" customHeight="1">
      <c r="A17" s="625" t="s">
        <v>373</v>
      </c>
      <c r="B17" s="523" t="s">
        <v>374</v>
      </c>
      <c r="C17" s="435">
        <f>SUM(C19+C18)</f>
        <v>35000</v>
      </c>
      <c r="D17" s="435">
        <f>SUM(D19+D18)</f>
        <v>9000</v>
      </c>
      <c r="E17" s="626">
        <f t="shared" si="0"/>
        <v>26000</v>
      </c>
    </row>
    <row r="18" spans="1:5" ht="20.45" customHeight="1">
      <c r="A18" s="627">
        <v>1</v>
      </c>
      <c r="B18" s="609" t="s">
        <v>693</v>
      </c>
      <c r="C18" s="524">
        <v>5000</v>
      </c>
      <c r="D18" s="524">
        <v>0</v>
      </c>
      <c r="E18" s="628">
        <v>0</v>
      </c>
    </row>
    <row r="19" spans="1:5" ht="24" customHeight="1">
      <c r="A19" s="620">
        <v>2</v>
      </c>
      <c r="B19" s="149" t="s">
        <v>694</v>
      </c>
      <c r="C19" s="129">
        <v>30000</v>
      </c>
      <c r="D19" s="129">
        <v>9000</v>
      </c>
      <c r="E19" s="621">
        <f t="shared" si="0"/>
        <v>21000</v>
      </c>
    </row>
    <row r="20" spans="1:5" ht="24" customHeight="1">
      <c r="A20" s="618" t="s">
        <v>375</v>
      </c>
      <c r="B20" s="151" t="s">
        <v>560</v>
      </c>
      <c r="C20" s="128">
        <f>SUM(C21:C28)</f>
        <v>833836</v>
      </c>
      <c r="D20" s="128">
        <f>SUM(D21:D28)</f>
        <v>415256</v>
      </c>
      <c r="E20" s="619">
        <f t="shared" si="0"/>
        <v>418580</v>
      </c>
    </row>
    <row r="21" spans="1:5" ht="34.15" customHeight="1">
      <c r="A21" s="620">
        <v>1</v>
      </c>
      <c r="B21" s="149" t="s">
        <v>382</v>
      </c>
      <c r="C21" s="129">
        <v>136803</v>
      </c>
      <c r="D21" s="129">
        <v>68400</v>
      </c>
      <c r="E21" s="621">
        <f t="shared" si="0"/>
        <v>68403</v>
      </c>
    </row>
    <row r="22" spans="1:5" ht="34.15" customHeight="1">
      <c r="A22" s="620">
        <v>2</v>
      </c>
      <c r="B22" s="149" t="s">
        <v>383</v>
      </c>
      <c r="C22" s="129">
        <v>54427</v>
      </c>
      <c r="D22" s="129">
        <v>27211</v>
      </c>
      <c r="E22" s="621">
        <f t="shared" si="0"/>
        <v>27216</v>
      </c>
    </row>
    <row r="23" spans="1:5" ht="46.9" customHeight="1">
      <c r="A23" s="620">
        <v>3</v>
      </c>
      <c r="B23" s="149" t="s">
        <v>384</v>
      </c>
      <c r="C23" s="129">
        <v>35217</v>
      </c>
      <c r="D23" s="129">
        <v>11164</v>
      </c>
      <c r="E23" s="621">
        <f t="shared" si="0"/>
        <v>24053</v>
      </c>
    </row>
    <row r="24" spans="1:5" ht="25.9" customHeight="1">
      <c r="A24" s="620">
        <v>4</v>
      </c>
      <c r="B24" s="149" t="s">
        <v>174</v>
      </c>
      <c r="C24" s="129">
        <v>114536</v>
      </c>
      <c r="D24" s="129">
        <v>63500</v>
      </c>
      <c r="E24" s="621">
        <f t="shared" si="0"/>
        <v>51036</v>
      </c>
    </row>
    <row r="25" spans="1:5" ht="19.899999999999999" customHeight="1">
      <c r="A25" s="620">
        <v>5</v>
      </c>
      <c r="B25" s="149" t="s">
        <v>178</v>
      </c>
      <c r="C25" s="129">
        <v>270501</v>
      </c>
      <c r="D25" s="129">
        <v>127000</v>
      </c>
      <c r="E25" s="621">
        <f t="shared" si="0"/>
        <v>143501</v>
      </c>
    </row>
    <row r="26" spans="1:5" ht="24" customHeight="1">
      <c r="A26" s="620">
        <v>6</v>
      </c>
      <c r="B26" s="149" t="s">
        <v>670</v>
      </c>
      <c r="C26" s="129">
        <v>95667</v>
      </c>
      <c r="D26" s="129">
        <v>51937</v>
      </c>
      <c r="E26" s="621">
        <f t="shared" si="0"/>
        <v>43730</v>
      </c>
    </row>
    <row r="27" spans="1:5" ht="24" customHeight="1">
      <c r="A27" s="620">
        <v>7</v>
      </c>
      <c r="B27" s="149" t="s">
        <v>385</v>
      </c>
      <c r="C27" s="129">
        <v>100000</v>
      </c>
      <c r="D27" s="129">
        <v>39359</v>
      </c>
      <c r="E27" s="621">
        <f t="shared" si="0"/>
        <v>60641</v>
      </c>
    </row>
    <row r="28" spans="1:5" ht="40.9" customHeight="1">
      <c r="A28" s="620">
        <v>8</v>
      </c>
      <c r="B28" s="149" t="s">
        <v>376</v>
      </c>
      <c r="C28" s="129">
        <v>26685</v>
      </c>
      <c r="D28" s="129">
        <v>26685</v>
      </c>
      <c r="E28" s="621">
        <f t="shared" si="0"/>
        <v>0</v>
      </c>
    </row>
    <row r="29" spans="1:5" ht="37.15" customHeight="1">
      <c r="A29" s="625" t="s">
        <v>377</v>
      </c>
      <c r="B29" s="523" t="s">
        <v>704</v>
      </c>
      <c r="C29" s="435">
        <f>SUM(C30:C34)</f>
        <v>974000</v>
      </c>
      <c r="D29" s="435">
        <f>SUM(D30:D34)</f>
        <v>27000</v>
      </c>
      <c r="E29" s="626">
        <f t="shared" si="0"/>
        <v>947000</v>
      </c>
    </row>
    <row r="30" spans="1:5" ht="28.15" customHeight="1">
      <c r="A30" s="620">
        <v>1</v>
      </c>
      <c r="B30" s="612" t="s">
        <v>705</v>
      </c>
      <c r="C30" s="129">
        <v>754000</v>
      </c>
      <c r="D30" s="129">
        <v>12000</v>
      </c>
      <c r="E30" s="621">
        <f t="shared" si="0"/>
        <v>742000</v>
      </c>
    </row>
    <row r="31" spans="1:5" ht="36" customHeight="1">
      <c r="A31" s="620">
        <v>2</v>
      </c>
      <c r="B31" s="614" t="s">
        <v>698</v>
      </c>
      <c r="C31" s="129">
        <v>50000</v>
      </c>
      <c r="D31" s="129">
        <v>0</v>
      </c>
      <c r="E31" s="621">
        <f t="shared" si="0"/>
        <v>50000</v>
      </c>
    </row>
    <row r="32" spans="1:5" ht="24" customHeight="1">
      <c r="A32" s="620">
        <v>3</v>
      </c>
      <c r="B32" s="614" t="s">
        <v>699</v>
      </c>
      <c r="C32" s="129">
        <v>75000</v>
      </c>
      <c r="D32" s="129">
        <v>0</v>
      </c>
      <c r="E32" s="621">
        <f t="shared" si="0"/>
        <v>75000</v>
      </c>
    </row>
    <row r="33" spans="1:5" ht="24" customHeight="1">
      <c r="A33" s="620">
        <v>4</v>
      </c>
      <c r="B33" s="613" t="s">
        <v>697</v>
      </c>
      <c r="C33" s="129">
        <v>15000</v>
      </c>
      <c r="D33" s="129">
        <v>15000</v>
      </c>
      <c r="E33" s="621">
        <f t="shared" si="0"/>
        <v>0</v>
      </c>
    </row>
    <row r="34" spans="1:5" ht="30" customHeight="1">
      <c r="A34" s="620">
        <v>5</v>
      </c>
      <c r="B34" s="613" t="s">
        <v>696</v>
      </c>
      <c r="C34" s="129">
        <v>80000</v>
      </c>
      <c r="D34" s="129">
        <v>0</v>
      </c>
      <c r="E34" s="621">
        <f t="shared" si="0"/>
        <v>80000</v>
      </c>
    </row>
    <row r="35" spans="1:5" ht="38.450000000000003" customHeight="1">
      <c r="A35" s="629" t="s">
        <v>378</v>
      </c>
      <c r="B35" s="610" t="s">
        <v>662</v>
      </c>
      <c r="C35" s="298">
        <f>SUM(C36:C38)</f>
        <v>2123500</v>
      </c>
      <c r="D35" s="298">
        <f>SUM(D36:D38)</f>
        <v>0</v>
      </c>
      <c r="E35" s="630">
        <f t="shared" si="0"/>
        <v>2123500</v>
      </c>
    </row>
    <row r="36" spans="1:5" ht="27.6" customHeight="1">
      <c r="A36" s="631">
        <v>1</v>
      </c>
      <c r="B36" s="611" t="s">
        <v>700</v>
      </c>
      <c r="C36" s="299">
        <v>158414.01</v>
      </c>
      <c r="D36" s="299">
        <v>0</v>
      </c>
      <c r="E36" s="624">
        <f>SUM(C36-D36)</f>
        <v>158414.01</v>
      </c>
    </row>
    <row r="37" spans="1:5" ht="27.6" customHeight="1">
      <c r="A37" s="632">
        <v>2</v>
      </c>
      <c r="B37" s="612" t="s">
        <v>695</v>
      </c>
      <c r="C37" s="299">
        <v>730873.99</v>
      </c>
      <c r="D37" s="299">
        <v>0</v>
      </c>
      <c r="E37" s="624">
        <f>SUM(C37-D37)</f>
        <v>730873.99</v>
      </c>
    </row>
    <row r="38" spans="1:5" ht="24" customHeight="1" thickBot="1">
      <c r="A38" s="633">
        <v>3</v>
      </c>
      <c r="B38" s="634" t="s">
        <v>701</v>
      </c>
      <c r="C38" s="635">
        <v>1234212</v>
      </c>
      <c r="D38" s="635">
        <v>0</v>
      </c>
      <c r="E38" s="636">
        <f>SUM(C38-D38)</f>
        <v>1234212</v>
      </c>
    </row>
    <row r="39" spans="1:5" ht="14.45" customHeight="1"/>
  </sheetData>
  <sheetProtection selectLockedCells="1" selectUnlockedCells="1"/>
  <pageMargins left="0.7" right="0.7" top="0.75" bottom="0.75" header="0.51180555555555551" footer="0.51180555555555551"/>
  <pageSetup firstPageNumber="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dimension ref="A1:P53"/>
  <sheetViews>
    <sheetView view="pageLayout" topLeftCell="A40" workbookViewId="0">
      <selection activeCell="M12" sqref="M12"/>
    </sheetView>
  </sheetViews>
  <sheetFormatPr defaultColWidth="9.140625" defaultRowHeight="12.75"/>
  <cols>
    <col min="1" max="1" width="3.28515625" style="352" bestFit="1" customWidth="1"/>
    <col min="2" max="2" width="5" style="352" bestFit="1" customWidth="1"/>
    <col min="3" max="3" width="6.5703125" style="352" bestFit="1" customWidth="1"/>
    <col min="4" max="4" width="6.5703125" style="352" customWidth="1"/>
    <col min="5" max="5" width="24.28515625" style="353" customWidth="1"/>
    <col min="6" max="6" width="13.7109375" style="352" customWidth="1"/>
    <col min="7" max="8" width="12.42578125" style="352" customWidth="1"/>
    <col min="9" max="9" width="10.7109375" style="352" customWidth="1"/>
    <col min="10" max="10" width="11.42578125" style="352" customWidth="1"/>
    <col min="11" max="11" width="12.28515625" style="352" customWidth="1"/>
    <col min="12" max="12" width="13.42578125" style="352" customWidth="1"/>
    <col min="13" max="13" width="8.140625" style="358" customWidth="1"/>
    <col min="14" max="14" width="11.7109375" style="352" bestFit="1" customWidth="1"/>
    <col min="15" max="17" width="9.140625" style="352"/>
    <col min="18" max="19" width="9.140625" style="352" customWidth="1"/>
    <col min="20" max="20" width="9.140625" style="352"/>
    <col min="21" max="21" width="9.140625" style="352" customWidth="1"/>
    <col min="22" max="16384" width="9.140625" style="352"/>
  </cols>
  <sheetData>
    <row r="1" spans="1:16">
      <c r="K1" s="637" t="s">
        <v>706</v>
      </c>
    </row>
    <row r="3" spans="1:16" s="301" customFormat="1" ht="18" customHeight="1">
      <c r="A3" s="776" t="s">
        <v>680</v>
      </c>
      <c r="B3" s="776"/>
      <c r="C3" s="776"/>
      <c r="D3" s="776"/>
      <c r="E3" s="776"/>
      <c r="F3" s="776"/>
      <c r="G3" s="776"/>
      <c r="H3" s="776"/>
      <c r="I3" s="776"/>
      <c r="J3" s="776"/>
      <c r="K3" s="776"/>
      <c r="L3" s="776"/>
      <c r="M3" s="359"/>
    </row>
    <row r="4" spans="1:16" ht="20.25" customHeight="1">
      <c r="A4" s="354"/>
      <c r="B4" s="354"/>
      <c r="C4" s="354"/>
      <c r="D4" s="354"/>
      <c r="E4" s="355"/>
      <c r="F4" s="354"/>
      <c r="G4" s="354"/>
      <c r="H4" s="354"/>
      <c r="I4" s="354"/>
      <c r="J4" s="354"/>
      <c r="K4" s="354"/>
      <c r="L4" s="570" t="s">
        <v>39</v>
      </c>
    </row>
    <row r="5" spans="1:16" s="357" customFormat="1" ht="24.75" customHeight="1">
      <c r="A5" s="777" t="s">
        <v>295</v>
      </c>
      <c r="B5" s="777" t="s">
        <v>40</v>
      </c>
      <c r="C5" s="777" t="s">
        <v>476</v>
      </c>
      <c r="D5" s="777" t="s">
        <v>477</v>
      </c>
      <c r="E5" s="778" t="s">
        <v>478</v>
      </c>
      <c r="F5" s="781" t="s">
        <v>479</v>
      </c>
      <c r="G5" s="782" t="s">
        <v>404</v>
      </c>
      <c r="H5" s="782"/>
      <c r="I5" s="782"/>
      <c r="J5" s="782"/>
      <c r="K5" s="782"/>
      <c r="L5" s="781" t="s">
        <v>707</v>
      </c>
      <c r="M5" s="772" t="s">
        <v>489</v>
      </c>
    </row>
    <row r="6" spans="1:16" s="357" customFormat="1" ht="15.75" customHeight="1">
      <c r="A6" s="777"/>
      <c r="B6" s="777"/>
      <c r="C6" s="777"/>
      <c r="D6" s="777"/>
      <c r="E6" s="779"/>
      <c r="F6" s="781"/>
      <c r="G6" s="782" t="s">
        <v>681</v>
      </c>
      <c r="H6" s="782" t="s">
        <v>480</v>
      </c>
      <c r="I6" s="782"/>
      <c r="J6" s="782"/>
      <c r="K6" s="782"/>
      <c r="L6" s="781"/>
      <c r="M6" s="772"/>
    </row>
    <row r="7" spans="1:16" s="357" customFormat="1" ht="36.75" customHeight="1">
      <c r="A7" s="777"/>
      <c r="B7" s="777"/>
      <c r="C7" s="777"/>
      <c r="D7" s="777"/>
      <c r="E7" s="779"/>
      <c r="F7" s="781"/>
      <c r="G7" s="782"/>
      <c r="H7" s="782" t="s">
        <v>481</v>
      </c>
      <c r="I7" s="782" t="s">
        <v>482</v>
      </c>
      <c r="J7" s="782" t="s">
        <v>483</v>
      </c>
      <c r="K7" s="782" t="s">
        <v>484</v>
      </c>
      <c r="L7" s="781"/>
      <c r="M7" s="772"/>
    </row>
    <row r="8" spans="1:16" s="357" customFormat="1" ht="10.15" customHeight="1">
      <c r="A8" s="777"/>
      <c r="B8" s="777"/>
      <c r="C8" s="777"/>
      <c r="D8" s="777"/>
      <c r="E8" s="779"/>
      <c r="F8" s="781"/>
      <c r="G8" s="782"/>
      <c r="H8" s="782"/>
      <c r="I8" s="782"/>
      <c r="J8" s="782"/>
      <c r="K8" s="782"/>
      <c r="L8" s="781"/>
      <c r="M8" s="772"/>
    </row>
    <row r="9" spans="1:16" s="357" customFormat="1" ht="10.15" customHeight="1">
      <c r="A9" s="777"/>
      <c r="B9" s="777"/>
      <c r="C9" s="777"/>
      <c r="D9" s="777"/>
      <c r="E9" s="780"/>
      <c r="F9" s="781"/>
      <c r="G9" s="782"/>
      <c r="H9" s="782"/>
      <c r="I9" s="782"/>
      <c r="J9" s="782"/>
      <c r="K9" s="782"/>
      <c r="L9" s="781"/>
      <c r="M9" s="772"/>
    </row>
    <row r="10" spans="1:16" s="357" customFormat="1" ht="11.25">
      <c r="A10" s="503">
        <v>1</v>
      </c>
      <c r="B10" s="503">
        <v>2</v>
      </c>
      <c r="C10" s="503">
        <v>3</v>
      </c>
      <c r="D10" s="503">
        <v>4</v>
      </c>
      <c r="E10" s="503">
        <v>5</v>
      </c>
      <c r="F10" s="503">
        <v>6</v>
      </c>
      <c r="G10" s="503">
        <v>7</v>
      </c>
      <c r="H10" s="503">
        <v>8</v>
      </c>
      <c r="I10" s="503">
        <v>9</v>
      </c>
      <c r="J10" s="503">
        <v>10</v>
      </c>
      <c r="K10" s="503">
        <v>11</v>
      </c>
      <c r="L10" s="544">
        <v>12</v>
      </c>
      <c r="M10" s="360">
        <v>13</v>
      </c>
    </row>
    <row r="11" spans="1:16" ht="52.15" customHeight="1">
      <c r="A11" s="410">
        <v>1</v>
      </c>
      <c r="B11" s="320">
        <v>600</v>
      </c>
      <c r="C11" s="320">
        <v>60014</v>
      </c>
      <c r="D11" s="324">
        <v>6050</v>
      </c>
      <c r="E11" s="487" t="s">
        <v>550</v>
      </c>
      <c r="F11" s="321">
        <v>140000</v>
      </c>
      <c r="G11" s="322">
        <v>140000</v>
      </c>
      <c r="H11" s="321">
        <v>140000</v>
      </c>
      <c r="I11" s="321">
        <v>0</v>
      </c>
      <c r="J11" s="321">
        <v>0</v>
      </c>
      <c r="K11" s="321">
        <v>0</v>
      </c>
      <c r="L11" s="571">
        <v>76050.899999999994</v>
      </c>
      <c r="M11" s="323">
        <f>L11/G11*100</f>
        <v>54.322071428571427</v>
      </c>
      <c r="P11" s="352" t="s">
        <v>564</v>
      </c>
    </row>
    <row r="12" spans="1:16" ht="38.25">
      <c r="A12" s="410">
        <v>2</v>
      </c>
      <c r="B12" s="320">
        <v>600</v>
      </c>
      <c r="C12" s="320">
        <v>60014</v>
      </c>
      <c r="D12" s="324">
        <v>6050</v>
      </c>
      <c r="E12" s="488" t="s">
        <v>617</v>
      </c>
      <c r="F12" s="321">
        <v>100000</v>
      </c>
      <c r="G12" s="322">
        <v>100000</v>
      </c>
      <c r="H12" s="321">
        <v>100000</v>
      </c>
      <c r="I12" s="321">
        <v>0</v>
      </c>
      <c r="J12" s="321">
        <v>0</v>
      </c>
      <c r="K12" s="321">
        <v>0</v>
      </c>
      <c r="L12" s="571">
        <v>97300.38</v>
      </c>
      <c r="M12" s="323">
        <f t="shared" ref="M12:M46" si="0">L12/G12*100</f>
        <v>97.300380000000004</v>
      </c>
    </row>
    <row r="13" spans="1:16" ht="79.150000000000006" customHeight="1">
      <c r="A13" s="410">
        <v>3</v>
      </c>
      <c r="B13" s="320">
        <v>600</v>
      </c>
      <c r="C13" s="320">
        <v>60014</v>
      </c>
      <c r="D13" s="324">
        <v>6050</v>
      </c>
      <c r="E13" s="488" t="s">
        <v>618</v>
      </c>
      <c r="F13" s="321">
        <v>20000000</v>
      </c>
      <c r="G13" s="322">
        <v>600000</v>
      </c>
      <c r="H13" s="321">
        <v>600000</v>
      </c>
      <c r="I13" s="321">
        <v>0</v>
      </c>
      <c r="J13" s="321">
        <v>0</v>
      </c>
      <c r="K13" s="321">
        <v>0</v>
      </c>
      <c r="L13" s="571">
        <v>0</v>
      </c>
      <c r="M13" s="323">
        <f t="shared" si="0"/>
        <v>0</v>
      </c>
    </row>
    <row r="14" spans="1:16" ht="25.5">
      <c r="A14" s="410">
        <v>4</v>
      </c>
      <c r="B14" s="320">
        <v>600</v>
      </c>
      <c r="C14" s="320">
        <v>60014</v>
      </c>
      <c r="D14" s="324">
        <v>6050</v>
      </c>
      <c r="E14" s="488" t="s">
        <v>619</v>
      </c>
      <c r="F14" s="321">
        <v>80000</v>
      </c>
      <c r="G14" s="322">
        <v>80000</v>
      </c>
      <c r="H14" s="321">
        <v>80000</v>
      </c>
      <c r="I14" s="321">
        <v>0</v>
      </c>
      <c r="J14" s="321">
        <v>0</v>
      </c>
      <c r="K14" s="321">
        <v>0</v>
      </c>
      <c r="L14" s="571">
        <v>0</v>
      </c>
      <c r="M14" s="323">
        <f t="shared" si="0"/>
        <v>0</v>
      </c>
    </row>
    <row r="15" spans="1:16" ht="39.6" customHeight="1">
      <c r="A15" s="410">
        <v>5</v>
      </c>
      <c r="B15" s="320">
        <v>600</v>
      </c>
      <c r="C15" s="320">
        <v>60016</v>
      </c>
      <c r="D15" s="324">
        <v>6050</v>
      </c>
      <c r="E15" s="488" t="s">
        <v>620</v>
      </c>
      <c r="F15" s="321">
        <v>30000</v>
      </c>
      <c r="G15" s="322">
        <v>30000</v>
      </c>
      <c r="H15" s="321">
        <v>30000</v>
      </c>
      <c r="I15" s="321">
        <v>0</v>
      </c>
      <c r="J15" s="321">
        <v>0</v>
      </c>
      <c r="K15" s="321">
        <v>0</v>
      </c>
      <c r="L15" s="571">
        <v>0</v>
      </c>
      <c r="M15" s="323">
        <f t="shared" si="0"/>
        <v>0</v>
      </c>
    </row>
    <row r="16" spans="1:16" ht="25.5">
      <c r="A16" s="410">
        <v>6</v>
      </c>
      <c r="B16" s="320">
        <v>600</v>
      </c>
      <c r="C16" s="320">
        <v>60016</v>
      </c>
      <c r="D16" s="324">
        <v>6050</v>
      </c>
      <c r="E16" s="488" t="s">
        <v>621</v>
      </c>
      <c r="F16" s="321">
        <v>280000</v>
      </c>
      <c r="G16" s="322">
        <v>80000</v>
      </c>
      <c r="H16" s="321">
        <v>80000</v>
      </c>
      <c r="I16" s="321">
        <v>0</v>
      </c>
      <c r="J16" s="321">
        <v>0</v>
      </c>
      <c r="K16" s="321">
        <v>0</v>
      </c>
      <c r="L16" s="571">
        <v>0</v>
      </c>
      <c r="M16" s="323">
        <f t="shared" si="0"/>
        <v>0</v>
      </c>
    </row>
    <row r="17" spans="1:14" ht="39.6" customHeight="1">
      <c r="A17" s="410">
        <v>7</v>
      </c>
      <c r="B17" s="320">
        <v>600</v>
      </c>
      <c r="C17" s="320">
        <v>60016</v>
      </c>
      <c r="D17" s="324">
        <v>6050</v>
      </c>
      <c r="E17" s="488" t="s">
        <v>622</v>
      </c>
      <c r="F17" s="321">
        <v>50000</v>
      </c>
      <c r="G17" s="322">
        <v>50000</v>
      </c>
      <c r="H17" s="321">
        <v>50000</v>
      </c>
      <c r="I17" s="321">
        <v>0</v>
      </c>
      <c r="J17" s="321">
        <v>0</v>
      </c>
      <c r="K17" s="321">
        <v>0</v>
      </c>
      <c r="L17" s="571">
        <v>0</v>
      </c>
      <c r="M17" s="323">
        <f t="shared" si="0"/>
        <v>0</v>
      </c>
    </row>
    <row r="18" spans="1:14" ht="42.6" customHeight="1">
      <c r="A18" s="410">
        <v>8</v>
      </c>
      <c r="B18" s="320">
        <v>600</v>
      </c>
      <c r="C18" s="320">
        <v>60095</v>
      </c>
      <c r="D18" s="579" t="s">
        <v>663</v>
      </c>
      <c r="E18" s="488" t="s">
        <v>615</v>
      </c>
      <c r="F18" s="321">
        <v>4327149.66</v>
      </c>
      <c r="G18" s="322">
        <v>265283.23</v>
      </c>
      <c r="H18" s="321">
        <v>50430.34</v>
      </c>
      <c r="I18" s="321">
        <v>0</v>
      </c>
      <c r="J18" s="321">
        <v>0</v>
      </c>
      <c r="K18" s="321">
        <v>214852.89</v>
      </c>
      <c r="L18" s="571">
        <v>0</v>
      </c>
      <c r="M18" s="323">
        <f t="shared" si="0"/>
        <v>0</v>
      </c>
    </row>
    <row r="19" spans="1:14" ht="38.25">
      <c r="A19" s="410">
        <v>9</v>
      </c>
      <c r="B19" s="320">
        <v>700</v>
      </c>
      <c r="C19" s="320">
        <v>70005</v>
      </c>
      <c r="D19" s="320">
        <v>6060</v>
      </c>
      <c r="E19" s="487" t="s">
        <v>623</v>
      </c>
      <c r="F19" s="321">
        <v>3140234.75</v>
      </c>
      <c r="G19" s="322">
        <v>610035.69999999995</v>
      </c>
      <c r="H19" s="321">
        <v>610035.69999999995</v>
      </c>
      <c r="I19" s="321">
        <v>0</v>
      </c>
      <c r="J19" s="321">
        <v>0</v>
      </c>
      <c r="K19" s="321">
        <v>0</v>
      </c>
      <c r="L19" s="571">
        <v>610035.69999999995</v>
      </c>
      <c r="M19" s="323">
        <f t="shared" si="0"/>
        <v>100</v>
      </c>
    </row>
    <row r="20" spans="1:14" ht="61.15" customHeight="1">
      <c r="A20" s="410">
        <v>10</v>
      </c>
      <c r="B20" s="320">
        <v>700</v>
      </c>
      <c r="C20" s="320">
        <v>70095</v>
      </c>
      <c r="D20" s="320">
        <v>6050</v>
      </c>
      <c r="E20" s="487" t="s">
        <v>540</v>
      </c>
      <c r="F20" s="321">
        <v>1270000</v>
      </c>
      <c r="G20" s="322">
        <v>820000</v>
      </c>
      <c r="H20" s="321">
        <v>820000</v>
      </c>
      <c r="I20" s="321">
        <v>0</v>
      </c>
      <c r="J20" s="321">
        <v>0</v>
      </c>
      <c r="K20" s="321">
        <v>0</v>
      </c>
      <c r="L20" s="571">
        <v>286431.5</v>
      </c>
      <c r="M20" s="323">
        <f t="shared" si="0"/>
        <v>34.930670731707316</v>
      </c>
    </row>
    <row r="21" spans="1:14" ht="70.900000000000006" customHeight="1">
      <c r="A21" s="410">
        <v>11</v>
      </c>
      <c r="B21" s="320">
        <v>710</v>
      </c>
      <c r="C21" s="320">
        <v>71035</v>
      </c>
      <c r="D21" s="320">
        <v>6050</v>
      </c>
      <c r="E21" s="487" t="s">
        <v>624</v>
      </c>
      <c r="F21" s="321">
        <v>150000</v>
      </c>
      <c r="G21" s="322">
        <v>150000</v>
      </c>
      <c r="H21" s="321">
        <v>150000</v>
      </c>
      <c r="I21" s="321">
        <v>0</v>
      </c>
      <c r="J21" s="321">
        <v>0</v>
      </c>
      <c r="K21" s="321">
        <v>0</v>
      </c>
      <c r="L21" s="571">
        <v>0</v>
      </c>
      <c r="M21" s="323">
        <f t="shared" si="0"/>
        <v>0</v>
      </c>
    </row>
    <row r="22" spans="1:14" ht="38.25">
      <c r="A22" s="410">
        <v>12</v>
      </c>
      <c r="B22" s="320">
        <v>750</v>
      </c>
      <c r="C22" s="320">
        <v>75023</v>
      </c>
      <c r="D22" s="320">
        <v>6050</v>
      </c>
      <c r="E22" s="487" t="s">
        <v>541</v>
      </c>
      <c r="F22" s="321">
        <v>1150000</v>
      </c>
      <c r="G22" s="322">
        <v>1108795</v>
      </c>
      <c r="H22" s="321">
        <v>1108795</v>
      </c>
      <c r="I22" s="321">
        <v>0</v>
      </c>
      <c r="J22" s="321">
        <v>0</v>
      </c>
      <c r="K22" s="321">
        <v>0</v>
      </c>
      <c r="L22" s="571">
        <v>368950.21</v>
      </c>
      <c r="M22" s="323">
        <f t="shared" si="0"/>
        <v>33.274880388169144</v>
      </c>
    </row>
    <row r="23" spans="1:14" ht="25.5">
      <c r="A23" s="410">
        <v>13</v>
      </c>
      <c r="B23" s="320">
        <v>750</v>
      </c>
      <c r="C23" s="320">
        <v>75023</v>
      </c>
      <c r="D23" s="320">
        <v>6060</v>
      </c>
      <c r="E23" s="487" t="s">
        <v>625</v>
      </c>
      <c r="F23" s="322">
        <v>14000</v>
      </c>
      <c r="G23" s="322">
        <v>14000</v>
      </c>
      <c r="H23" s="322">
        <v>14000</v>
      </c>
      <c r="I23" s="322">
        <v>0</v>
      </c>
      <c r="J23" s="322">
        <v>0</v>
      </c>
      <c r="K23" s="322">
        <v>0</v>
      </c>
      <c r="L23" s="571">
        <v>12260.64</v>
      </c>
      <c r="M23" s="323">
        <f t="shared" si="0"/>
        <v>87.575999999999993</v>
      </c>
    </row>
    <row r="24" spans="1:14" ht="38.25">
      <c r="A24" s="410">
        <v>14</v>
      </c>
      <c r="B24" s="320">
        <v>801</v>
      </c>
      <c r="C24" s="320">
        <v>80101</v>
      </c>
      <c r="D24" s="320">
        <v>6050</v>
      </c>
      <c r="E24" s="487" t="s">
        <v>626</v>
      </c>
      <c r="F24" s="322">
        <v>32000</v>
      </c>
      <c r="G24" s="322">
        <v>32000</v>
      </c>
      <c r="H24" s="322">
        <v>32000</v>
      </c>
      <c r="I24" s="322">
        <v>0</v>
      </c>
      <c r="J24" s="322">
        <v>0</v>
      </c>
      <c r="K24" s="322">
        <v>0</v>
      </c>
      <c r="L24" s="571">
        <v>25984</v>
      </c>
      <c r="M24" s="323">
        <f t="shared" si="0"/>
        <v>81.2</v>
      </c>
      <c r="N24" s="356"/>
    </row>
    <row r="25" spans="1:14" ht="38.25">
      <c r="A25" s="410">
        <v>15</v>
      </c>
      <c r="B25" s="320">
        <v>801</v>
      </c>
      <c r="C25" s="320">
        <v>80101</v>
      </c>
      <c r="D25" s="320">
        <v>6050</v>
      </c>
      <c r="E25" s="487" t="s">
        <v>627</v>
      </c>
      <c r="F25" s="322">
        <v>30000</v>
      </c>
      <c r="G25" s="322">
        <v>30000</v>
      </c>
      <c r="H25" s="322">
        <v>30000</v>
      </c>
      <c r="I25" s="321">
        <v>0</v>
      </c>
      <c r="J25" s="321">
        <v>0</v>
      </c>
      <c r="K25" s="321">
        <v>0</v>
      </c>
      <c r="L25" s="571">
        <v>0</v>
      </c>
      <c r="M25" s="323">
        <f t="shared" si="0"/>
        <v>0</v>
      </c>
    </row>
    <row r="26" spans="1:14" ht="25.5">
      <c r="A26" s="410">
        <v>16</v>
      </c>
      <c r="B26" s="320">
        <v>801</v>
      </c>
      <c r="C26" s="320">
        <v>80101</v>
      </c>
      <c r="D26" s="320">
        <v>6050</v>
      </c>
      <c r="E26" s="487" t="s">
        <v>542</v>
      </c>
      <c r="F26" s="322">
        <v>1226324.47</v>
      </c>
      <c r="G26" s="322">
        <v>30000</v>
      </c>
      <c r="H26" s="322">
        <v>30000</v>
      </c>
      <c r="I26" s="321">
        <v>0</v>
      </c>
      <c r="J26" s="321">
        <v>0</v>
      </c>
      <c r="K26" s="321">
        <v>0</v>
      </c>
      <c r="L26" s="571">
        <v>17888.98</v>
      </c>
      <c r="M26" s="323">
        <f t="shared" si="0"/>
        <v>59.629933333333327</v>
      </c>
    </row>
    <row r="27" spans="1:14" ht="38.25">
      <c r="A27" s="410">
        <v>17</v>
      </c>
      <c r="B27" s="320">
        <v>801</v>
      </c>
      <c r="C27" s="320">
        <v>80101</v>
      </c>
      <c r="D27" s="320">
        <v>6050</v>
      </c>
      <c r="E27" s="487" t="s">
        <v>628</v>
      </c>
      <c r="F27" s="322">
        <v>150000</v>
      </c>
      <c r="G27" s="322">
        <v>150000</v>
      </c>
      <c r="H27" s="322">
        <v>150000</v>
      </c>
      <c r="I27" s="321">
        <v>0</v>
      </c>
      <c r="J27" s="321">
        <v>0</v>
      </c>
      <c r="K27" s="321">
        <v>0</v>
      </c>
      <c r="L27" s="571">
        <v>0</v>
      </c>
      <c r="M27" s="323">
        <f t="shared" si="0"/>
        <v>0</v>
      </c>
    </row>
    <row r="28" spans="1:14" ht="63.75">
      <c r="A28" s="410">
        <v>18</v>
      </c>
      <c r="B28" s="320">
        <v>801</v>
      </c>
      <c r="C28" s="320">
        <v>80104</v>
      </c>
      <c r="D28" s="320">
        <v>6050</v>
      </c>
      <c r="E28" s="487" t="s">
        <v>629</v>
      </c>
      <c r="F28" s="322">
        <v>10000</v>
      </c>
      <c r="G28" s="322">
        <v>10000</v>
      </c>
      <c r="H28" s="322">
        <v>10000</v>
      </c>
      <c r="I28" s="321">
        <v>0</v>
      </c>
      <c r="J28" s="321">
        <v>0</v>
      </c>
      <c r="K28" s="321">
        <v>0</v>
      </c>
      <c r="L28" s="571">
        <v>9999.93</v>
      </c>
      <c r="M28" s="323">
        <f t="shared" si="0"/>
        <v>99.999300000000005</v>
      </c>
    </row>
    <row r="29" spans="1:14" ht="39.6" customHeight="1">
      <c r="A29" s="410">
        <v>19</v>
      </c>
      <c r="B29" s="320">
        <v>801</v>
      </c>
      <c r="C29" s="320">
        <v>80104</v>
      </c>
      <c r="D29" s="320">
        <v>6050</v>
      </c>
      <c r="E29" s="487" t="s">
        <v>630</v>
      </c>
      <c r="F29" s="322">
        <v>80000</v>
      </c>
      <c r="G29" s="322">
        <v>80000</v>
      </c>
      <c r="H29" s="322">
        <v>80000</v>
      </c>
      <c r="I29" s="321">
        <v>0</v>
      </c>
      <c r="J29" s="321">
        <v>0</v>
      </c>
      <c r="K29" s="321">
        <v>0</v>
      </c>
      <c r="L29" s="571">
        <v>0</v>
      </c>
      <c r="M29" s="323">
        <f t="shared" si="0"/>
        <v>0</v>
      </c>
    </row>
    <row r="30" spans="1:14" ht="38.25">
      <c r="A30" s="410">
        <v>20</v>
      </c>
      <c r="B30" s="320">
        <v>801</v>
      </c>
      <c r="C30" s="320">
        <v>80148</v>
      </c>
      <c r="D30" s="320">
        <v>6060</v>
      </c>
      <c r="E30" s="487" t="s">
        <v>631</v>
      </c>
      <c r="F30" s="322">
        <v>8400</v>
      </c>
      <c r="G30" s="322">
        <v>8400</v>
      </c>
      <c r="H30" s="322">
        <v>8400</v>
      </c>
      <c r="I30" s="321">
        <v>0</v>
      </c>
      <c r="J30" s="321">
        <v>0</v>
      </c>
      <c r="K30" s="321">
        <v>0</v>
      </c>
      <c r="L30" s="571">
        <v>0</v>
      </c>
      <c r="M30" s="323">
        <f t="shared" si="0"/>
        <v>0</v>
      </c>
    </row>
    <row r="31" spans="1:14" ht="51">
      <c r="A31" s="410">
        <v>21</v>
      </c>
      <c r="B31" s="320">
        <v>852</v>
      </c>
      <c r="C31" s="320">
        <v>85203</v>
      </c>
      <c r="D31" s="320">
        <v>6050</v>
      </c>
      <c r="E31" s="487" t="s">
        <v>632</v>
      </c>
      <c r="F31" s="322">
        <v>150000</v>
      </c>
      <c r="G31" s="322">
        <v>150000</v>
      </c>
      <c r="H31" s="322">
        <v>150000</v>
      </c>
      <c r="I31" s="321">
        <v>0</v>
      </c>
      <c r="J31" s="321">
        <v>0</v>
      </c>
      <c r="K31" s="321">
        <v>0</v>
      </c>
      <c r="L31" s="571">
        <v>0</v>
      </c>
      <c r="M31" s="323">
        <f t="shared" si="0"/>
        <v>0</v>
      </c>
    </row>
    <row r="32" spans="1:14" ht="76.5">
      <c r="A32" s="410">
        <v>22</v>
      </c>
      <c r="B32" s="320">
        <v>852</v>
      </c>
      <c r="C32" s="320">
        <v>85203</v>
      </c>
      <c r="D32" s="320">
        <v>6050</v>
      </c>
      <c r="E32" s="487" t="s">
        <v>633</v>
      </c>
      <c r="F32" s="321">
        <v>150000</v>
      </c>
      <c r="G32" s="322">
        <v>150000</v>
      </c>
      <c r="H32" s="321">
        <v>150000</v>
      </c>
      <c r="I32" s="321">
        <v>0</v>
      </c>
      <c r="J32" s="321">
        <v>0</v>
      </c>
      <c r="K32" s="321">
        <v>0</v>
      </c>
      <c r="L32" s="571">
        <v>147500</v>
      </c>
      <c r="M32" s="323">
        <f t="shared" si="0"/>
        <v>98.333333333333329</v>
      </c>
    </row>
    <row r="33" spans="1:13" ht="39.6" customHeight="1">
      <c r="A33" s="410">
        <v>23</v>
      </c>
      <c r="B33" s="320">
        <v>900</v>
      </c>
      <c r="C33" s="320">
        <v>90015</v>
      </c>
      <c r="D33" s="320">
        <v>6050</v>
      </c>
      <c r="E33" s="487" t="s">
        <v>543</v>
      </c>
      <c r="F33" s="321">
        <v>40000</v>
      </c>
      <c r="G33" s="322">
        <v>40000</v>
      </c>
      <c r="H33" s="321">
        <v>40000</v>
      </c>
      <c r="I33" s="321">
        <v>0</v>
      </c>
      <c r="J33" s="321">
        <v>0</v>
      </c>
      <c r="K33" s="321">
        <v>0</v>
      </c>
      <c r="L33" s="571">
        <v>0</v>
      </c>
      <c r="M33" s="323">
        <f t="shared" si="0"/>
        <v>0</v>
      </c>
    </row>
    <row r="34" spans="1:13" ht="63.75">
      <c r="A34" s="410">
        <v>24</v>
      </c>
      <c r="B34" s="320">
        <v>900</v>
      </c>
      <c r="C34" s="320">
        <v>90019</v>
      </c>
      <c r="D34" s="579" t="s">
        <v>663</v>
      </c>
      <c r="E34" s="487" t="s">
        <v>551</v>
      </c>
      <c r="F34" s="322">
        <v>1747000</v>
      </c>
      <c r="G34" s="322">
        <v>1702300</v>
      </c>
      <c r="H34" s="321">
        <v>281686.39</v>
      </c>
      <c r="I34" s="321">
        <v>0</v>
      </c>
      <c r="J34" s="321">
        <v>0</v>
      </c>
      <c r="K34" s="321">
        <v>1420613.61</v>
      </c>
      <c r="L34" s="571">
        <v>0</v>
      </c>
      <c r="M34" s="323">
        <f t="shared" si="0"/>
        <v>0</v>
      </c>
    </row>
    <row r="35" spans="1:13" ht="39.6" customHeight="1">
      <c r="A35" s="410">
        <v>25</v>
      </c>
      <c r="B35" s="320">
        <v>900</v>
      </c>
      <c r="C35" s="320">
        <v>90019</v>
      </c>
      <c r="D35" s="579" t="s">
        <v>663</v>
      </c>
      <c r="E35" s="488" t="s">
        <v>616</v>
      </c>
      <c r="F35" s="322">
        <v>2100000</v>
      </c>
      <c r="G35" s="322">
        <v>10000</v>
      </c>
      <c r="H35" s="321">
        <v>1500</v>
      </c>
      <c r="I35" s="321">
        <v>0</v>
      </c>
      <c r="J35" s="321">
        <v>0</v>
      </c>
      <c r="K35" s="321">
        <v>8500</v>
      </c>
      <c r="L35" s="571">
        <v>0</v>
      </c>
      <c r="M35" s="323">
        <f t="shared" si="0"/>
        <v>0</v>
      </c>
    </row>
    <row r="36" spans="1:13" ht="51">
      <c r="A36" s="410">
        <v>26</v>
      </c>
      <c r="B36" s="320">
        <v>900</v>
      </c>
      <c r="C36" s="320">
        <v>90095</v>
      </c>
      <c r="D36" s="320">
        <v>6050</v>
      </c>
      <c r="E36" s="487" t="s">
        <v>634</v>
      </c>
      <c r="F36" s="322">
        <v>20000</v>
      </c>
      <c r="G36" s="322">
        <v>20000</v>
      </c>
      <c r="H36" s="322">
        <v>20000</v>
      </c>
      <c r="I36" s="321">
        <v>0</v>
      </c>
      <c r="J36" s="321">
        <v>0</v>
      </c>
      <c r="K36" s="321">
        <v>0</v>
      </c>
      <c r="L36" s="571">
        <v>0</v>
      </c>
      <c r="M36" s="323">
        <f t="shared" si="0"/>
        <v>0</v>
      </c>
    </row>
    <row r="37" spans="1:13" ht="51">
      <c r="A37" s="410">
        <v>27</v>
      </c>
      <c r="B37" s="320">
        <v>900</v>
      </c>
      <c r="C37" s="320">
        <v>90095</v>
      </c>
      <c r="D37" s="320">
        <v>6050</v>
      </c>
      <c r="E37" s="487" t="s">
        <v>635</v>
      </c>
      <c r="F37" s="322">
        <v>20000</v>
      </c>
      <c r="G37" s="322">
        <v>20000</v>
      </c>
      <c r="H37" s="322">
        <v>20000</v>
      </c>
      <c r="I37" s="322">
        <v>0</v>
      </c>
      <c r="J37" s="322">
        <v>0</v>
      </c>
      <c r="K37" s="322">
        <v>0</v>
      </c>
      <c r="L37" s="571">
        <v>0</v>
      </c>
      <c r="M37" s="323">
        <f t="shared" si="0"/>
        <v>0</v>
      </c>
    </row>
    <row r="38" spans="1:13" ht="25.5">
      <c r="A38" s="410">
        <v>28</v>
      </c>
      <c r="B38" s="320">
        <v>921</v>
      </c>
      <c r="C38" s="320">
        <v>92195</v>
      </c>
      <c r="D38" s="320">
        <v>6050</v>
      </c>
      <c r="E38" s="487" t="s">
        <v>636</v>
      </c>
      <c r="F38" s="322">
        <v>30000</v>
      </c>
      <c r="G38" s="322">
        <v>30000</v>
      </c>
      <c r="H38" s="322">
        <v>30000</v>
      </c>
      <c r="I38" s="322">
        <v>0</v>
      </c>
      <c r="J38" s="322">
        <v>0</v>
      </c>
      <c r="K38" s="322">
        <v>0</v>
      </c>
      <c r="L38" s="571">
        <v>0</v>
      </c>
      <c r="M38" s="323">
        <f t="shared" si="0"/>
        <v>0</v>
      </c>
    </row>
    <row r="39" spans="1:13" ht="63.75">
      <c r="A39" s="410">
        <v>29</v>
      </c>
      <c r="B39" s="320">
        <v>926</v>
      </c>
      <c r="C39" s="320">
        <v>92601</v>
      </c>
      <c r="D39" s="324">
        <v>6050</v>
      </c>
      <c r="E39" s="487" t="s">
        <v>637</v>
      </c>
      <c r="F39" s="322">
        <v>1100000</v>
      </c>
      <c r="G39" s="322">
        <v>500000</v>
      </c>
      <c r="H39" s="322">
        <v>500000</v>
      </c>
      <c r="I39" s="322">
        <v>0</v>
      </c>
      <c r="J39" s="322">
        <v>0</v>
      </c>
      <c r="K39" s="322">
        <v>0</v>
      </c>
      <c r="L39" s="571">
        <v>0</v>
      </c>
      <c r="M39" s="323">
        <f t="shared" si="0"/>
        <v>0</v>
      </c>
    </row>
    <row r="40" spans="1:13" ht="63.75">
      <c r="A40" s="410">
        <v>30</v>
      </c>
      <c r="B40" s="320">
        <v>926</v>
      </c>
      <c r="C40" s="320">
        <v>92601</v>
      </c>
      <c r="D40" s="324">
        <v>6050</v>
      </c>
      <c r="E40" s="487" t="s">
        <v>544</v>
      </c>
      <c r="F40" s="322">
        <v>5512000</v>
      </c>
      <c r="G40" s="322">
        <v>1950000</v>
      </c>
      <c r="H40" s="322">
        <v>1510000</v>
      </c>
      <c r="I40" s="322">
        <v>0</v>
      </c>
      <c r="J40" s="322">
        <v>440000</v>
      </c>
      <c r="K40" s="322">
        <v>0</v>
      </c>
      <c r="L40" s="571">
        <v>1399080.82</v>
      </c>
      <c r="M40" s="323">
        <f t="shared" si="0"/>
        <v>71.747734358974355</v>
      </c>
    </row>
    <row r="41" spans="1:13" ht="89.25">
      <c r="A41" s="410">
        <v>31</v>
      </c>
      <c r="B41" s="320">
        <v>926</v>
      </c>
      <c r="C41" s="320">
        <v>92601</v>
      </c>
      <c r="D41" s="324">
        <v>6050</v>
      </c>
      <c r="E41" s="489" t="s">
        <v>664</v>
      </c>
      <c r="F41" s="322">
        <v>3630990</v>
      </c>
      <c r="G41" s="322">
        <v>2350000</v>
      </c>
      <c r="H41" s="322">
        <v>2350000</v>
      </c>
      <c r="I41" s="322">
        <v>0</v>
      </c>
      <c r="J41" s="322">
        <v>0</v>
      </c>
      <c r="K41" s="322">
        <v>0</v>
      </c>
      <c r="L41" s="571">
        <v>1291739.3600000001</v>
      </c>
      <c r="M41" s="323">
        <f t="shared" si="0"/>
        <v>54.967632340425531</v>
      </c>
    </row>
    <row r="42" spans="1:13" ht="48.75" customHeight="1">
      <c r="A42" s="410">
        <v>32</v>
      </c>
      <c r="B42" s="320">
        <v>926</v>
      </c>
      <c r="C42" s="320">
        <v>92601</v>
      </c>
      <c r="D42" s="324">
        <v>6050</v>
      </c>
      <c r="E42" s="489" t="s">
        <v>638</v>
      </c>
      <c r="F42" s="322">
        <v>2265054.6</v>
      </c>
      <c r="G42" s="322">
        <v>16200</v>
      </c>
      <c r="H42" s="322">
        <v>16200</v>
      </c>
      <c r="I42" s="322">
        <v>0</v>
      </c>
      <c r="J42" s="322">
        <v>0</v>
      </c>
      <c r="K42" s="322">
        <v>0</v>
      </c>
      <c r="L42" s="571">
        <v>16200</v>
      </c>
      <c r="M42" s="323">
        <f t="shared" si="0"/>
        <v>100</v>
      </c>
    </row>
    <row r="43" spans="1:13" ht="55.9" customHeight="1">
      <c r="A43" s="410">
        <v>33</v>
      </c>
      <c r="B43" s="320">
        <v>926</v>
      </c>
      <c r="C43" s="320">
        <v>92601</v>
      </c>
      <c r="D43" s="324">
        <v>6060</v>
      </c>
      <c r="E43" s="487" t="s">
        <v>639</v>
      </c>
      <c r="F43" s="322">
        <v>70000</v>
      </c>
      <c r="G43" s="322">
        <v>70000</v>
      </c>
      <c r="H43" s="322">
        <v>70000</v>
      </c>
      <c r="I43" s="321">
        <v>0</v>
      </c>
      <c r="J43" s="321">
        <v>0</v>
      </c>
      <c r="K43" s="321">
        <v>0</v>
      </c>
      <c r="L43" s="571">
        <v>69798.5</v>
      </c>
      <c r="M43" s="323">
        <f t="shared" si="0"/>
        <v>99.712142857142865</v>
      </c>
    </row>
    <row r="44" spans="1:13" ht="55.9" customHeight="1">
      <c r="A44" s="410">
        <v>34</v>
      </c>
      <c r="B44" s="320">
        <v>926</v>
      </c>
      <c r="C44" s="320">
        <v>92601</v>
      </c>
      <c r="D44" s="324">
        <v>6060</v>
      </c>
      <c r="E44" s="487" t="s">
        <v>640</v>
      </c>
      <c r="F44" s="322">
        <v>20000</v>
      </c>
      <c r="G44" s="322">
        <v>20000</v>
      </c>
      <c r="H44" s="322">
        <v>20000</v>
      </c>
      <c r="I44" s="321">
        <v>0</v>
      </c>
      <c r="J44" s="321">
        <v>0</v>
      </c>
      <c r="K44" s="321">
        <v>0</v>
      </c>
      <c r="L44" s="571">
        <v>19996.47</v>
      </c>
      <c r="M44" s="323">
        <f t="shared" si="0"/>
        <v>99.982350000000011</v>
      </c>
    </row>
    <row r="45" spans="1:13" ht="55.9" customHeight="1">
      <c r="A45" s="410">
        <v>35</v>
      </c>
      <c r="B45" s="320">
        <v>926</v>
      </c>
      <c r="C45" s="320">
        <v>92601</v>
      </c>
      <c r="D45" s="324">
        <v>6060</v>
      </c>
      <c r="E45" s="489" t="s">
        <v>641</v>
      </c>
      <c r="F45" s="322">
        <v>30000</v>
      </c>
      <c r="G45" s="322">
        <v>30000</v>
      </c>
      <c r="H45" s="322">
        <v>30000</v>
      </c>
      <c r="I45" s="321">
        <v>0</v>
      </c>
      <c r="J45" s="321">
        <v>0</v>
      </c>
      <c r="K45" s="321">
        <v>0</v>
      </c>
      <c r="L45" s="571">
        <v>29911.87</v>
      </c>
      <c r="M45" s="323">
        <f t="shared" si="0"/>
        <v>99.70623333333333</v>
      </c>
    </row>
    <row r="46" spans="1:13">
      <c r="A46" s="773" t="s">
        <v>210</v>
      </c>
      <c r="B46" s="774"/>
      <c r="C46" s="774"/>
      <c r="D46" s="774"/>
      <c r="E46" s="775"/>
      <c r="F46" s="322">
        <f t="shared" ref="F46:L46" si="1">SUM(F11:F45)</f>
        <v>49153153.479999997</v>
      </c>
      <c r="G46" s="322">
        <f t="shared" si="1"/>
        <v>11447013.93</v>
      </c>
      <c r="H46" s="322">
        <f t="shared" si="1"/>
        <v>9363047.4299999997</v>
      </c>
      <c r="I46" s="322">
        <f t="shared" si="1"/>
        <v>0</v>
      </c>
      <c r="J46" s="322">
        <f t="shared" si="1"/>
        <v>440000</v>
      </c>
      <c r="K46" s="322">
        <f t="shared" si="1"/>
        <v>1643966.5</v>
      </c>
      <c r="L46" s="322">
        <f t="shared" si="1"/>
        <v>4479129.26</v>
      </c>
      <c r="M46" s="323">
        <f t="shared" si="0"/>
        <v>39.129237435985189</v>
      </c>
    </row>
    <row r="50" spans="6:12">
      <c r="F50" s="356"/>
      <c r="G50" s="356"/>
      <c r="H50" s="356"/>
      <c r="I50" s="356"/>
      <c r="J50" s="356"/>
      <c r="K50" s="356"/>
      <c r="L50" s="356"/>
    </row>
    <row r="51" spans="6:12">
      <c r="F51" s="356"/>
      <c r="G51" s="356"/>
      <c r="H51" s="356"/>
      <c r="I51" s="356"/>
      <c r="J51" s="356"/>
      <c r="K51" s="356"/>
    </row>
    <row r="52" spans="6:12">
      <c r="F52" s="356"/>
      <c r="G52" s="356"/>
      <c r="H52" s="356"/>
      <c r="I52" s="356"/>
      <c r="J52" s="356"/>
      <c r="K52" s="356"/>
      <c r="L52" s="356"/>
    </row>
    <row r="53" spans="6:12">
      <c r="L53" s="356"/>
    </row>
  </sheetData>
  <mergeCells count="17">
    <mergeCell ref="K7:K9"/>
    <mergeCell ref="M5:M9"/>
    <mergeCell ref="A46:E46"/>
    <mergeCell ref="A3:L3"/>
    <mergeCell ref="A5:A9"/>
    <mergeCell ref="B5:B9"/>
    <mergeCell ref="C5:C9"/>
    <mergeCell ref="D5:D9"/>
    <mergeCell ref="E5:E9"/>
    <mergeCell ref="F5:F9"/>
    <mergeCell ref="G5:K5"/>
    <mergeCell ref="L5:L9"/>
    <mergeCell ref="G6:G9"/>
    <mergeCell ref="H6:K6"/>
    <mergeCell ref="H7:H9"/>
    <mergeCell ref="I7:I9"/>
    <mergeCell ref="J7:J9"/>
  </mergeCells>
  <pageMargins left="0.51181102362204722" right="0.31496062992125984" top="0.94488188976377963" bottom="0.55118110236220474" header="0.31496062992125984" footer="0.31496062992125984"/>
  <pageSetup paperSize="9" orientation="landscape" r:id="rId1"/>
  <headerFooter>
    <oddFooter>&amp;CStrona 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S222"/>
  <sheetViews>
    <sheetView topLeftCell="B1" workbookViewId="0">
      <selection activeCell="O70" sqref="O70"/>
    </sheetView>
  </sheetViews>
  <sheetFormatPr defaultColWidth="9.140625" defaultRowHeight="11.25" customHeight="1"/>
  <cols>
    <col min="1" max="1" width="0" style="24" hidden="1" customWidth="1"/>
    <col min="2" max="2" width="4.5703125" style="24" customWidth="1"/>
    <col min="3" max="3" width="7" style="24" customWidth="1"/>
    <col min="4" max="4" width="6.140625" style="361" customWidth="1"/>
    <col min="5" max="5" width="21.140625" style="24" customWidth="1"/>
    <col min="6" max="6" width="10.85546875" style="24" customWidth="1"/>
    <col min="7" max="8" width="11.28515625" style="24" customWidth="1"/>
    <col min="9" max="9" width="8.28515625" style="24" customWidth="1"/>
    <col min="10" max="10" width="7.85546875" style="24" bestFit="1" customWidth="1"/>
    <col min="11" max="11" width="7" style="24" customWidth="1"/>
    <col min="12" max="12" width="11.28515625" style="24" customWidth="1"/>
    <col min="13" max="13" width="9.140625" style="24"/>
    <col min="14" max="15" width="11" style="24" customWidth="1"/>
    <col min="16" max="16" width="10.85546875" style="24" bestFit="1" customWidth="1"/>
    <col min="17" max="17" width="10" style="24" customWidth="1"/>
    <col min="18" max="16384" width="9.140625" style="24"/>
  </cols>
  <sheetData>
    <row r="1" spans="1:12" ht="25.5" customHeight="1">
      <c r="H1" s="307" t="s">
        <v>487</v>
      </c>
    </row>
    <row r="3" spans="1:12" ht="35.1" customHeight="1">
      <c r="A3" s="641" t="s">
        <v>565</v>
      </c>
      <c r="B3" s="641"/>
      <c r="C3" s="641"/>
      <c r="D3" s="641"/>
      <c r="E3" s="641"/>
      <c r="F3" s="641"/>
      <c r="G3" s="641"/>
      <c r="H3" s="641"/>
      <c r="I3" s="641"/>
      <c r="J3" s="641"/>
      <c r="K3" s="514"/>
      <c r="L3" s="514"/>
    </row>
    <row r="4" spans="1:12" ht="12.75" customHeight="1">
      <c r="I4" s="642" t="s">
        <v>39</v>
      </c>
      <c r="J4" s="642"/>
      <c r="K4" s="515"/>
      <c r="L4" s="515"/>
    </row>
    <row r="5" spans="1:12" ht="55.15" customHeight="1">
      <c r="A5" s="511"/>
      <c r="B5" s="387" t="s">
        <v>40</v>
      </c>
      <c r="C5" s="387" t="s">
        <v>41</v>
      </c>
      <c r="D5" s="387" t="s">
        <v>42</v>
      </c>
      <c r="E5" s="387" t="s">
        <v>43</v>
      </c>
      <c r="F5" s="25" t="s">
        <v>44</v>
      </c>
      <c r="G5" s="26" t="s">
        <v>45</v>
      </c>
      <c r="H5" s="26" t="s">
        <v>566</v>
      </c>
      <c r="I5" s="26" t="s">
        <v>46</v>
      </c>
      <c r="J5" s="26" t="s">
        <v>47</v>
      </c>
      <c r="K5" s="302"/>
      <c r="L5" s="302"/>
    </row>
    <row r="6" spans="1:12" ht="11.25" customHeight="1">
      <c r="A6" s="511"/>
      <c r="B6" s="387" t="s">
        <v>48</v>
      </c>
      <c r="C6" s="387" t="s">
        <v>49</v>
      </c>
      <c r="D6" s="387" t="s">
        <v>50</v>
      </c>
      <c r="E6" s="387" t="s">
        <v>51</v>
      </c>
      <c r="F6" s="25" t="s">
        <v>52</v>
      </c>
      <c r="G6" s="26">
        <v>6</v>
      </c>
      <c r="H6" s="26">
        <v>7</v>
      </c>
      <c r="I6" s="26">
        <v>8</v>
      </c>
      <c r="J6" s="26">
        <v>9</v>
      </c>
      <c r="K6" s="302"/>
      <c r="L6" s="302"/>
    </row>
    <row r="7" spans="1:12" ht="22.5" customHeight="1">
      <c r="A7" s="511"/>
      <c r="B7" s="640" t="s">
        <v>53</v>
      </c>
      <c r="C7" s="640"/>
      <c r="D7" s="640"/>
      <c r="E7" s="640"/>
      <c r="F7" s="640"/>
      <c r="G7" s="640"/>
      <c r="H7" s="640"/>
      <c r="I7" s="640"/>
      <c r="J7" s="640"/>
      <c r="K7" s="303"/>
      <c r="L7" s="303"/>
    </row>
    <row r="8" spans="1:12" s="30" customFormat="1" ht="20.100000000000001" customHeight="1">
      <c r="A8" s="27"/>
      <c r="B8" s="509" t="s">
        <v>54</v>
      </c>
      <c r="C8" s="509"/>
      <c r="D8" s="509"/>
      <c r="E8" s="381" t="s">
        <v>55</v>
      </c>
      <c r="F8" s="28">
        <f>SUM(F9,F14,F12)</f>
        <v>1460000</v>
      </c>
      <c r="G8" s="28">
        <f>SUM(G9,G14,G12)</f>
        <v>1536481</v>
      </c>
      <c r="H8" s="28">
        <f>SUM(H9,H14,H12)</f>
        <v>836375</v>
      </c>
      <c r="I8" s="29">
        <f>H8/G8*100</f>
        <v>54.434451190740397</v>
      </c>
      <c r="J8" s="29">
        <f>G8/F8*100</f>
        <v>105.23842465753425</v>
      </c>
      <c r="K8" s="304"/>
      <c r="L8" s="305">
        <f>G8-F8</f>
        <v>76481</v>
      </c>
    </row>
    <row r="9" spans="1:12" s="30" customFormat="1" ht="20.100000000000001" customHeight="1">
      <c r="A9" s="27"/>
      <c r="B9" s="509"/>
      <c r="C9" s="388" t="s">
        <v>56</v>
      </c>
      <c r="D9" s="388"/>
      <c r="E9" s="393" t="s">
        <v>57</v>
      </c>
      <c r="F9" s="31">
        <f>SUM(F10:F11)</f>
        <v>460000</v>
      </c>
      <c r="G9" s="31">
        <f>SUM(G10:G11)</f>
        <v>466281</v>
      </c>
      <c r="H9" s="31">
        <f>SUM(H10:H11)</f>
        <v>236375</v>
      </c>
      <c r="I9" s="29">
        <f t="shared" ref="I9:I72" si="0">H9/G9*100</f>
        <v>50.693680420175809</v>
      </c>
      <c r="J9" s="29">
        <f t="shared" ref="J9:J72" si="1">G9/F9*100</f>
        <v>101.36543478260869</v>
      </c>
      <c r="K9" s="304"/>
      <c r="L9" s="305">
        <f t="shared" ref="L9:L72" si="2">G9-F9</f>
        <v>6281</v>
      </c>
    </row>
    <row r="10" spans="1:12" s="30" customFormat="1" ht="22.15" customHeight="1">
      <c r="A10" s="27"/>
      <c r="B10" s="508"/>
      <c r="C10" s="386"/>
      <c r="D10" s="386" t="s">
        <v>576</v>
      </c>
      <c r="E10" s="389" t="s">
        <v>577</v>
      </c>
      <c r="F10" s="32">
        <v>0</v>
      </c>
      <c r="G10" s="32">
        <v>6281</v>
      </c>
      <c r="H10" s="33">
        <v>6281</v>
      </c>
      <c r="I10" s="29">
        <f t="shared" si="0"/>
        <v>100</v>
      </c>
      <c r="J10" s="29"/>
      <c r="K10" s="304"/>
      <c r="L10" s="305">
        <f t="shared" si="2"/>
        <v>6281</v>
      </c>
    </row>
    <row r="11" spans="1:12" ht="66.75" customHeight="1">
      <c r="A11" s="511"/>
      <c r="B11" s="508"/>
      <c r="C11" s="386"/>
      <c r="D11" s="386" t="s">
        <v>60</v>
      </c>
      <c r="E11" s="389" t="s">
        <v>61</v>
      </c>
      <c r="F11" s="32">
        <v>460000</v>
      </c>
      <c r="G11" s="32">
        <v>460000</v>
      </c>
      <c r="H11" s="33">
        <v>230094</v>
      </c>
      <c r="I11" s="29">
        <f t="shared" si="0"/>
        <v>50.020434782608689</v>
      </c>
      <c r="J11" s="29">
        <f t="shared" si="1"/>
        <v>100</v>
      </c>
      <c r="K11" s="304"/>
      <c r="L11" s="305">
        <f t="shared" si="2"/>
        <v>0</v>
      </c>
    </row>
    <row r="12" spans="1:12" s="30" customFormat="1" ht="28.9" customHeight="1">
      <c r="A12" s="27"/>
      <c r="B12" s="509"/>
      <c r="C12" s="388" t="s">
        <v>578</v>
      </c>
      <c r="D12" s="388"/>
      <c r="E12" s="393" t="s">
        <v>579</v>
      </c>
      <c r="F12" s="31">
        <f>F13</f>
        <v>0</v>
      </c>
      <c r="G12" s="31">
        <f>G13</f>
        <v>70200</v>
      </c>
      <c r="H12" s="31">
        <f>H13</f>
        <v>0</v>
      </c>
      <c r="I12" s="29">
        <f t="shared" si="0"/>
        <v>0</v>
      </c>
      <c r="J12" s="29"/>
      <c r="K12" s="304"/>
      <c r="L12" s="305">
        <f t="shared" si="2"/>
        <v>70200</v>
      </c>
    </row>
    <row r="13" spans="1:12" ht="21.6" customHeight="1">
      <c r="A13" s="511"/>
      <c r="B13" s="508"/>
      <c r="C13" s="386"/>
      <c r="D13" s="386" t="s">
        <v>72</v>
      </c>
      <c r="E13" s="389" t="s">
        <v>73</v>
      </c>
      <c r="F13" s="32">
        <v>0</v>
      </c>
      <c r="G13" s="32">
        <v>70200</v>
      </c>
      <c r="H13" s="33">
        <v>0</v>
      </c>
      <c r="I13" s="29">
        <f t="shared" si="0"/>
        <v>0</v>
      </c>
      <c r="J13" s="29"/>
      <c r="K13" s="304"/>
      <c r="L13" s="305">
        <f t="shared" si="2"/>
        <v>70200</v>
      </c>
    </row>
    <row r="14" spans="1:12" s="30" customFormat="1" ht="20.100000000000001" customHeight="1">
      <c r="A14" s="27"/>
      <c r="B14" s="509"/>
      <c r="C14" s="509" t="s">
        <v>62</v>
      </c>
      <c r="D14" s="509"/>
      <c r="E14" s="381" t="s">
        <v>63</v>
      </c>
      <c r="F14" s="28">
        <f>SUM(F15:F15)</f>
        <v>1000000</v>
      </c>
      <c r="G14" s="28">
        <f>SUM(G15:G15)</f>
        <v>1000000</v>
      </c>
      <c r="H14" s="28">
        <f>SUM(H15:H15)</f>
        <v>600000</v>
      </c>
      <c r="I14" s="29">
        <f t="shared" si="0"/>
        <v>60</v>
      </c>
      <c r="J14" s="29">
        <f t="shared" si="1"/>
        <v>100</v>
      </c>
      <c r="K14" s="304"/>
      <c r="L14" s="305">
        <f t="shared" si="2"/>
        <v>0</v>
      </c>
    </row>
    <row r="15" spans="1:12" ht="72" customHeight="1">
      <c r="A15" s="511"/>
      <c r="B15" s="508"/>
      <c r="C15" s="508"/>
      <c r="D15" s="508" t="s">
        <v>64</v>
      </c>
      <c r="E15" s="384" t="s">
        <v>65</v>
      </c>
      <c r="F15" s="34">
        <v>1000000</v>
      </c>
      <c r="G15" s="32">
        <v>1000000</v>
      </c>
      <c r="H15" s="35">
        <v>600000</v>
      </c>
      <c r="I15" s="29">
        <f t="shared" si="0"/>
        <v>60</v>
      </c>
      <c r="J15" s="29">
        <f t="shared" si="1"/>
        <v>100</v>
      </c>
      <c r="K15" s="304"/>
      <c r="L15" s="305">
        <f t="shared" si="2"/>
        <v>0</v>
      </c>
    </row>
    <row r="16" spans="1:12" s="30" customFormat="1" ht="20.100000000000001" customHeight="1">
      <c r="A16" s="27"/>
      <c r="B16" s="388" t="s">
        <v>67</v>
      </c>
      <c r="C16" s="388"/>
      <c r="D16" s="388"/>
      <c r="E16" s="393" t="s">
        <v>68</v>
      </c>
      <c r="F16" s="36">
        <f>F17</f>
        <v>112075</v>
      </c>
      <c r="G16" s="36">
        <f>G17</f>
        <v>112075</v>
      </c>
      <c r="H16" s="36">
        <f>H17</f>
        <v>65042.04</v>
      </c>
      <c r="I16" s="29">
        <f t="shared" si="0"/>
        <v>58.034387686816871</v>
      </c>
      <c r="J16" s="29">
        <f t="shared" si="1"/>
        <v>100</v>
      </c>
      <c r="K16" s="304"/>
      <c r="L16" s="305">
        <f t="shared" si="2"/>
        <v>0</v>
      </c>
    </row>
    <row r="17" spans="1:19" s="30" customFormat="1" ht="20.100000000000001" customHeight="1">
      <c r="A17" s="27"/>
      <c r="B17" s="190"/>
      <c r="C17" s="388" t="s">
        <v>69</v>
      </c>
      <c r="D17" s="388"/>
      <c r="E17" s="393" t="s">
        <v>70</v>
      </c>
      <c r="F17" s="28">
        <f>SUM(F18:F20)</f>
        <v>112075</v>
      </c>
      <c r="G17" s="28">
        <f>SUM(G18:G20)</f>
        <v>112075</v>
      </c>
      <c r="H17" s="28">
        <f>SUM(H18:H20)</f>
        <v>65042.04</v>
      </c>
      <c r="I17" s="29">
        <f t="shared" si="0"/>
        <v>58.034387686816871</v>
      </c>
      <c r="J17" s="29">
        <f t="shared" si="1"/>
        <v>100</v>
      </c>
      <c r="K17" s="304"/>
      <c r="L17" s="305">
        <f t="shared" si="2"/>
        <v>0</v>
      </c>
    </row>
    <row r="18" spans="1:19" ht="103.9" customHeight="1">
      <c r="A18" s="511"/>
      <c r="B18" s="386"/>
      <c r="C18" s="386"/>
      <c r="D18" s="508" t="s">
        <v>71</v>
      </c>
      <c r="E18" s="384" t="s">
        <v>519</v>
      </c>
      <c r="F18" s="34">
        <v>92000</v>
      </c>
      <c r="G18" s="34">
        <v>92000</v>
      </c>
      <c r="H18" s="35">
        <v>64487.51</v>
      </c>
      <c r="I18" s="29">
        <f t="shared" si="0"/>
        <v>70.095119565217388</v>
      </c>
      <c r="J18" s="29">
        <f t="shared" si="1"/>
        <v>100</v>
      </c>
      <c r="K18" s="304"/>
      <c r="L18" s="305">
        <f t="shared" si="2"/>
        <v>0</v>
      </c>
    </row>
    <row r="19" spans="1:19" ht="20.100000000000001" customHeight="1">
      <c r="A19" s="511"/>
      <c r="B19" s="386"/>
      <c r="C19" s="386"/>
      <c r="D19" s="386" t="s">
        <v>72</v>
      </c>
      <c r="E19" s="389" t="s">
        <v>73</v>
      </c>
      <c r="F19" s="34">
        <v>20000</v>
      </c>
      <c r="G19" s="34">
        <v>20000</v>
      </c>
      <c r="H19" s="35">
        <v>495.93</v>
      </c>
      <c r="I19" s="29">
        <f t="shared" si="0"/>
        <v>2.4796499999999999</v>
      </c>
      <c r="J19" s="29">
        <f t="shared" si="1"/>
        <v>100</v>
      </c>
      <c r="K19" s="304"/>
      <c r="L19" s="305">
        <f t="shared" si="2"/>
        <v>0</v>
      </c>
    </row>
    <row r="20" spans="1:19" ht="20.100000000000001" customHeight="1">
      <c r="A20" s="511"/>
      <c r="B20" s="386"/>
      <c r="C20" s="386"/>
      <c r="D20" s="386" t="s">
        <v>74</v>
      </c>
      <c r="E20" s="389" t="s">
        <v>518</v>
      </c>
      <c r="F20" s="34">
        <v>75</v>
      </c>
      <c r="G20" s="34">
        <v>75</v>
      </c>
      <c r="H20" s="35">
        <v>58.6</v>
      </c>
      <c r="I20" s="29">
        <f t="shared" si="0"/>
        <v>78.133333333333326</v>
      </c>
      <c r="J20" s="29">
        <f t="shared" si="1"/>
        <v>100</v>
      </c>
      <c r="K20" s="304"/>
      <c r="L20" s="305">
        <f t="shared" si="2"/>
        <v>0</v>
      </c>
    </row>
    <row r="21" spans="1:19" s="30" customFormat="1" ht="20.100000000000001" customHeight="1">
      <c r="A21" s="27"/>
      <c r="B21" s="509" t="s">
        <v>75</v>
      </c>
      <c r="C21" s="509"/>
      <c r="D21" s="509"/>
      <c r="E21" s="381" t="s">
        <v>76</v>
      </c>
      <c r="F21" s="28">
        <f>SUM(F24+F22)</f>
        <v>2707500</v>
      </c>
      <c r="G21" s="28">
        <f>SUM(G24+G22)</f>
        <v>2845363.63</v>
      </c>
      <c r="H21" s="28">
        <f>SUM(H24+H22)</f>
        <v>1742315.35</v>
      </c>
      <c r="I21" s="29">
        <f t="shared" si="0"/>
        <v>61.233486350565322</v>
      </c>
      <c r="J21" s="29">
        <f t="shared" si="1"/>
        <v>105.09191615881809</v>
      </c>
      <c r="K21" s="304"/>
      <c r="L21" s="305">
        <f t="shared" si="2"/>
        <v>137863.62999999989</v>
      </c>
    </row>
    <row r="22" spans="1:19" s="30" customFormat="1" ht="24.6" customHeight="1">
      <c r="A22" s="27"/>
      <c r="B22" s="509"/>
      <c r="C22" s="509" t="s">
        <v>580</v>
      </c>
      <c r="D22" s="509"/>
      <c r="E22" s="381" t="s">
        <v>234</v>
      </c>
      <c r="F22" s="28">
        <f>F23</f>
        <v>0</v>
      </c>
      <c r="G22" s="28">
        <f>G23</f>
        <v>2696.57</v>
      </c>
      <c r="H22" s="28">
        <f>H23</f>
        <v>31439.919999999998</v>
      </c>
      <c r="I22" s="29">
        <f t="shared" si="0"/>
        <v>1165.9226350511944</v>
      </c>
      <c r="J22" s="29"/>
      <c r="K22" s="304"/>
      <c r="L22" s="305">
        <f t="shared" si="2"/>
        <v>2696.57</v>
      </c>
    </row>
    <row r="23" spans="1:19" ht="27" customHeight="1">
      <c r="A23" s="511"/>
      <c r="B23" s="508"/>
      <c r="C23" s="508"/>
      <c r="D23" s="508" t="s">
        <v>576</v>
      </c>
      <c r="E23" s="384" t="s">
        <v>577</v>
      </c>
      <c r="F23" s="34">
        <v>0</v>
      </c>
      <c r="G23" s="34">
        <v>2696.57</v>
      </c>
      <c r="H23" s="34">
        <v>31439.919999999998</v>
      </c>
      <c r="I23" s="29">
        <f t="shared" si="0"/>
        <v>1165.9226350511944</v>
      </c>
      <c r="J23" s="29"/>
      <c r="K23" s="437"/>
      <c r="L23" s="305">
        <f t="shared" si="2"/>
        <v>2696.57</v>
      </c>
    </row>
    <row r="24" spans="1:19" s="30" customFormat="1" ht="29.1" customHeight="1">
      <c r="A24" s="27"/>
      <c r="B24" s="509"/>
      <c r="C24" s="509" t="s">
        <v>77</v>
      </c>
      <c r="D24" s="509"/>
      <c r="E24" s="381" t="s">
        <v>78</v>
      </c>
      <c r="F24" s="28">
        <f>SUM(F25:F31)</f>
        <v>2707500</v>
      </c>
      <c r="G24" s="36">
        <f>SUM(G25:G31)</f>
        <v>2842667.06</v>
      </c>
      <c r="H24" s="36">
        <f>SUM(H25:H31)</f>
        <v>1710875.4300000002</v>
      </c>
      <c r="I24" s="29">
        <f t="shared" si="0"/>
        <v>60.185571995898812</v>
      </c>
      <c r="J24" s="29">
        <f t="shared" si="1"/>
        <v>104.99231985226223</v>
      </c>
      <c r="K24" s="304"/>
      <c r="L24" s="305">
        <f t="shared" si="2"/>
        <v>135167.06000000006</v>
      </c>
      <c r="S24" s="24"/>
    </row>
    <row r="25" spans="1:19" ht="49.15" customHeight="1">
      <c r="A25" s="511"/>
      <c r="B25" s="508"/>
      <c r="C25" s="508"/>
      <c r="D25" s="508" t="s">
        <v>79</v>
      </c>
      <c r="E25" s="384" t="s">
        <v>520</v>
      </c>
      <c r="F25" s="34">
        <v>352400</v>
      </c>
      <c r="G25" s="34">
        <v>352400</v>
      </c>
      <c r="H25" s="35">
        <v>372940.47</v>
      </c>
      <c r="I25" s="29">
        <f t="shared" si="0"/>
        <v>105.82873723041996</v>
      </c>
      <c r="J25" s="29">
        <f t="shared" si="1"/>
        <v>100</v>
      </c>
      <c r="K25" s="304"/>
      <c r="L25" s="305">
        <f t="shared" si="2"/>
        <v>0</v>
      </c>
    </row>
    <row r="26" spans="1:19" ht="49.15" customHeight="1">
      <c r="A26" s="511"/>
      <c r="B26" s="508"/>
      <c r="C26" s="508"/>
      <c r="D26" s="508" t="s">
        <v>581</v>
      </c>
      <c r="E26" s="384" t="s">
        <v>656</v>
      </c>
      <c r="F26" s="34">
        <v>0</v>
      </c>
      <c r="G26" s="34">
        <v>100</v>
      </c>
      <c r="H26" s="35">
        <v>0</v>
      </c>
      <c r="I26" s="29">
        <f t="shared" si="0"/>
        <v>0</v>
      </c>
      <c r="J26" s="29"/>
      <c r="K26" s="304"/>
      <c r="L26" s="305">
        <f t="shared" si="2"/>
        <v>100</v>
      </c>
    </row>
    <row r="27" spans="1:19" ht="28.15" customHeight="1">
      <c r="A27" s="511"/>
      <c r="B27" s="508"/>
      <c r="C27" s="508"/>
      <c r="D27" s="508" t="s">
        <v>196</v>
      </c>
      <c r="E27" s="384" t="s">
        <v>197</v>
      </c>
      <c r="F27" s="34">
        <v>100</v>
      </c>
      <c r="G27" s="34">
        <v>0</v>
      </c>
      <c r="H27" s="35">
        <v>0</v>
      </c>
      <c r="I27" s="29"/>
      <c r="J27" s="29">
        <f t="shared" si="1"/>
        <v>0</v>
      </c>
      <c r="K27" s="304"/>
      <c r="L27" s="305">
        <f t="shared" si="2"/>
        <v>-100</v>
      </c>
    </row>
    <row r="28" spans="1:19" ht="89.45" customHeight="1">
      <c r="A28" s="511"/>
      <c r="B28" s="508"/>
      <c r="C28" s="508"/>
      <c r="D28" s="508" t="s">
        <v>71</v>
      </c>
      <c r="E28" s="384" t="s">
        <v>519</v>
      </c>
      <c r="F28" s="34">
        <v>2070000</v>
      </c>
      <c r="G28" s="34">
        <v>2070000</v>
      </c>
      <c r="H28" s="35">
        <v>1072055.3400000001</v>
      </c>
      <c r="I28" s="29">
        <f t="shared" si="0"/>
        <v>51.790113043478271</v>
      </c>
      <c r="J28" s="29">
        <f t="shared" si="1"/>
        <v>100</v>
      </c>
      <c r="K28" s="304"/>
      <c r="L28" s="305">
        <f t="shared" si="2"/>
        <v>0</v>
      </c>
    </row>
    <row r="29" spans="1:19" ht="20.100000000000001" customHeight="1">
      <c r="A29" s="511"/>
      <c r="B29" s="508"/>
      <c r="C29" s="508"/>
      <c r="D29" s="508" t="s">
        <v>74</v>
      </c>
      <c r="E29" s="389" t="s">
        <v>518</v>
      </c>
      <c r="F29" s="34">
        <v>35000</v>
      </c>
      <c r="G29" s="34">
        <v>35000</v>
      </c>
      <c r="H29" s="35">
        <v>32029.52</v>
      </c>
      <c r="I29" s="29">
        <f t="shared" si="0"/>
        <v>91.512914285714288</v>
      </c>
      <c r="J29" s="29">
        <f t="shared" si="1"/>
        <v>100</v>
      </c>
      <c r="K29" s="304"/>
      <c r="L29" s="305">
        <f t="shared" si="2"/>
        <v>0</v>
      </c>
    </row>
    <row r="30" spans="1:19" ht="28.5" customHeight="1">
      <c r="A30" s="511"/>
      <c r="B30" s="508"/>
      <c r="C30" s="508"/>
      <c r="D30" s="508" t="s">
        <v>576</v>
      </c>
      <c r="E30" s="384" t="s">
        <v>577</v>
      </c>
      <c r="F30" s="34">
        <v>0</v>
      </c>
      <c r="G30" s="34">
        <v>135167.06</v>
      </c>
      <c r="H30" s="35">
        <v>135167.12</v>
      </c>
      <c r="I30" s="29">
        <f t="shared" si="0"/>
        <v>100.00004438951325</v>
      </c>
      <c r="J30" s="29"/>
      <c r="K30" s="304"/>
      <c r="L30" s="305">
        <f t="shared" si="2"/>
        <v>135167.06</v>
      </c>
    </row>
    <row r="31" spans="1:19" ht="20.100000000000001" customHeight="1">
      <c r="A31" s="511"/>
      <c r="B31" s="508"/>
      <c r="C31" s="508"/>
      <c r="D31" s="386" t="s">
        <v>58</v>
      </c>
      <c r="E31" s="389" t="s">
        <v>59</v>
      </c>
      <c r="F31" s="34">
        <v>250000</v>
      </c>
      <c r="G31" s="34">
        <v>250000</v>
      </c>
      <c r="H31" s="35">
        <v>98682.98</v>
      </c>
      <c r="I31" s="29">
        <f t="shared" si="0"/>
        <v>39.473191999999997</v>
      </c>
      <c r="J31" s="29">
        <f t="shared" si="1"/>
        <v>100</v>
      </c>
      <c r="K31" s="304"/>
      <c r="L31" s="305">
        <f t="shared" si="2"/>
        <v>0</v>
      </c>
    </row>
    <row r="32" spans="1:19" s="30" customFormat="1" ht="20.100000000000001" customHeight="1">
      <c r="A32" s="27"/>
      <c r="B32" s="509" t="s">
        <v>80</v>
      </c>
      <c r="C32" s="509"/>
      <c r="D32" s="509"/>
      <c r="E32" s="381" t="s">
        <v>81</v>
      </c>
      <c r="F32" s="28">
        <f>SUM(F33,schowek!F1)</f>
        <v>700000</v>
      </c>
      <c r="G32" s="28">
        <f>SUM(G33,schowek!G1)</f>
        <v>725185</v>
      </c>
      <c r="H32" s="28">
        <f>SUM(H33,schowek!H1)</f>
        <v>362264.39</v>
      </c>
      <c r="I32" s="29">
        <f t="shared" si="0"/>
        <v>49.954754993553365</v>
      </c>
      <c r="J32" s="29">
        <f t="shared" si="1"/>
        <v>103.59785714285714</v>
      </c>
      <c r="K32" s="304"/>
      <c r="L32" s="305">
        <f t="shared" si="2"/>
        <v>25185</v>
      </c>
    </row>
    <row r="33" spans="1:18" s="30" customFormat="1" ht="20.100000000000001" customHeight="1">
      <c r="A33" s="27"/>
      <c r="B33" s="509"/>
      <c r="C33" s="509" t="s">
        <v>82</v>
      </c>
      <c r="D33" s="509"/>
      <c r="E33" s="381" t="s">
        <v>83</v>
      </c>
      <c r="F33" s="28">
        <f>SUM(F34:F36)</f>
        <v>700000</v>
      </c>
      <c r="G33" s="28">
        <f>SUM(G34:G36)</f>
        <v>725185</v>
      </c>
      <c r="H33" s="28">
        <f>SUM(H34:H36)</f>
        <v>362264.39</v>
      </c>
      <c r="I33" s="29">
        <f t="shared" si="0"/>
        <v>49.954754993553365</v>
      </c>
      <c r="J33" s="29">
        <f t="shared" si="1"/>
        <v>103.59785714285714</v>
      </c>
      <c r="K33" s="304"/>
      <c r="L33" s="305">
        <f t="shared" si="2"/>
        <v>25185</v>
      </c>
    </row>
    <row r="34" spans="1:18" ht="20.100000000000001" customHeight="1">
      <c r="A34" s="511"/>
      <c r="B34" s="508"/>
      <c r="C34" s="508"/>
      <c r="D34" s="508" t="s">
        <v>72</v>
      </c>
      <c r="E34" s="384" t="s">
        <v>73</v>
      </c>
      <c r="F34" s="34">
        <v>700000</v>
      </c>
      <c r="G34" s="32">
        <v>700000</v>
      </c>
      <c r="H34" s="35">
        <v>337079.21</v>
      </c>
      <c r="I34" s="29">
        <f t="shared" si="0"/>
        <v>48.154172857142861</v>
      </c>
      <c r="J34" s="29">
        <f t="shared" si="1"/>
        <v>100</v>
      </c>
      <c r="K34" s="304"/>
      <c r="L34" s="305">
        <f t="shared" si="2"/>
        <v>0</v>
      </c>
    </row>
    <row r="35" spans="1:18" ht="23.45" customHeight="1">
      <c r="A35" s="511"/>
      <c r="B35" s="508"/>
      <c r="C35" s="508"/>
      <c r="D35" s="508" t="s">
        <v>576</v>
      </c>
      <c r="E35" s="384" t="s">
        <v>577</v>
      </c>
      <c r="F35" s="34">
        <v>0</v>
      </c>
      <c r="G35" s="32">
        <v>13185</v>
      </c>
      <c r="H35" s="35">
        <v>13185.18</v>
      </c>
      <c r="I35" s="29">
        <f t="shared" si="0"/>
        <v>100.00136518771332</v>
      </c>
      <c r="J35" s="29"/>
      <c r="K35" s="304"/>
      <c r="L35" s="305">
        <f t="shared" si="2"/>
        <v>13185</v>
      </c>
      <c r="P35" s="37"/>
      <c r="Q35" s="37"/>
      <c r="R35" s="30"/>
    </row>
    <row r="36" spans="1:18" ht="72" customHeight="1">
      <c r="A36" s="511"/>
      <c r="B36" s="508"/>
      <c r="C36" s="508"/>
      <c r="D36" s="508" t="s">
        <v>468</v>
      </c>
      <c r="E36" s="384" t="s">
        <v>469</v>
      </c>
      <c r="F36" s="34">
        <v>0</v>
      </c>
      <c r="G36" s="32">
        <v>12000</v>
      </c>
      <c r="H36" s="35">
        <v>12000</v>
      </c>
      <c r="I36" s="29">
        <f t="shared" si="0"/>
        <v>100</v>
      </c>
      <c r="J36" s="29"/>
      <c r="K36" s="304"/>
      <c r="L36" s="305">
        <f t="shared" si="2"/>
        <v>12000</v>
      </c>
    </row>
    <row r="37" spans="1:18" s="30" customFormat="1" ht="20.100000000000001" customHeight="1">
      <c r="A37" s="27"/>
      <c r="B37" s="509" t="s">
        <v>88</v>
      </c>
      <c r="C37" s="509"/>
      <c r="D37" s="509"/>
      <c r="E37" s="381" t="s">
        <v>89</v>
      </c>
      <c r="F37" s="28">
        <f>SUM(F38,F41,F43)</f>
        <v>326967</v>
      </c>
      <c r="G37" s="28">
        <f>SUM(G38,G41,G43)</f>
        <v>344934</v>
      </c>
      <c r="H37" s="28">
        <f>SUM(H38,H41,H43)</f>
        <v>238128.63999999998</v>
      </c>
      <c r="I37" s="29">
        <f t="shared" si="0"/>
        <v>69.036001090063607</v>
      </c>
      <c r="J37" s="29">
        <f t="shared" si="1"/>
        <v>105.49504995917019</v>
      </c>
      <c r="K37" s="304"/>
      <c r="L37" s="305">
        <f t="shared" si="2"/>
        <v>17967</v>
      </c>
    </row>
    <row r="38" spans="1:18" s="30" customFormat="1" ht="20.100000000000001" customHeight="1">
      <c r="A38" s="27"/>
      <c r="B38" s="509"/>
      <c r="C38" s="509" t="s">
        <v>90</v>
      </c>
      <c r="D38" s="509"/>
      <c r="E38" s="381" t="s">
        <v>91</v>
      </c>
      <c r="F38" s="28">
        <f>SUM(F39:F40)</f>
        <v>311867</v>
      </c>
      <c r="G38" s="28">
        <f>SUM(G39:G40)</f>
        <v>329834</v>
      </c>
      <c r="H38" s="28">
        <f>SUM(H39:H40)</f>
        <v>227011.15</v>
      </c>
      <c r="I38" s="29">
        <f t="shared" si="0"/>
        <v>68.825879078566786</v>
      </c>
      <c r="J38" s="29">
        <f t="shared" si="1"/>
        <v>105.76110970381605</v>
      </c>
      <c r="K38" s="304"/>
      <c r="L38" s="305">
        <f t="shared" si="2"/>
        <v>17967</v>
      </c>
    </row>
    <row r="39" spans="1:18" ht="20.100000000000001" customHeight="1">
      <c r="A39" s="511"/>
      <c r="B39" s="508"/>
      <c r="C39" s="508"/>
      <c r="D39" s="386" t="s">
        <v>58</v>
      </c>
      <c r="E39" s="389" t="s">
        <v>59</v>
      </c>
      <c r="F39" s="34">
        <v>100</v>
      </c>
      <c r="G39" s="32">
        <v>100</v>
      </c>
      <c r="H39" s="35">
        <v>20.149999999999999</v>
      </c>
      <c r="I39" s="29">
        <f t="shared" si="0"/>
        <v>20.149999999999999</v>
      </c>
      <c r="J39" s="29">
        <f t="shared" si="1"/>
        <v>100</v>
      </c>
      <c r="K39" s="304"/>
      <c r="L39" s="305">
        <f t="shared" si="2"/>
        <v>0</v>
      </c>
    </row>
    <row r="40" spans="1:18" ht="79.900000000000006" customHeight="1">
      <c r="B40" s="536"/>
      <c r="C40" s="536"/>
      <c r="D40" s="536" t="s">
        <v>92</v>
      </c>
      <c r="E40" s="464" t="s">
        <v>514</v>
      </c>
      <c r="F40" s="438">
        <v>311767</v>
      </c>
      <c r="G40" s="527">
        <v>329734</v>
      </c>
      <c r="H40" s="457">
        <v>226991</v>
      </c>
      <c r="I40" s="537">
        <f t="shared" si="0"/>
        <v>68.840641244154384</v>
      </c>
      <c r="J40" s="537">
        <f t="shared" si="1"/>
        <v>105.76295759333092</v>
      </c>
      <c r="K40" s="304"/>
      <c r="L40" s="305">
        <f t="shared" si="2"/>
        <v>17967</v>
      </c>
    </row>
    <row r="41" spans="1:18" s="30" customFormat="1" ht="27.75" customHeight="1">
      <c r="B41" s="387"/>
      <c r="C41" s="399" t="s">
        <v>93</v>
      </c>
      <c r="D41" s="399"/>
      <c r="E41" s="538" t="s">
        <v>94</v>
      </c>
      <c r="F41" s="28">
        <f>SUM(F42:F42)</f>
        <v>15000</v>
      </c>
      <c r="G41" s="28">
        <f>SUM(G42:G42)</f>
        <v>15000</v>
      </c>
      <c r="H41" s="28">
        <f>SUM(H42:H42)</f>
        <v>11117.49</v>
      </c>
      <c r="I41" s="29">
        <f t="shared" si="0"/>
        <v>74.116600000000005</v>
      </c>
      <c r="J41" s="29">
        <f t="shared" si="1"/>
        <v>100</v>
      </c>
      <c r="K41" s="304"/>
      <c r="L41" s="305">
        <f t="shared" si="2"/>
        <v>0</v>
      </c>
    </row>
    <row r="42" spans="1:18" ht="20.100000000000001" customHeight="1">
      <c r="B42" s="525"/>
      <c r="C42" s="391"/>
      <c r="D42" s="391" t="s">
        <v>58</v>
      </c>
      <c r="E42" s="429" t="s">
        <v>59</v>
      </c>
      <c r="F42" s="34">
        <v>15000</v>
      </c>
      <c r="G42" s="32">
        <v>15000</v>
      </c>
      <c r="H42" s="424">
        <v>11117.49</v>
      </c>
      <c r="I42" s="29">
        <f t="shared" si="0"/>
        <v>74.116600000000005</v>
      </c>
      <c r="J42" s="29">
        <f t="shared" si="1"/>
        <v>100</v>
      </c>
      <c r="K42" s="304"/>
      <c r="L42" s="305">
        <f t="shared" si="2"/>
        <v>0</v>
      </c>
    </row>
    <row r="43" spans="1:18" s="30" customFormat="1" ht="27.75" customHeight="1">
      <c r="B43" s="387"/>
      <c r="C43" s="387" t="s">
        <v>95</v>
      </c>
      <c r="D43" s="387"/>
      <c r="E43" s="380" t="s">
        <v>96</v>
      </c>
      <c r="F43" s="28">
        <f>SUM(F44:F44)</f>
        <v>100</v>
      </c>
      <c r="G43" s="28">
        <f>SUM(G44:G44)</f>
        <v>100</v>
      </c>
      <c r="H43" s="28">
        <f>SUM(H44:H44)</f>
        <v>0</v>
      </c>
      <c r="I43" s="29">
        <f t="shared" si="0"/>
        <v>0</v>
      </c>
      <c r="J43" s="29">
        <f t="shared" si="1"/>
        <v>100</v>
      </c>
      <c r="K43" s="304"/>
      <c r="L43" s="305">
        <f t="shared" si="2"/>
        <v>0</v>
      </c>
    </row>
    <row r="44" spans="1:18" s="30" customFormat="1" ht="27.75" customHeight="1">
      <c r="B44" s="387"/>
      <c r="C44" s="387"/>
      <c r="D44" s="391" t="s">
        <v>58</v>
      </c>
      <c r="E44" s="390" t="s">
        <v>59</v>
      </c>
      <c r="F44" s="34">
        <v>100</v>
      </c>
      <c r="G44" s="34">
        <v>100</v>
      </c>
      <c r="H44" s="34">
        <v>0</v>
      </c>
      <c r="I44" s="29">
        <f t="shared" si="0"/>
        <v>0</v>
      </c>
      <c r="J44" s="29">
        <f t="shared" si="1"/>
        <v>100</v>
      </c>
      <c r="K44" s="304"/>
      <c r="L44" s="305">
        <f t="shared" si="2"/>
        <v>0</v>
      </c>
    </row>
    <row r="45" spans="1:18" s="30" customFormat="1" ht="55.15" customHeight="1">
      <c r="B45" s="387" t="s">
        <v>98</v>
      </c>
      <c r="C45" s="387"/>
      <c r="D45" s="387"/>
      <c r="E45" s="380" t="s">
        <v>99</v>
      </c>
      <c r="F45" s="28">
        <f>F46</f>
        <v>6774</v>
      </c>
      <c r="G45" s="28">
        <f>G46</f>
        <v>6774</v>
      </c>
      <c r="H45" s="28">
        <f>H46</f>
        <v>3390</v>
      </c>
      <c r="I45" s="29">
        <f t="shared" si="0"/>
        <v>50.044286979627998</v>
      </c>
      <c r="J45" s="29">
        <f t="shared" si="1"/>
        <v>100</v>
      </c>
      <c r="K45" s="304"/>
      <c r="L45" s="305">
        <f t="shared" si="2"/>
        <v>0</v>
      </c>
    </row>
    <row r="46" spans="1:18" s="30" customFormat="1" ht="44.65" customHeight="1">
      <c r="B46" s="387"/>
      <c r="C46" s="387" t="s">
        <v>100</v>
      </c>
      <c r="D46" s="387"/>
      <c r="E46" s="380" t="s">
        <v>101</v>
      </c>
      <c r="F46" s="28">
        <f>SUM(F47:F47)</f>
        <v>6774</v>
      </c>
      <c r="G46" s="28">
        <f>SUM(G47:G47)</f>
        <v>6774</v>
      </c>
      <c r="H46" s="28">
        <f>SUM(H47:H47)</f>
        <v>3390</v>
      </c>
      <c r="I46" s="29">
        <f t="shared" si="0"/>
        <v>50.044286979627998</v>
      </c>
      <c r="J46" s="29">
        <f t="shared" si="1"/>
        <v>100</v>
      </c>
      <c r="K46" s="304"/>
      <c r="L46" s="305">
        <f t="shared" si="2"/>
        <v>0</v>
      </c>
    </row>
    <row r="47" spans="1:18" ht="83.45" customHeight="1">
      <c r="B47" s="510"/>
      <c r="C47" s="510"/>
      <c r="D47" s="510" t="s">
        <v>92</v>
      </c>
      <c r="E47" s="384" t="s">
        <v>514</v>
      </c>
      <c r="F47" s="34">
        <v>6774</v>
      </c>
      <c r="G47" s="34">
        <v>6774</v>
      </c>
      <c r="H47" s="35">
        <v>3390</v>
      </c>
      <c r="I47" s="29">
        <f t="shared" si="0"/>
        <v>50.044286979627998</v>
      </c>
      <c r="J47" s="29">
        <f t="shared" si="1"/>
        <v>100</v>
      </c>
      <c r="K47" s="304"/>
      <c r="L47" s="305">
        <f t="shared" si="2"/>
        <v>0</v>
      </c>
    </row>
    <row r="48" spans="1:18" s="30" customFormat="1" ht="33.75" customHeight="1">
      <c r="B48" s="387" t="s">
        <v>102</v>
      </c>
      <c r="C48" s="387"/>
      <c r="D48" s="387"/>
      <c r="E48" s="380" t="s">
        <v>103</v>
      </c>
      <c r="F48" s="28">
        <f>SUM(F49:F49)</f>
        <v>20100</v>
      </c>
      <c r="G48" s="28">
        <f>SUM(G49:G49)</f>
        <v>20100</v>
      </c>
      <c r="H48" s="28">
        <f>SUM(H49:H49)</f>
        <v>9855.4</v>
      </c>
      <c r="I48" s="29">
        <f t="shared" si="0"/>
        <v>49.0318407960199</v>
      </c>
      <c r="J48" s="29">
        <f t="shared" si="1"/>
        <v>100</v>
      </c>
      <c r="K48" s="304"/>
      <c r="L48" s="305">
        <f t="shared" si="2"/>
        <v>0</v>
      </c>
    </row>
    <row r="49" spans="1:17" s="30" customFormat="1" ht="20.100000000000001" customHeight="1">
      <c r="B49" s="387"/>
      <c r="C49" s="387" t="s">
        <v>104</v>
      </c>
      <c r="D49" s="387"/>
      <c r="E49" s="380" t="s">
        <v>105</v>
      </c>
      <c r="F49" s="28">
        <f>SUM(F50:F52)</f>
        <v>20100</v>
      </c>
      <c r="G49" s="28">
        <f>SUM(G50:G52)</f>
        <v>20100</v>
      </c>
      <c r="H49" s="28">
        <f>SUM(H50:H52)</f>
        <v>9855.4</v>
      </c>
      <c r="I49" s="29">
        <f t="shared" si="0"/>
        <v>49.0318407960199</v>
      </c>
      <c r="J49" s="29">
        <f t="shared" si="1"/>
        <v>100</v>
      </c>
      <c r="K49" s="304"/>
      <c r="L49" s="305">
        <f t="shared" si="2"/>
        <v>0</v>
      </c>
    </row>
    <row r="50" spans="1:17" ht="39" customHeight="1">
      <c r="B50" s="406"/>
      <c r="C50" s="406"/>
      <c r="D50" s="406" t="s">
        <v>106</v>
      </c>
      <c r="E50" s="407" t="s">
        <v>521</v>
      </c>
      <c r="F50" s="438">
        <v>20000</v>
      </c>
      <c r="G50" s="527">
        <v>20000</v>
      </c>
      <c r="H50" s="457">
        <v>9620</v>
      </c>
      <c r="I50" s="29">
        <f t="shared" si="0"/>
        <v>48.1</v>
      </c>
      <c r="J50" s="29">
        <f t="shared" si="1"/>
        <v>100</v>
      </c>
      <c r="K50" s="304"/>
      <c r="L50" s="305">
        <f t="shared" si="2"/>
        <v>0</v>
      </c>
    </row>
    <row r="51" spans="1:17" ht="43.15" customHeight="1">
      <c r="A51" s="189"/>
      <c r="B51" s="508"/>
      <c r="C51" s="508"/>
      <c r="D51" s="508" t="s">
        <v>581</v>
      </c>
      <c r="E51" s="384" t="s">
        <v>656</v>
      </c>
      <c r="F51" s="132">
        <v>0</v>
      </c>
      <c r="G51" s="528">
        <v>100</v>
      </c>
      <c r="H51" s="133">
        <v>235.4</v>
      </c>
      <c r="I51" s="29">
        <f t="shared" si="0"/>
        <v>235.4</v>
      </c>
      <c r="J51" s="29"/>
      <c r="K51" s="304"/>
      <c r="L51" s="305">
        <f t="shared" si="2"/>
        <v>100</v>
      </c>
    </row>
    <row r="52" spans="1:17" ht="27.6" customHeight="1">
      <c r="B52" s="421"/>
      <c r="C52" s="421"/>
      <c r="D52" s="421" t="s">
        <v>196</v>
      </c>
      <c r="E52" s="469" t="s">
        <v>197</v>
      </c>
      <c r="F52" s="440">
        <v>100</v>
      </c>
      <c r="G52" s="529">
        <v>0</v>
      </c>
      <c r="H52" s="441">
        <v>0</v>
      </c>
      <c r="I52" s="29"/>
      <c r="J52" s="29">
        <f t="shared" si="1"/>
        <v>0</v>
      </c>
      <c r="K52" s="304"/>
      <c r="L52" s="305">
        <f t="shared" si="2"/>
        <v>-100</v>
      </c>
      <c r="M52" s="643"/>
      <c r="N52" s="644"/>
      <c r="O52" s="516"/>
      <c r="P52" s="516"/>
    </row>
    <row r="53" spans="1:17" ht="29.45" customHeight="1">
      <c r="B53" s="402" t="s">
        <v>546</v>
      </c>
      <c r="C53" s="309"/>
      <c r="D53" s="458"/>
      <c r="E53" s="459" t="s">
        <v>547</v>
      </c>
      <c r="F53" s="470">
        <f t="shared" ref="F53:H54" si="3">F54</f>
        <v>1878.12</v>
      </c>
      <c r="G53" s="470">
        <f t="shared" si="3"/>
        <v>1878.12</v>
      </c>
      <c r="H53" s="470">
        <f t="shared" si="3"/>
        <v>0</v>
      </c>
      <c r="I53" s="29">
        <f t="shared" si="0"/>
        <v>0</v>
      </c>
      <c r="J53" s="29">
        <f t="shared" si="1"/>
        <v>100</v>
      </c>
      <c r="K53" s="304"/>
      <c r="L53" s="305">
        <f t="shared" si="2"/>
        <v>0</v>
      </c>
      <c r="M53" s="645"/>
      <c r="N53" s="646"/>
      <c r="O53" s="516"/>
      <c r="P53" s="516"/>
    </row>
    <row r="54" spans="1:17" ht="25.15" customHeight="1">
      <c r="B54" s="510"/>
      <c r="C54" s="387" t="s">
        <v>548</v>
      </c>
      <c r="D54" s="385"/>
      <c r="E54" s="439" t="s">
        <v>549</v>
      </c>
      <c r="F54" s="471">
        <f t="shared" si="3"/>
        <v>1878.12</v>
      </c>
      <c r="G54" s="471">
        <f t="shared" si="3"/>
        <v>1878.12</v>
      </c>
      <c r="H54" s="471">
        <f t="shared" si="3"/>
        <v>0</v>
      </c>
      <c r="I54" s="29">
        <f t="shared" si="0"/>
        <v>0</v>
      </c>
      <c r="J54" s="29">
        <f t="shared" si="1"/>
        <v>100</v>
      </c>
      <c r="K54" s="304"/>
      <c r="L54" s="305">
        <f t="shared" si="2"/>
        <v>0</v>
      </c>
    </row>
    <row r="55" spans="1:17" ht="69" customHeight="1">
      <c r="B55" s="510"/>
      <c r="C55" s="382"/>
      <c r="D55" s="508" t="s">
        <v>64</v>
      </c>
      <c r="E55" s="384" t="s">
        <v>65</v>
      </c>
      <c r="F55" s="472">
        <v>1878.12</v>
      </c>
      <c r="G55" s="530">
        <v>1878.12</v>
      </c>
      <c r="H55" s="35">
        <v>0</v>
      </c>
      <c r="I55" s="29">
        <f t="shared" si="0"/>
        <v>0</v>
      </c>
      <c r="J55" s="29">
        <f t="shared" si="1"/>
        <v>100</v>
      </c>
      <c r="K55" s="304"/>
      <c r="L55" s="305">
        <f t="shared" si="2"/>
        <v>0</v>
      </c>
    </row>
    <row r="56" spans="1:17" s="30" customFormat="1" ht="89.25" customHeight="1">
      <c r="B56" s="387" t="s">
        <v>107</v>
      </c>
      <c r="C56" s="387"/>
      <c r="D56" s="402"/>
      <c r="E56" s="412" t="s">
        <v>108</v>
      </c>
      <c r="F56" s="413">
        <f>SUM(F57,F60,F70,F82,F89)</f>
        <v>45442070</v>
      </c>
      <c r="G56" s="28">
        <f>SUM(G57,G60,G70,G82,G89)</f>
        <v>46061600</v>
      </c>
      <c r="H56" s="28">
        <f>SUM(H57,H60,H70,H82,H89)</f>
        <v>23151594.440000001</v>
      </c>
      <c r="I56" s="29">
        <f t="shared" si="0"/>
        <v>50.262245427861821</v>
      </c>
      <c r="J56" s="29">
        <f t="shared" si="1"/>
        <v>101.36334018234645</v>
      </c>
      <c r="K56" s="304"/>
      <c r="L56" s="305">
        <f t="shared" si="2"/>
        <v>619530</v>
      </c>
    </row>
    <row r="57" spans="1:17" s="30" customFormat="1" ht="45.75" customHeight="1">
      <c r="A57" s="27"/>
      <c r="B57" s="387"/>
      <c r="C57" s="387" t="s">
        <v>109</v>
      </c>
      <c r="D57" s="387"/>
      <c r="E57" s="380" t="s">
        <v>110</v>
      </c>
      <c r="F57" s="28">
        <f>SUM(F58:F59)</f>
        <v>80500</v>
      </c>
      <c r="G57" s="28">
        <f>SUM(G58:G59)</f>
        <v>80500</v>
      </c>
      <c r="H57" s="28">
        <f>SUM(H58:H59)</f>
        <v>38654.730000000003</v>
      </c>
      <c r="I57" s="29">
        <f t="shared" si="0"/>
        <v>48.018298136645967</v>
      </c>
      <c r="J57" s="29">
        <f t="shared" si="1"/>
        <v>100</v>
      </c>
      <c r="K57" s="304"/>
      <c r="L57" s="305">
        <f t="shared" si="2"/>
        <v>0</v>
      </c>
    </row>
    <row r="58" spans="1:17" ht="57" customHeight="1">
      <c r="A58" s="511"/>
      <c r="B58" s="510"/>
      <c r="C58" s="510"/>
      <c r="D58" s="510" t="s">
        <v>111</v>
      </c>
      <c r="E58" s="383" t="s">
        <v>522</v>
      </c>
      <c r="F58" s="34">
        <v>80000</v>
      </c>
      <c r="G58" s="34">
        <v>80000</v>
      </c>
      <c r="H58" s="35">
        <v>38509.19</v>
      </c>
      <c r="I58" s="29">
        <f t="shared" si="0"/>
        <v>48.136487500000001</v>
      </c>
      <c r="J58" s="29">
        <f t="shared" si="1"/>
        <v>100</v>
      </c>
      <c r="K58" s="304"/>
      <c r="L58" s="305">
        <f t="shared" si="2"/>
        <v>0</v>
      </c>
    </row>
    <row r="59" spans="1:17" ht="39.6" customHeight="1">
      <c r="A59" s="511"/>
      <c r="B59" s="510"/>
      <c r="C59" s="510"/>
      <c r="D59" s="510" t="s">
        <v>112</v>
      </c>
      <c r="E59" s="383" t="s">
        <v>523</v>
      </c>
      <c r="F59" s="34">
        <v>500</v>
      </c>
      <c r="G59" s="34">
        <v>500</v>
      </c>
      <c r="H59" s="35">
        <v>145.54</v>
      </c>
      <c r="I59" s="29">
        <f t="shared" si="0"/>
        <v>29.108000000000001</v>
      </c>
      <c r="J59" s="29">
        <f t="shared" si="1"/>
        <v>100</v>
      </c>
      <c r="K59" s="304"/>
      <c r="L59" s="305">
        <f t="shared" si="2"/>
        <v>0</v>
      </c>
    </row>
    <row r="60" spans="1:17" s="30" customFormat="1" ht="85.5" customHeight="1">
      <c r="A60" s="27"/>
      <c r="B60" s="387"/>
      <c r="C60" s="387" t="s">
        <v>113</v>
      </c>
      <c r="D60" s="387"/>
      <c r="E60" s="380" t="s">
        <v>114</v>
      </c>
      <c r="F60" s="28">
        <f>SUM(F61:F69)</f>
        <v>11043500</v>
      </c>
      <c r="G60" s="28">
        <f>SUM(G61:G69)</f>
        <v>11243500</v>
      </c>
      <c r="H60" s="28">
        <f>SUM(H61:H69)</f>
        <v>5602518.9900000002</v>
      </c>
      <c r="I60" s="29">
        <f t="shared" si="0"/>
        <v>49.828958865122075</v>
      </c>
      <c r="J60" s="29">
        <f t="shared" si="1"/>
        <v>101.81102005704714</v>
      </c>
      <c r="K60" s="304"/>
      <c r="L60" s="305">
        <f t="shared" si="2"/>
        <v>200000</v>
      </c>
      <c r="N60" s="30">
        <v>310</v>
      </c>
      <c r="O60" s="37">
        <f t="shared" ref="O60:P63" si="4">G61+G71</f>
        <v>15250000</v>
      </c>
      <c r="P60" s="37">
        <f t="shared" si="4"/>
        <v>8248337.0800000001</v>
      </c>
      <c r="Q60" s="24">
        <f>P60/O60*100</f>
        <v>54.087456262295085</v>
      </c>
    </row>
    <row r="61" spans="1:17" ht="24.6" customHeight="1">
      <c r="A61" s="511"/>
      <c r="B61" s="510"/>
      <c r="C61" s="510"/>
      <c r="D61" s="510" t="s">
        <v>115</v>
      </c>
      <c r="E61" s="383" t="s">
        <v>524</v>
      </c>
      <c r="F61" s="34">
        <v>10700000</v>
      </c>
      <c r="G61" s="32">
        <v>10900000</v>
      </c>
      <c r="H61" s="35">
        <v>5456152.6900000004</v>
      </c>
      <c r="I61" s="29">
        <f t="shared" si="0"/>
        <v>50.056446697247715</v>
      </c>
      <c r="J61" s="29">
        <f t="shared" si="1"/>
        <v>101.86915887850468</v>
      </c>
      <c r="K61" s="304"/>
      <c r="L61" s="305">
        <f t="shared" si="2"/>
        <v>200000</v>
      </c>
      <c r="N61" s="24">
        <v>32</v>
      </c>
      <c r="O61" s="37">
        <f t="shared" si="4"/>
        <v>6300</v>
      </c>
      <c r="P61" s="37">
        <f t="shared" si="4"/>
        <v>4491.33</v>
      </c>
      <c r="Q61" s="24">
        <f>P61/O61*100</f>
        <v>71.290952380952376</v>
      </c>
    </row>
    <row r="62" spans="1:17" ht="20.100000000000001" customHeight="1">
      <c r="A62" s="511"/>
      <c r="B62" s="510"/>
      <c r="C62" s="510"/>
      <c r="D62" s="510" t="s">
        <v>117</v>
      </c>
      <c r="E62" s="383" t="s">
        <v>525</v>
      </c>
      <c r="F62" s="34">
        <v>300</v>
      </c>
      <c r="G62" s="32">
        <v>300</v>
      </c>
      <c r="H62" s="35">
        <v>427</v>
      </c>
      <c r="I62" s="29">
        <f t="shared" si="0"/>
        <v>142.33333333333334</v>
      </c>
      <c r="J62" s="29">
        <f t="shared" si="1"/>
        <v>100</v>
      </c>
      <c r="K62" s="304"/>
      <c r="L62" s="305">
        <f t="shared" si="2"/>
        <v>0</v>
      </c>
      <c r="N62" s="24">
        <v>33</v>
      </c>
      <c r="O62" s="37">
        <f t="shared" si="4"/>
        <v>800</v>
      </c>
      <c r="P62" s="37">
        <f t="shared" si="4"/>
        <v>892</v>
      </c>
      <c r="Q62" s="24">
        <f>P62/O62*100</f>
        <v>111.5</v>
      </c>
    </row>
    <row r="63" spans="1:17" ht="20.100000000000001" customHeight="1">
      <c r="A63" s="511"/>
      <c r="B63" s="510"/>
      <c r="C63" s="510"/>
      <c r="D63" s="510" t="s">
        <v>118</v>
      </c>
      <c r="E63" s="383" t="s">
        <v>526</v>
      </c>
      <c r="F63" s="34">
        <v>500</v>
      </c>
      <c r="G63" s="32">
        <v>500</v>
      </c>
      <c r="H63" s="35">
        <v>498</v>
      </c>
      <c r="I63" s="29">
        <f t="shared" si="0"/>
        <v>99.6</v>
      </c>
      <c r="J63" s="29">
        <f t="shared" si="1"/>
        <v>100</v>
      </c>
      <c r="K63" s="304"/>
      <c r="L63" s="305">
        <f t="shared" si="2"/>
        <v>0</v>
      </c>
      <c r="N63" s="24">
        <v>34</v>
      </c>
      <c r="O63" s="37">
        <f t="shared" si="4"/>
        <v>515000</v>
      </c>
      <c r="P63" s="37">
        <f t="shared" si="4"/>
        <v>294651.25</v>
      </c>
      <c r="Q63" s="24">
        <f>P63/O63*100</f>
        <v>57.213834951456313</v>
      </c>
    </row>
    <row r="64" spans="1:17" ht="25.5" customHeight="1">
      <c r="A64" s="511"/>
      <c r="B64" s="510"/>
      <c r="C64" s="510"/>
      <c r="D64" s="510" t="s">
        <v>119</v>
      </c>
      <c r="E64" s="383" t="s">
        <v>527</v>
      </c>
      <c r="F64" s="34">
        <v>280000</v>
      </c>
      <c r="G64" s="32">
        <v>280000</v>
      </c>
      <c r="H64" s="35">
        <v>130903.14</v>
      </c>
      <c r="I64" s="29">
        <f t="shared" si="0"/>
        <v>46.75112142857143</v>
      </c>
      <c r="J64" s="29">
        <f t="shared" si="1"/>
        <v>100</v>
      </c>
      <c r="K64" s="304"/>
      <c r="L64" s="305">
        <f t="shared" si="2"/>
        <v>0</v>
      </c>
      <c r="N64" s="24">
        <v>500</v>
      </c>
      <c r="O64" s="37">
        <f>G65+G78</f>
        <v>1210000</v>
      </c>
      <c r="P64" s="37">
        <f>H65+H78</f>
        <v>572029</v>
      </c>
      <c r="Q64" s="24">
        <f>P64/O64*100</f>
        <v>47.275123966942154</v>
      </c>
    </row>
    <row r="65" spans="1:17" ht="25.5" customHeight="1">
      <c r="A65" s="511"/>
      <c r="B65" s="510"/>
      <c r="C65" s="510"/>
      <c r="D65" s="510" t="s">
        <v>120</v>
      </c>
      <c r="E65" s="383" t="s">
        <v>528</v>
      </c>
      <c r="F65" s="34">
        <v>10000</v>
      </c>
      <c r="G65" s="32">
        <v>10000</v>
      </c>
      <c r="H65" s="35">
        <v>7064</v>
      </c>
      <c r="I65" s="29">
        <f t="shared" si="0"/>
        <v>70.64</v>
      </c>
      <c r="J65" s="29">
        <f t="shared" si="1"/>
        <v>100</v>
      </c>
      <c r="K65" s="304"/>
      <c r="L65" s="305">
        <f t="shared" si="2"/>
        <v>0</v>
      </c>
      <c r="N65" s="24">
        <v>690</v>
      </c>
    </row>
    <row r="66" spans="1:17" ht="47.45" customHeight="1">
      <c r="A66" s="511"/>
      <c r="B66" s="510"/>
      <c r="C66" s="510"/>
      <c r="D66" s="508" t="s">
        <v>581</v>
      </c>
      <c r="E66" s="384" t="s">
        <v>656</v>
      </c>
      <c r="F66" s="34">
        <v>0</v>
      </c>
      <c r="G66" s="32">
        <v>200</v>
      </c>
      <c r="H66" s="35">
        <v>498.66</v>
      </c>
      <c r="I66" s="29">
        <f t="shared" si="0"/>
        <v>249.33</v>
      </c>
      <c r="J66" s="29"/>
      <c r="K66" s="304"/>
      <c r="L66" s="305">
        <f t="shared" si="2"/>
        <v>200</v>
      </c>
      <c r="N66" s="30">
        <v>690</v>
      </c>
      <c r="O66" s="38">
        <f>G67+G80+G87+G175+G52+G27</f>
        <v>102000</v>
      </c>
      <c r="P66" s="38">
        <f>H67+H80+H87+H175+H52</f>
        <v>104531.6</v>
      </c>
      <c r="Q66" s="24">
        <f>P66/O66*100</f>
        <v>102.48196078431373</v>
      </c>
    </row>
    <row r="67" spans="1:17" ht="25.5" customHeight="1">
      <c r="A67" s="511"/>
      <c r="B67" s="510"/>
      <c r="C67" s="510"/>
      <c r="D67" s="382" t="s">
        <v>196</v>
      </c>
      <c r="E67" s="383" t="s">
        <v>197</v>
      </c>
      <c r="F67" s="34">
        <v>200</v>
      </c>
      <c r="G67" s="32">
        <v>0</v>
      </c>
      <c r="H67" s="35">
        <v>0</v>
      </c>
      <c r="I67" s="29"/>
      <c r="J67" s="29">
        <f t="shared" si="1"/>
        <v>0</v>
      </c>
      <c r="K67" s="304"/>
      <c r="L67" s="305">
        <f t="shared" si="2"/>
        <v>-200</v>
      </c>
      <c r="N67" s="30"/>
      <c r="O67" s="38"/>
      <c r="P67" s="38"/>
    </row>
    <row r="68" spans="1:17" ht="33.75" customHeight="1">
      <c r="A68" s="511"/>
      <c r="B68" s="510"/>
      <c r="C68" s="510"/>
      <c r="D68" s="510" t="s">
        <v>112</v>
      </c>
      <c r="E68" s="383" t="s">
        <v>523</v>
      </c>
      <c r="F68" s="34">
        <v>50000</v>
      </c>
      <c r="G68" s="32">
        <v>50000</v>
      </c>
      <c r="H68" s="35">
        <v>5172.5</v>
      </c>
      <c r="I68" s="29">
        <f t="shared" si="0"/>
        <v>10.345000000000001</v>
      </c>
      <c r="J68" s="29">
        <f t="shared" si="1"/>
        <v>100</v>
      </c>
      <c r="K68" s="304"/>
      <c r="L68" s="305">
        <f t="shared" si="2"/>
        <v>0</v>
      </c>
      <c r="O68" s="37"/>
      <c r="P68" s="37"/>
    </row>
    <row r="69" spans="1:17" ht="20.100000000000001" customHeight="1">
      <c r="A69" s="511"/>
      <c r="B69" s="510"/>
      <c r="C69" s="510"/>
      <c r="D69" s="391" t="s">
        <v>58</v>
      </c>
      <c r="E69" s="390" t="s">
        <v>59</v>
      </c>
      <c r="F69" s="34">
        <v>2500</v>
      </c>
      <c r="G69" s="32">
        <v>2500</v>
      </c>
      <c r="H69" s="35">
        <v>1803</v>
      </c>
      <c r="I69" s="29">
        <f t="shared" si="0"/>
        <v>72.11999999999999</v>
      </c>
      <c r="J69" s="29">
        <f t="shared" si="1"/>
        <v>100</v>
      </c>
      <c r="K69" s="304"/>
      <c r="L69" s="305">
        <f t="shared" si="2"/>
        <v>0</v>
      </c>
      <c r="N69" s="24">
        <v>490</v>
      </c>
      <c r="O69" s="37">
        <f>G85</f>
        <v>890000</v>
      </c>
      <c r="P69" s="37">
        <f>H85</f>
        <v>922627.12</v>
      </c>
      <c r="Q69" s="24">
        <f>P69/O69*100</f>
        <v>103.66596853932583</v>
      </c>
    </row>
    <row r="70" spans="1:17" s="30" customFormat="1" ht="78.599999999999994" customHeight="1">
      <c r="A70" s="27"/>
      <c r="B70" s="387"/>
      <c r="C70" s="387" t="s">
        <v>121</v>
      </c>
      <c r="D70" s="387"/>
      <c r="E70" s="380" t="s">
        <v>122</v>
      </c>
      <c r="F70" s="28">
        <f>SUM(F71:F81)</f>
        <v>5745300</v>
      </c>
      <c r="G70" s="28">
        <f>SUM(G71:G81)</f>
        <v>6045300</v>
      </c>
      <c r="H70" s="28">
        <f>SUM(H71:H81)</f>
        <v>3674282.64</v>
      </c>
      <c r="I70" s="29">
        <f t="shared" si="0"/>
        <v>60.779161331943833</v>
      </c>
      <c r="J70" s="29">
        <f t="shared" si="1"/>
        <v>105.2216594433711</v>
      </c>
      <c r="K70" s="304"/>
      <c r="L70" s="305">
        <f t="shared" si="2"/>
        <v>300000</v>
      </c>
      <c r="N70" s="24">
        <v>750</v>
      </c>
      <c r="O70" s="37">
        <f>G28+G185+G18</f>
        <v>2352000</v>
      </c>
      <c r="P70" s="37">
        <f>H28+H185+H18</f>
        <v>1220606.9400000002</v>
      </c>
      <c r="Q70" s="24">
        <f>P70/O70*100</f>
        <v>51.896553571428583</v>
      </c>
    </row>
    <row r="71" spans="1:17" ht="22.9" customHeight="1">
      <c r="B71" s="510"/>
      <c r="C71" s="510"/>
      <c r="D71" s="510" t="s">
        <v>115</v>
      </c>
      <c r="E71" s="383" t="s">
        <v>524</v>
      </c>
      <c r="F71" s="34">
        <v>4050000</v>
      </c>
      <c r="G71" s="32">
        <v>4350000</v>
      </c>
      <c r="H71" s="35">
        <v>2792184.39</v>
      </c>
      <c r="I71" s="29">
        <f t="shared" si="0"/>
        <v>64.188146896551729</v>
      </c>
      <c r="J71" s="29">
        <f t="shared" si="1"/>
        <v>107.40740740740742</v>
      </c>
      <c r="K71" s="304"/>
      <c r="L71" s="305">
        <f t="shared" si="2"/>
        <v>300000</v>
      </c>
      <c r="O71" s="37"/>
      <c r="P71" s="37"/>
    </row>
    <row r="72" spans="1:17" ht="20.100000000000001" customHeight="1">
      <c r="B72" s="510"/>
      <c r="C72" s="510"/>
      <c r="D72" s="510" t="s">
        <v>117</v>
      </c>
      <c r="E72" s="383" t="s">
        <v>525</v>
      </c>
      <c r="F72" s="34">
        <v>6000</v>
      </c>
      <c r="G72" s="32">
        <v>6000</v>
      </c>
      <c r="H72" s="35">
        <v>4064.33</v>
      </c>
      <c r="I72" s="29">
        <f t="shared" si="0"/>
        <v>67.738833333333332</v>
      </c>
      <c r="J72" s="29">
        <f t="shared" si="1"/>
        <v>100</v>
      </c>
      <c r="K72" s="304"/>
      <c r="L72" s="305">
        <f t="shared" si="2"/>
        <v>0</v>
      </c>
      <c r="O72" s="37"/>
      <c r="P72" s="37"/>
    </row>
    <row r="73" spans="1:17" ht="20.100000000000001" customHeight="1">
      <c r="B73" s="510"/>
      <c r="C73" s="510"/>
      <c r="D73" s="510" t="s">
        <v>118</v>
      </c>
      <c r="E73" s="383" t="s">
        <v>526</v>
      </c>
      <c r="F73" s="34">
        <v>300</v>
      </c>
      <c r="G73" s="32">
        <v>300</v>
      </c>
      <c r="H73" s="35">
        <v>394</v>
      </c>
      <c r="I73" s="29">
        <f t="shared" ref="I73:I136" si="5">H73/G73*100</f>
        <v>131.33333333333331</v>
      </c>
      <c r="J73" s="29">
        <f t="shared" ref="J73:J136" si="6">G73/F73*100</f>
        <v>100</v>
      </c>
      <c r="K73" s="304"/>
      <c r="L73" s="305">
        <f t="shared" ref="L73:L136" si="7">G73-F73</f>
        <v>0</v>
      </c>
      <c r="N73" s="24">
        <v>83</v>
      </c>
      <c r="O73" s="37">
        <f>G19+G34+G110+G146+G150+G186+G190+G13+G129+G165</f>
        <v>1451081</v>
      </c>
      <c r="P73" s="37">
        <f>H19+H34+H110+H146+H150+H186+H190+H13+H129+H165</f>
        <v>713644.47000000009</v>
      </c>
      <c r="Q73" s="24">
        <f>P73/O73*100</f>
        <v>49.180195316457187</v>
      </c>
    </row>
    <row r="74" spans="1:17" ht="28.5" customHeight="1">
      <c r="B74" s="510"/>
      <c r="C74" s="510"/>
      <c r="D74" s="510" t="s">
        <v>119</v>
      </c>
      <c r="E74" s="383" t="s">
        <v>527</v>
      </c>
      <c r="F74" s="34">
        <v>235000</v>
      </c>
      <c r="G74" s="32">
        <v>235000</v>
      </c>
      <c r="H74" s="35">
        <v>163748.10999999999</v>
      </c>
      <c r="I74" s="29">
        <f t="shared" si="5"/>
        <v>69.680046808510639</v>
      </c>
      <c r="J74" s="29">
        <f t="shared" si="6"/>
        <v>100</v>
      </c>
      <c r="K74" s="304"/>
      <c r="L74" s="305">
        <f t="shared" si="7"/>
        <v>0</v>
      </c>
      <c r="N74" s="24">
        <v>910</v>
      </c>
      <c r="O74" s="37">
        <f>G59+G68+G81+G88</f>
        <v>90540</v>
      </c>
      <c r="P74" s="37">
        <f>H59+H68+H81+H88</f>
        <v>37707.25</v>
      </c>
      <c r="Q74" s="24">
        <f>P74/O74*100</f>
        <v>41.647062072012368</v>
      </c>
    </row>
    <row r="75" spans="1:17" ht="27" customHeight="1">
      <c r="B75" s="510"/>
      <c r="C75" s="510"/>
      <c r="D75" s="510" t="s">
        <v>123</v>
      </c>
      <c r="E75" s="383" t="s">
        <v>529</v>
      </c>
      <c r="F75" s="34">
        <v>80000</v>
      </c>
      <c r="G75" s="32">
        <v>80000</v>
      </c>
      <c r="H75" s="35">
        <v>61389.8</v>
      </c>
      <c r="I75" s="29">
        <f t="shared" si="5"/>
        <v>76.737250000000003</v>
      </c>
      <c r="J75" s="29">
        <f t="shared" si="6"/>
        <v>100</v>
      </c>
      <c r="K75" s="304"/>
      <c r="L75" s="305">
        <f t="shared" si="7"/>
        <v>0</v>
      </c>
      <c r="N75" s="24">
        <v>94</v>
      </c>
      <c r="O75" s="37">
        <f>G10+G23+G30+G35+G112+G143+G188</f>
        <v>157907.63</v>
      </c>
      <c r="P75" s="37">
        <f>H10+H23+H30+H35+H112+H143+H188</f>
        <v>186650.90999999997</v>
      </c>
      <c r="Q75" s="24">
        <f>P75/O75*100</f>
        <v>118.20259097042998</v>
      </c>
    </row>
    <row r="76" spans="1:17" ht="20.100000000000001" customHeight="1">
      <c r="B76" s="510"/>
      <c r="C76" s="510"/>
      <c r="D76" s="510" t="s">
        <v>124</v>
      </c>
      <c r="E76" s="383" t="s">
        <v>125</v>
      </c>
      <c r="F76" s="34">
        <v>95000</v>
      </c>
      <c r="G76" s="32">
        <v>95000</v>
      </c>
      <c r="H76" s="35">
        <v>38163.5</v>
      </c>
      <c r="I76" s="29">
        <f t="shared" si="5"/>
        <v>40.172105263157896</v>
      </c>
      <c r="J76" s="29">
        <f t="shared" si="6"/>
        <v>100</v>
      </c>
      <c r="K76" s="304"/>
      <c r="L76" s="305">
        <f t="shared" si="7"/>
        <v>0</v>
      </c>
      <c r="N76" s="24">
        <v>92</v>
      </c>
      <c r="O76" s="37">
        <f>G29+G101+G111+G117+G187+G98+G20+G142+G130+G166</f>
        <v>161275</v>
      </c>
      <c r="P76" s="37">
        <f>H29+H101+H111+H117+H187+H98+H20+H142+H130</f>
        <v>116533.95</v>
      </c>
      <c r="Q76" s="24">
        <f>P76/O76*100</f>
        <v>72.257913501782667</v>
      </c>
    </row>
    <row r="77" spans="1:17" ht="20.100000000000001" customHeight="1">
      <c r="B77" s="510"/>
      <c r="C77" s="510"/>
      <c r="D77" s="510" t="s">
        <v>126</v>
      </c>
      <c r="E77" s="383" t="s">
        <v>127</v>
      </c>
      <c r="F77" s="34">
        <v>19000</v>
      </c>
      <c r="G77" s="32">
        <v>19000</v>
      </c>
      <c r="H77" s="35">
        <v>3968.2</v>
      </c>
      <c r="I77" s="29">
        <f t="shared" si="5"/>
        <v>20.885263157894734</v>
      </c>
      <c r="J77" s="29">
        <f t="shared" si="6"/>
        <v>100</v>
      </c>
      <c r="K77" s="304"/>
      <c r="L77" s="305">
        <f t="shared" si="7"/>
        <v>0</v>
      </c>
      <c r="N77" s="30">
        <v>97</v>
      </c>
      <c r="O77" s="37">
        <f>G31+G39+G42+G44+G69+G102+G113+G118+G158+G167+G179+G177</f>
        <v>350554</v>
      </c>
      <c r="P77" s="37">
        <f>H31+H39+H42+H44+H69+H102+H113+H118+H158+H167+H179+H177</f>
        <v>234702.73</v>
      </c>
      <c r="Q77" s="38">
        <f>I31+I39+I42+I69+I102+I15+I179+I44+I113+I118+I177+I188</f>
        <v>615.0597132478199</v>
      </c>
    </row>
    <row r="78" spans="1:17" ht="23.25" customHeight="1">
      <c r="B78" s="510"/>
      <c r="C78" s="510"/>
      <c r="D78" s="510" t="s">
        <v>120</v>
      </c>
      <c r="E78" s="383" t="s">
        <v>528</v>
      </c>
      <c r="F78" s="34">
        <v>1200000</v>
      </c>
      <c r="G78" s="32">
        <v>1200000</v>
      </c>
      <c r="H78" s="35">
        <v>564965</v>
      </c>
      <c r="I78" s="29">
        <f t="shared" si="5"/>
        <v>47.080416666666672</v>
      </c>
      <c r="J78" s="29">
        <f t="shared" si="6"/>
        <v>100</v>
      </c>
      <c r="K78" s="304"/>
      <c r="L78" s="305">
        <f t="shared" si="7"/>
        <v>0</v>
      </c>
      <c r="N78" s="30">
        <v>98</v>
      </c>
      <c r="O78" s="38">
        <f>G159</f>
        <v>45000</v>
      </c>
      <c r="P78" s="38">
        <f>H159</f>
        <v>60802.23</v>
      </c>
      <c r="Q78" s="30">
        <f>P78/O78*100</f>
        <v>135.11606666666665</v>
      </c>
    </row>
    <row r="79" spans="1:17" ht="42.6" customHeight="1">
      <c r="B79" s="510"/>
      <c r="C79" s="510"/>
      <c r="D79" s="508" t="s">
        <v>581</v>
      </c>
      <c r="E79" s="384" t="s">
        <v>656</v>
      </c>
      <c r="F79" s="34">
        <v>0</v>
      </c>
      <c r="G79" s="32">
        <v>20000</v>
      </c>
      <c r="H79" s="35">
        <v>13031.2</v>
      </c>
      <c r="I79" s="29">
        <f t="shared" si="5"/>
        <v>65.156000000000006</v>
      </c>
      <c r="J79" s="29"/>
      <c r="K79" s="304"/>
      <c r="L79" s="305">
        <f t="shared" si="7"/>
        <v>20000</v>
      </c>
      <c r="N79" s="24">
        <v>64</v>
      </c>
      <c r="O79" s="37">
        <f>G26+G51+G66+G79+G86</f>
        <v>20500</v>
      </c>
      <c r="P79" s="37">
        <f>H26+H51+H66+H79+H86</f>
        <v>13776.86</v>
      </c>
      <c r="Q79" s="30">
        <f>P79/O79*100</f>
        <v>67.20419512195123</v>
      </c>
    </row>
    <row r="80" spans="1:17" ht="23.25" customHeight="1">
      <c r="B80" s="510"/>
      <c r="C80" s="510"/>
      <c r="D80" s="382" t="s">
        <v>196</v>
      </c>
      <c r="E80" s="383" t="s">
        <v>197</v>
      </c>
      <c r="F80" s="34">
        <v>20000</v>
      </c>
      <c r="G80" s="32">
        <v>0</v>
      </c>
      <c r="H80" s="35">
        <v>0</v>
      </c>
      <c r="I80" s="29"/>
      <c r="J80" s="29">
        <f t="shared" si="6"/>
        <v>0</v>
      </c>
      <c r="K80" s="304"/>
      <c r="L80" s="305">
        <f t="shared" si="7"/>
        <v>-20000</v>
      </c>
      <c r="O80" s="37">
        <f>SUM(O60:O79)</f>
        <v>22602957.629999999</v>
      </c>
      <c r="P80" s="37">
        <f>SUM(P60:P79)</f>
        <v>12731984.719999999</v>
      </c>
    </row>
    <row r="81" spans="1:17" ht="33" customHeight="1">
      <c r="B81" s="510"/>
      <c r="C81" s="510"/>
      <c r="D81" s="510" t="s">
        <v>112</v>
      </c>
      <c r="E81" s="383" t="s">
        <v>523</v>
      </c>
      <c r="F81" s="34">
        <v>40000</v>
      </c>
      <c r="G81" s="32">
        <v>40000</v>
      </c>
      <c r="H81" s="35">
        <v>32374.11</v>
      </c>
      <c r="I81" s="29">
        <f t="shared" si="5"/>
        <v>80.935275000000004</v>
      </c>
      <c r="J81" s="29">
        <f t="shared" si="6"/>
        <v>100</v>
      </c>
      <c r="K81" s="304"/>
      <c r="L81" s="305">
        <f t="shared" si="7"/>
        <v>0</v>
      </c>
    </row>
    <row r="82" spans="1:17" s="30" customFormat="1" ht="66" customHeight="1">
      <c r="B82" s="387"/>
      <c r="C82" s="387" t="s">
        <v>128</v>
      </c>
      <c r="D82" s="387"/>
      <c r="E82" s="380" t="s">
        <v>129</v>
      </c>
      <c r="F82" s="39">
        <f>SUM(F83:F88)</f>
        <v>2082040</v>
      </c>
      <c r="G82" s="39">
        <f>SUM(G83:G88)</f>
        <v>2212140</v>
      </c>
      <c r="H82" s="39">
        <f>SUM(H83:H88)</f>
        <v>1770689.83</v>
      </c>
      <c r="I82" s="29">
        <f t="shared" si="5"/>
        <v>80.044202898550736</v>
      </c>
      <c r="J82" s="29">
        <f t="shared" si="6"/>
        <v>106.24867918003496</v>
      </c>
      <c r="K82" s="304"/>
      <c r="L82" s="305">
        <f t="shared" si="7"/>
        <v>130100</v>
      </c>
    </row>
    <row r="83" spans="1:17" ht="20.100000000000001" customHeight="1">
      <c r="B83" s="510"/>
      <c r="C83" s="510"/>
      <c r="D83" s="510" t="s">
        <v>130</v>
      </c>
      <c r="E83" s="383" t="s">
        <v>131</v>
      </c>
      <c r="F83" s="34">
        <v>500000</v>
      </c>
      <c r="G83" s="32">
        <v>500000</v>
      </c>
      <c r="H83" s="35">
        <v>238714.58</v>
      </c>
      <c r="I83" s="29">
        <f t="shared" si="5"/>
        <v>47.742915999999994</v>
      </c>
      <c r="J83" s="29">
        <f t="shared" si="6"/>
        <v>100</v>
      </c>
      <c r="K83" s="304"/>
      <c r="L83" s="305">
        <f t="shared" si="7"/>
        <v>0</v>
      </c>
    </row>
    <row r="84" spans="1:17" ht="34.9" customHeight="1">
      <c r="B84" s="510"/>
      <c r="C84" s="510"/>
      <c r="D84" s="510" t="s">
        <v>132</v>
      </c>
      <c r="E84" s="383" t="s">
        <v>530</v>
      </c>
      <c r="F84" s="34">
        <v>820000</v>
      </c>
      <c r="G84" s="32">
        <v>820000</v>
      </c>
      <c r="H84" s="35">
        <v>607321.43000000005</v>
      </c>
      <c r="I84" s="29">
        <f t="shared" si="5"/>
        <v>74.063589024390254</v>
      </c>
      <c r="J84" s="29">
        <f t="shared" si="6"/>
        <v>100</v>
      </c>
      <c r="K84" s="304"/>
      <c r="L84" s="305">
        <f t="shared" si="7"/>
        <v>0</v>
      </c>
    </row>
    <row r="85" spans="1:17" ht="58.9" customHeight="1">
      <c r="B85" s="510"/>
      <c r="C85" s="510"/>
      <c r="D85" s="510" t="s">
        <v>133</v>
      </c>
      <c r="E85" s="383" t="s">
        <v>134</v>
      </c>
      <c r="F85" s="34">
        <v>760000</v>
      </c>
      <c r="G85" s="32">
        <v>890000</v>
      </c>
      <c r="H85" s="35">
        <v>922627.12</v>
      </c>
      <c r="I85" s="29">
        <f t="shared" si="5"/>
        <v>103.66596853932583</v>
      </c>
      <c r="J85" s="29">
        <f t="shared" si="6"/>
        <v>117.10526315789474</v>
      </c>
      <c r="K85" s="304"/>
      <c r="L85" s="305">
        <f t="shared" si="7"/>
        <v>130000</v>
      </c>
    </row>
    <row r="86" spans="1:17" ht="54.6" customHeight="1">
      <c r="B86" s="510"/>
      <c r="C86" s="510"/>
      <c r="D86" s="508" t="s">
        <v>581</v>
      </c>
      <c r="E86" s="384" t="s">
        <v>656</v>
      </c>
      <c r="F86" s="34">
        <v>0</v>
      </c>
      <c r="G86" s="32">
        <v>100</v>
      </c>
      <c r="H86" s="35">
        <v>11.6</v>
      </c>
      <c r="I86" s="29">
        <f t="shared" si="5"/>
        <v>11.6</v>
      </c>
      <c r="J86" s="29"/>
      <c r="K86" s="304"/>
      <c r="L86" s="305">
        <f t="shared" si="7"/>
        <v>100</v>
      </c>
    </row>
    <row r="87" spans="1:17" ht="24" customHeight="1">
      <c r="B87" s="510"/>
      <c r="C87" s="510"/>
      <c r="D87" s="382" t="s">
        <v>196</v>
      </c>
      <c r="E87" s="383" t="s">
        <v>197</v>
      </c>
      <c r="F87" s="34">
        <v>2000</v>
      </c>
      <c r="G87" s="32">
        <v>2000</v>
      </c>
      <c r="H87" s="35">
        <v>2000</v>
      </c>
      <c r="I87" s="29">
        <f t="shared" si="5"/>
        <v>100</v>
      </c>
      <c r="J87" s="29">
        <f t="shared" si="6"/>
        <v>100</v>
      </c>
      <c r="K87" s="304"/>
      <c r="L87" s="305">
        <f t="shared" si="7"/>
        <v>0</v>
      </c>
    </row>
    <row r="88" spans="1:17" ht="35.450000000000003" customHeight="1">
      <c r="B88" s="510"/>
      <c r="C88" s="510"/>
      <c r="D88" s="382" t="s">
        <v>112</v>
      </c>
      <c r="E88" s="383" t="s">
        <v>523</v>
      </c>
      <c r="F88" s="34">
        <v>40</v>
      </c>
      <c r="G88" s="32">
        <v>40</v>
      </c>
      <c r="H88" s="35">
        <v>15.1</v>
      </c>
      <c r="I88" s="29">
        <f t="shared" si="5"/>
        <v>37.75</v>
      </c>
      <c r="J88" s="29">
        <f t="shared" si="6"/>
        <v>100</v>
      </c>
      <c r="K88" s="304"/>
      <c r="L88" s="305">
        <f t="shared" si="7"/>
        <v>0</v>
      </c>
    </row>
    <row r="89" spans="1:17" s="30" customFormat="1" ht="35.25" customHeight="1">
      <c r="B89" s="387"/>
      <c r="C89" s="387" t="s">
        <v>135</v>
      </c>
      <c r="D89" s="387"/>
      <c r="E89" s="380" t="s">
        <v>136</v>
      </c>
      <c r="F89" s="28">
        <f>SUM(F90:F91)</f>
        <v>26490730</v>
      </c>
      <c r="G89" s="28">
        <f>SUM(G90:G91)</f>
        <v>26480160</v>
      </c>
      <c r="H89" s="28">
        <f>SUM(H90:H91)</f>
        <v>12065448.25</v>
      </c>
      <c r="I89" s="29">
        <f t="shared" si="5"/>
        <v>45.564106296940807</v>
      </c>
      <c r="J89" s="29">
        <f t="shared" si="6"/>
        <v>99.960099249813055</v>
      </c>
      <c r="K89" s="304"/>
      <c r="L89" s="305">
        <f t="shared" si="7"/>
        <v>-10570</v>
      </c>
    </row>
    <row r="90" spans="1:17" ht="36.6" customHeight="1">
      <c r="A90" s="511"/>
      <c r="B90" s="510"/>
      <c r="C90" s="510"/>
      <c r="D90" s="510" t="s">
        <v>137</v>
      </c>
      <c r="E90" s="383" t="s">
        <v>110</v>
      </c>
      <c r="F90" s="34">
        <v>25290730</v>
      </c>
      <c r="G90" s="32">
        <v>25280160</v>
      </c>
      <c r="H90" s="35">
        <v>11536723</v>
      </c>
      <c r="I90" s="29">
        <f t="shared" si="5"/>
        <v>45.635482528591595</v>
      </c>
      <c r="J90" s="29">
        <f t="shared" si="6"/>
        <v>99.958206030430915</v>
      </c>
      <c r="K90" s="304"/>
      <c r="L90" s="305">
        <f t="shared" si="7"/>
        <v>-10570</v>
      </c>
    </row>
    <row r="91" spans="1:17" ht="34.9" customHeight="1">
      <c r="A91" s="511"/>
      <c r="B91" s="510"/>
      <c r="C91" s="510"/>
      <c r="D91" s="510" t="s">
        <v>138</v>
      </c>
      <c r="E91" s="383" t="s">
        <v>531</v>
      </c>
      <c r="F91" s="34">
        <v>1200000</v>
      </c>
      <c r="G91" s="32">
        <v>1200000</v>
      </c>
      <c r="H91" s="35">
        <v>528725.25</v>
      </c>
      <c r="I91" s="29">
        <f t="shared" si="5"/>
        <v>44.060437499999999</v>
      </c>
      <c r="J91" s="29">
        <f t="shared" si="6"/>
        <v>100</v>
      </c>
      <c r="K91" s="304"/>
      <c r="L91" s="305">
        <f t="shared" si="7"/>
        <v>0</v>
      </c>
    </row>
    <row r="92" spans="1:17" s="30" customFormat="1" ht="20.100000000000001" customHeight="1">
      <c r="A92" s="27"/>
      <c r="B92" s="387" t="s">
        <v>139</v>
      </c>
      <c r="C92" s="387"/>
      <c r="D92" s="387"/>
      <c r="E92" s="380" t="s">
        <v>140</v>
      </c>
      <c r="F92" s="28">
        <f>F93+F95+F97</f>
        <v>25793751</v>
      </c>
      <c r="G92" s="28">
        <f>G93+G95+G97</f>
        <v>25640091</v>
      </c>
      <c r="H92" s="28">
        <f>H93+H95+H97</f>
        <v>15167123.220000001</v>
      </c>
      <c r="I92" s="29">
        <f t="shared" si="5"/>
        <v>59.153936778149507</v>
      </c>
      <c r="J92" s="29">
        <f t="shared" si="6"/>
        <v>99.404274314348456</v>
      </c>
      <c r="K92" s="304"/>
      <c r="L92" s="305">
        <f t="shared" si="7"/>
        <v>-153660</v>
      </c>
    </row>
    <row r="93" spans="1:17" s="30" customFormat="1" ht="43.5" customHeight="1">
      <c r="A93" s="27"/>
      <c r="B93" s="387"/>
      <c r="C93" s="387" t="s">
        <v>141</v>
      </c>
      <c r="D93" s="387"/>
      <c r="E93" s="380" t="s">
        <v>142</v>
      </c>
      <c r="F93" s="28">
        <f>SUM(F94:F94)</f>
        <v>20321832</v>
      </c>
      <c r="G93" s="28">
        <f>SUM(G94:G94)</f>
        <v>20168172</v>
      </c>
      <c r="H93" s="28">
        <f>SUM(H94:H94)</f>
        <v>12411184</v>
      </c>
      <c r="I93" s="29">
        <f t="shared" si="5"/>
        <v>61.538467640993943</v>
      </c>
      <c r="J93" s="29">
        <f t="shared" si="6"/>
        <v>99.24386738360991</v>
      </c>
      <c r="K93" s="304"/>
      <c r="L93" s="305">
        <f t="shared" si="7"/>
        <v>-153660</v>
      </c>
    </row>
    <row r="94" spans="1:17" ht="31.5" customHeight="1">
      <c r="A94" s="511"/>
      <c r="B94" s="510"/>
      <c r="C94" s="510"/>
      <c r="D94" s="510" t="s">
        <v>143</v>
      </c>
      <c r="E94" s="383" t="s">
        <v>144</v>
      </c>
      <c r="F94" s="34">
        <v>20321832</v>
      </c>
      <c r="G94" s="32">
        <v>20168172</v>
      </c>
      <c r="H94" s="35">
        <v>12411184</v>
      </c>
      <c r="I94" s="29">
        <f t="shared" si="5"/>
        <v>61.538467640993943</v>
      </c>
      <c r="J94" s="29">
        <f t="shared" si="6"/>
        <v>99.24386738360991</v>
      </c>
      <c r="K94" s="304"/>
      <c r="L94" s="305">
        <f t="shared" si="7"/>
        <v>-153660</v>
      </c>
      <c r="O94" s="37">
        <f>F94+F96</f>
        <v>25703751</v>
      </c>
      <c r="P94" s="37">
        <f>G94+G96</f>
        <v>25550091</v>
      </c>
      <c r="Q94" s="37">
        <f>H94+H96</f>
        <v>15102142</v>
      </c>
    </row>
    <row r="95" spans="1:17" s="30" customFormat="1" ht="23.25" customHeight="1">
      <c r="A95" s="27"/>
      <c r="B95" s="387"/>
      <c r="C95" s="387" t="s">
        <v>145</v>
      </c>
      <c r="D95" s="387"/>
      <c r="E95" s="380" t="s">
        <v>146</v>
      </c>
      <c r="F95" s="28">
        <f>SUM(F96:F96)</f>
        <v>5381919</v>
      </c>
      <c r="G95" s="28">
        <f>SUM(G96:G96)</f>
        <v>5381919</v>
      </c>
      <c r="H95" s="28">
        <f>SUM(H96:H96)</f>
        <v>2690958</v>
      </c>
      <c r="I95" s="29">
        <f t="shared" si="5"/>
        <v>49.999972128900488</v>
      </c>
      <c r="J95" s="29">
        <f t="shared" si="6"/>
        <v>100</v>
      </c>
      <c r="K95" s="304"/>
      <c r="L95" s="305">
        <f t="shared" si="7"/>
        <v>0</v>
      </c>
    </row>
    <row r="96" spans="1:17" ht="24" customHeight="1">
      <c r="A96" s="511"/>
      <c r="B96" s="510"/>
      <c r="C96" s="510"/>
      <c r="D96" s="510" t="s">
        <v>143</v>
      </c>
      <c r="E96" s="383" t="s">
        <v>144</v>
      </c>
      <c r="F96" s="34">
        <v>5381919</v>
      </c>
      <c r="G96" s="32">
        <v>5381919</v>
      </c>
      <c r="H96" s="35">
        <v>2690958</v>
      </c>
      <c r="I96" s="29">
        <f t="shared" si="5"/>
        <v>49.999972128900488</v>
      </c>
      <c r="J96" s="29">
        <f t="shared" si="6"/>
        <v>100</v>
      </c>
      <c r="K96" s="304"/>
      <c r="L96" s="305">
        <f t="shared" si="7"/>
        <v>0</v>
      </c>
    </row>
    <row r="97" spans="1:12" s="30" customFormat="1" ht="25.5" customHeight="1">
      <c r="A97" s="27"/>
      <c r="B97" s="387"/>
      <c r="C97" s="387" t="s">
        <v>147</v>
      </c>
      <c r="D97" s="387"/>
      <c r="E97" s="380" t="s">
        <v>148</v>
      </c>
      <c r="F97" s="28">
        <f>SUM(F98:F98)</f>
        <v>90000</v>
      </c>
      <c r="G97" s="28">
        <f>SUM(G98:G98)</f>
        <v>90000</v>
      </c>
      <c r="H97" s="28">
        <f>SUM(H98:H98)</f>
        <v>64981.22</v>
      </c>
      <c r="I97" s="29">
        <f t="shared" si="5"/>
        <v>72.201355555555551</v>
      </c>
      <c r="J97" s="29">
        <f t="shared" si="6"/>
        <v>100</v>
      </c>
      <c r="K97" s="304"/>
      <c r="L97" s="305">
        <f t="shared" si="7"/>
        <v>0</v>
      </c>
    </row>
    <row r="98" spans="1:12" ht="20.100000000000001" customHeight="1">
      <c r="A98" s="511"/>
      <c r="B98" s="510"/>
      <c r="C98" s="510"/>
      <c r="D98" s="510" t="s">
        <v>74</v>
      </c>
      <c r="E98" s="389" t="s">
        <v>518</v>
      </c>
      <c r="F98" s="34">
        <v>90000</v>
      </c>
      <c r="G98" s="32">
        <v>90000</v>
      </c>
      <c r="H98" s="35">
        <v>64981.22</v>
      </c>
      <c r="I98" s="29">
        <f t="shared" si="5"/>
        <v>72.201355555555551</v>
      </c>
      <c r="J98" s="29">
        <f t="shared" si="6"/>
        <v>100</v>
      </c>
      <c r="K98" s="304"/>
      <c r="L98" s="305">
        <f t="shared" si="7"/>
        <v>0</v>
      </c>
    </row>
    <row r="99" spans="1:12" s="30" customFormat="1" ht="20.100000000000001" customHeight="1">
      <c r="B99" s="387" t="s">
        <v>149</v>
      </c>
      <c r="C99" s="387"/>
      <c r="D99" s="387"/>
      <c r="E99" s="380" t="s">
        <v>150</v>
      </c>
      <c r="F99" s="28">
        <f>SUM(F100,F105,F107,F116,F120,F122)</f>
        <v>2633269</v>
      </c>
      <c r="G99" s="28">
        <f>SUM(G100,G105,G107,G116,G120,G122)</f>
        <v>2456127.16</v>
      </c>
      <c r="H99" s="28">
        <f>SUM(H100,H105,H107,H116,H120,H122)</f>
        <v>1512482.51</v>
      </c>
      <c r="I99" s="29">
        <f t="shared" si="5"/>
        <v>61.579975769658432</v>
      </c>
      <c r="J99" s="29">
        <f t="shared" si="6"/>
        <v>93.272930338677895</v>
      </c>
      <c r="K99" s="304"/>
      <c r="L99" s="305">
        <f t="shared" si="7"/>
        <v>-177141.83999999985</v>
      </c>
    </row>
    <row r="100" spans="1:12" s="30" customFormat="1" ht="20.100000000000001" customHeight="1">
      <c r="B100" s="387"/>
      <c r="C100" s="387" t="s">
        <v>151</v>
      </c>
      <c r="D100" s="387"/>
      <c r="E100" s="380" t="s">
        <v>152</v>
      </c>
      <c r="F100" s="28">
        <f>SUM(F101:F104)</f>
        <v>17600</v>
      </c>
      <c r="G100" s="28">
        <f>SUM(G101:G104)</f>
        <v>271761</v>
      </c>
      <c r="H100" s="28">
        <f>SUM(H101:H104)</f>
        <v>328321.75</v>
      </c>
      <c r="I100" s="29">
        <f t="shared" si="5"/>
        <v>120.8126809954335</v>
      </c>
      <c r="J100" s="29">
        <f t="shared" si="6"/>
        <v>1544.096590909091</v>
      </c>
      <c r="K100" s="304"/>
      <c r="L100" s="305">
        <f t="shared" si="7"/>
        <v>254161</v>
      </c>
    </row>
    <row r="101" spans="1:12" ht="20.100000000000001" customHeight="1">
      <c r="B101" s="510"/>
      <c r="C101" s="510"/>
      <c r="D101" s="510" t="s">
        <v>74</v>
      </c>
      <c r="E101" s="389" t="s">
        <v>518</v>
      </c>
      <c r="F101" s="34">
        <v>11800</v>
      </c>
      <c r="G101" s="32">
        <v>18800</v>
      </c>
      <c r="H101" s="35">
        <v>10472.969999999999</v>
      </c>
      <c r="I101" s="29">
        <f t="shared" si="5"/>
        <v>55.707287234042546</v>
      </c>
      <c r="J101" s="29">
        <f t="shared" si="6"/>
        <v>159.32203389830508</v>
      </c>
      <c r="K101" s="304"/>
      <c r="L101" s="305">
        <f t="shared" si="7"/>
        <v>7000</v>
      </c>
    </row>
    <row r="102" spans="1:12" ht="20.100000000000001" customHeight="1">
      <c r="B102" s="510"/>
      <c r="C102" s="510"/>
      <c r="D102" s="391" t="s">
        <v>58</v>
      </c>
      <c r="E102" s="390" t="s">
        <v>59</v>
      </c>
      <c r="F102" s="34">
        <v>5800</v>
      </c>
      <c r="G102" s="32">
        <v>6300</v>
      </c>
      <c r="H102" s="35">
        <v>2098.69</v>
      </c>
      <c r="I102" s="29">
        <f t="shared" si="5"/>
        <v>33.312539682539679</v>
      </c>
      <c r="J102" s="29">
        <f t="shared" si="6"/>
        <v>108.62068965517241</v>
      </c>
      <c r="K102" s="304"/>
      <c r="L102" s="305">
        <f t="shared" si="7"/>
        <v>500</v>
      </c>
    </row>
    <row r="103" spans="1:12" ht="79.150000000000006" customHeight="1">
      <c r="B103" s="510"/>
      <c r="C103" s="510"/>
      <c r="D103" s="391" t="s">
        <v>92</v>
      </c>
      <c r="E103" s="384" t="s">
        <v>514</v>
      </c>
      <c r="F103" s="34">
        <v>0</v>
      </c>
      <c r="G103" s="32">
        <v>222661</v>
      </c>
      <c r="H103" s="35">
        <v>291750.09000000003</v>
      </c>
      <c r="I103" s="29">
        <f t="shared" si="5"/>
        <v>131.02882408684053</v>
      </c>
      <c r="J103" s="29"/>
      <c r="K103" s="304"/>
      <c r="L103" s="305">
        <f t="shared" si="7"/>
        <v>222661</v>
      </c>
    </row>
    <row r="104" spans="1:12" ht="68.45" customHeight="1">
      <c r="B104" s="510"/>
      <c r="C104" s="510"/>
      <c r="D104" s="391" t="s">
        <v>153</v>
      </c>
      <c r="E104" s="383" t="s">
        <v>561</v>
      </c>
      <c r="F104" s="34">
        <v>0</v>
      </c>
      <c r="G104" s="32">
        <v>24000</v>
      </c>
      <c r="H104" s="35">
        <v>24000</v>
      </c>
      <c r="I104" s="29">
        <f t="shared" si="5"/>
        <v>100</v>
      </c>
      <c r="J104" s="29"/>
      <c r="K104" s="304"/>
      <c r="L104" s="305">
        <f t="shared" si="7"/>
        <v>24000</v>
      </c>
    </row>
    <row r="105" spans="1:12" s="30" customFormat="1" ht="28.5" customHeight="1">
      <c r="B105" s="387"/>
      <c r="C105" s="399" t="s">
        <v>154</v>
      </c>
      <c r="D105" s="399"/>
      <c r="E105" s="392" t="s">
        <v>155</v>
      </c>
      <c r="F105" s="28">
        <f>SUM(F106:F106)</f>
        <v>47950</v>
      </c>
      <c r="G105" s="28">
        <f>SUM(G106:G106)</f>
        <v>14718</v>
      </c>
      <c r="H105" s="28">
        <f>SUM(H106:H106)</f>
        <v>7361</v>
      </c>
      <c r="I105" s="29">
        <f t="shared" si="5"/>
        <v>50.013588802826469</v>
      </c>
      <c r="J105" s="29">
        <f t="shared" si="6"/>
        <v>30.694473409801876</v>
      </c>
      <c r="K105" s="304"/>
      <c r="L105" s="305">
        <f t="shared" si="7"/>
        <v>-33232</v>
      </c>
    </row>
    <row r="106" spans="1:12" ht="63" customHeight="1">
      <c r="B106" s="510"/>
      <c r="C106" s="391"/>
      <c r="D106" s="391" t="s">
        <v>153</v>
      </c>
      <c r="E106" s="383" t="s">
        <v>561</v>
      </c>
      <c r="F106" s="34">
        <v>47950</v>
      </c>
      <c r="G106" s="32">
        <v>14718</v>
      </c>
      <c r="H106" s="35">
        <v>7361</v>
      </c>
      <c r="I106" s="29">
        <f t="shared" si="5"/>
        <v>50.013588802826469</v>
      </c>
      <c r="J106" s="29">
        <f t="shared" si="6"/>
        <v>30.694473409801876</v>
      </c>
      <c r="K106" s="304"/>
      <c r="L106" s="305">
        <f t="shared" si="7"/>
        <v>-33232</v>
      </c>
    </row>
    <row r="107" spans="1:12" s="30" customFormat="1" ht="20.100000000000001" customHeight="1">
      <c r="B107" s="387"/>
      <c r="C107" s="387" t="s">
        <v>156</v>
      </c>
      <c r="D107" s="387"/>
      <c r="E107" s="380" t="s">
        <v>157</v>
      </c>
      <c r="F107" s="28">
        <f>SUM(F108:F115)</f>
        <v>2520549</v>
      </c>
      <c r="G107" s="28">
        <f>SUM(G108:G115)</f>
        <v>2063684</v>
      </c>
      <c r="H107" s="28">
        <f>SUM(H108:H115)</f>
        <v>1059260.24</v>
      </c>
      <c r="I107" s="29">
        <f t="shared" si="5"/>
        <v>51.328606511462027</v>
      </c>
      <c r="J107" s="29">
        <f t="shared" si="6"/>
        <v>81.874385302567021</v>
      </c>
      <c r="K107" s="304"/>
      <c r="L107" s="305">
        <f t="shared" si="7"/>
        <v>-456865</v>
      </c>
    </row>
    <row r="108" spans="1:12" s="30" customFormat="1" ht="28.15" customHeight="1">
      <c r="B108" s="387"/>
      <c r="C108" s="387"/>
      <c r="D108" s="382" t="s">
        <v>498</v>
      </c>
      <c r="E108" s="383" t="s">
        <v>500</v>
      </c>
      <c r="F108" s="34">
        <v>265719</v>
      </c>
      <c r="G108" s="34">
        <v>191096</v>
      </c>
      <c r="H108" s="185">
        <v>110406</v>
      </c>
      <c r="I108" s="29">
        <f t="shared" si="5"/>
        <v>57.775149662996604</v>
      </c>
      <c r="J108" s="29">
        <f t="shared" si="6"/>
        <v>71.916573523157922</v>
      </c>
      <c r="K108" s="304"/>
      <c r="L108" s="305">
        <f t="shared" si="7"/>
        <v>-74623</v>
      </c>
    </row>
    <row r="109" spans="1:12" s="30" customFormat="1" ht="54.6" customHeight="1">
      <c r="B109" s="387"/>
      <c r="C109" s="387"/>
      <c r="D109" s="382" t="s">
        <v>499</v>
      </c>
      <c r="E109" s="383" t="s">
        <v>501</v>
      </c>
      <c r="F109" s="34">
        <v>404303</v>
      </c>
      <c r="G109" s="34">
        <v>404303</v>
      </c>
      <c r="H109" s="185">
        <v>221062</v>
      </c>
      <c r="I109" s="29">
        <f t="shared" si="5"/>
        <v>54.677308850045634</v>
      </c>
      <c r="J109" s="29">
        <f t="shared" si="6"/>
        <v>100</v>
      </c>
      <c r="K109" s="304"/>
      <c r="L109" s="305">
        <f t="shared" si="7"/>
        <v>0</v>
      </c>
    </row>
    <row r="110" spans="1:12" ht="20.100000000000001" customHeight="1">
      <c r="B110" s="510"/>
      <c r="C110" s="510"/>
      <c r="D110" s="391" t="s">
        <v>72</v>
      </c>
      <c r="E110" s="390" t="s">
        <v>73</v>
      </c>
      <c r="F110" s="34">
        <v>23592</v>
      </c>
      <c r="G110" s="32">
        <v>23592</v>
      </c>
      <c r="H110" s="35">
        <v>7894.92</v>
      </c>
      <c r="I110" s="29">
        <f t="shared" si="5"/>
        <v>33.464394710071211</v>
      </c>
      <c r="J110" s="29">
        <f t="shared" si="6"/>
        <v>100</v>
      </c>
      <c r="K110" s="304"/>
      <c r="L110" s="305">
        <f t="shared" si="7"/>
        <v>0</v>
      </c>
    </row>
    <row r="111" spans="1:12" ht="20.100000000000001" customHeight="1">
      <c r="B111" s="510"/>
      <c r="C111" s="510"/>
      <c r="D111" s="391" t="s">
        <v>74</v>
      </c>
      <c r="E111" s="389" t="s">
        <v>518</v>
      </c>
      <c r="F111" s="34">
        <v>3300</v>
      </c>
      <c r="G111" s="32">
        <v>5300</v>
      </c>
      <c r="H111" s="35">
        <v>1663.38</v>
      </c>
      <c r="I111" s="29">
        <f t="shared" si="5"/>
        <v>31.384528301886792</v>
      </c>
      <c r="J111" s="29">
        <f t="shared" si="6"/>
        <v>160.60606060606059</v>
      </c>
      <c r="K111" s="304"/>
      <c r="L111" s="305">
        <f t="shared" si="7"/>
        <v>2000</v>
      </c>
    </row>
    <row r="112" spans="1:12" ht="22.15" customHeight="1">
      <c r="B112" s="510"/>
      <c r="C112" s="510"/>
      <c r="D112" s="391" t="s">
        <v>576</v>
      </c>
      <c r="E112" s="389" t="s">
        <v>577</v>
      </c>
      <c r="F112" s="34">
        <v>0</v>
      </c>
      <c r="G112" s="32">
        <v>330</v>
      </c>
      <c r="H112" s="35">
        <v>329.68</v>
      </c>
      <c r="I112" s="29">
        <f t="shared" si="5"/>
        <v>99.903030303030306</v>
      </c>
      <c r="J112" s="29"/>
      <c r="K112" s="304"/>
      <c r="L112" s="305">
        <f t="shared" si="7"/>
        <v>330</v>
      </c>
    </row>
    <row r="113" spans="1:12" ht="20.100000000000001" customHeight="1">
      <c r="B113" s="510"/>
      <c r="C113" s="510"/>
      <c r="D113" s="391" t="s">
        <v>58</v>
      </c>
      <c r="E113" s="390" t="s">
        <v>59</v>
      </c>
      <c r="F113" s="34">
        <v>2400</v>
      </c>
      <c r="G113" s="32">
        <v>2400</v>
      </c>
      <c r="H113" s="35">
        <v>189.92</v>
      </c>
      <c r="I113" s="29">
        <f t="shared" si="5"/>
        <v>7.9133333333333331</v>
      </c>
      <c r="J113" s="29">
        <f t="shared" si="6"/>
        <v>100</v>
      </c>
      <c r="K113" s="304"/>
      <c r="L113" s="305">
        <f t="shared" si="7"/>
        <v>0</v>
      </c>
    </row>
    <row r="114" spans="1:12" ht="64.900000000000006" customHeight="1">
      <c r="B114" s="510"/>
      <c r="C114" s="510"/>
      <c r="D114" s="391" t="s">
        <v>153</v>
      </c>
      <c r="E114" s="383" t="s">
        <v>561</v>
      </c>
      <c r="F114" s="34">
        <v>1456310</v>
      </c>
      <c r="G114" s="32">
        <v>1071738</v>
      </c>
      <c r="H114" s="35">
        <v>535871</v>
      </c>
      <c r="I114" s="29">
        <f t="shared" si="5"/>
        <v>50.0001866127729</v>
      </c>
      <c r="J114" s="29">
        <f t="shared" si="6"/>
        <v>73.592710343264827</v>
      </c>
      <c r="K114" s="304"/>
      <c r="L114" s="305">
        <f t="shared" si="7"/>
        <v>-384572</v>
      </c>
    </row>
    <row r="115" spans="1:12" ht="73.5" customHeight="1">
      <c r="B115" s="510"/>
      <c r="C115" s="510"/>
      <c r="D115" s="391" t="s">
        <v>60</v>
      </c>
      <c r="E115" s="390" t="s">
        <v>61</v>
      </c>
      <c r="F115" s="34">
        <v>364925</v>
      </c>
      <c r="G115" s="32">
        <v>364925</v>
      </c>
      <c r="H115" s="35">
        <v>181843.34</v>
      </c>
      <c r="I115" s="29">
        <f t="shared" si="5"/>
        <v>49.830332260053432</v>
      </c>
      <c r="J115" s="29">
        <f t="shared" si="6"/>
        <v>100</v>
      </c>
      <c r="K115" s="304"/>
      <c r="L115" s="305">
        <f t="shared" si="7"/>
        <v>0</v>
      </c>
    </row>
    <row r="116" spans="1:12" s="30" customFormat="1" ht="20.100000000000001" customHeight="1">
      <c r="B116" s="387"/>
      <c r="C116" s="387" t="s">
        <v>158</v>
      </c>
      <c r="D116" s="387"/>
      <c r="E116" s="380" t="s">
        <v>159</v>
      </c>
      <c r="F116" s="28">
        <f>SUM(F117:F119)</f>
        <v>4700</v>
      </c>
      <c r="G116" s="28">
        <f>SUM(G117:G119)</f>
        <v>78973</v>
      </c>
      <c r="H116" s="28">
        <f>SUM(H117:H119)</f>
        <v>99243.36</v>
      </c>
      <c r="I116" s="29">
        <f t="shared" si="5"/>
        <v>125.66745596596304</v>
      </c>
      <c r="J116" s="29">
        <f t="shared" si="6"/>
        <v>1680.2765957446809</v>
      </c>
      <c r="K116" s="304"/>
      <c r="L116" s="305">
        <f t="shared" si="7"/>
        <v>74273</v>
      </c>
    </row>
    <row r="117" spans="1:12" ht="20.100000000000001" customHeight="1">
      <c r="B117" s="510"/>
      <c r="C117" s="510"/>
      <c r="D117" s="391" t="s">
        <v>74</v>
      </c>
      <c r="E117" s="390" t="s">
        <v>518</v>
      </c>
      <c r="F117" s="34">
        <v>2800</v>
      </c>
      <c r="G117" s="32">
        <v>5500</v>
      </c>
      <c r="H117" s="35">
        <v>2941.45</v>
      </c>
      <c r="I117" s="29">
        <f t="shared" si="5"/>
        <v>53.480909090909087</v>
      </c>
      <c r="J117" s="29">
        <f t="shared" si="6"/>
        <v>196.42857142857142</v>
      </c>
      <c r="K117" s="304"/>
      <c r="L117" s="305">
        <f t="shared" si="7"/>
        <v>2700</v>
      </c>
    </row>
    <row r="118" spans="1:12" ht="20.100000000000001" customHeight="1">
      <c r="B118" s="406"/>
      <c r="C118" s="406"/>
      <c r="D118" s="419" t="s">
        <v>58</v>
      </c>
      <c r="E118" s="420" t="s">
        <v>59</v>
      </c>
      <c r="F118" s="34">
        <v>1900</v>
      </c>
      <c r="G118" s="32">
        <v>1900</v>
      </c>
      <c r="H118" s="35">
        <v>704.9</v>
      </c>
      <c r="I118" s="29">
        <f t="shared" si="5"/>
        <v>37.1</v>
      </c>
      <c r="J118" s="29">
        <f t="shared" si="6"/>
        <v>100</v>
      </c>
      <c r="K118" s="304"/>
      <c r="L118" s="305">
        <f t="shared" si="7"/>
        <v>0</v>
      </c>
    </row>
    <row r="119" spans="1:12" ht="79.150000000000006" customHeight="1">
      <c r="B119" s="508"/>
      <c r="C119" s="508"/>
      <c r="D119" s="386" t="s">
        <v>92</v>
      </c>
      <c r="E119" s="394" t="s">
        <v>514</v>
      </c>
      <c r="F119" s="418">
        <v>0</v>
      </c>
      <c r="G119" s="32">
        <v>71573</v>
      </c>
      <c r="H119" s="35">
        <v>95597.01</v>
      </c>
      <c r="I119" s="29">
        <f t="shared" si="5"/>
        <v>133.56574406549956</v>
      </c>
      <c r="J119" s="29"/>
      <c r="K119" s="304"/>
      <c r="L119" s="305">
        <f t="shared" si="7"/>
        <v>71573</v>
      </c>
    </row>
    <row r="120" spans="1:12" ht="101.45" customHeight="1">
      <c r="B120" s="508"/>
      <c r="C120" s="188" t="s">
        <v>509</v>
      </c>
      <c r="D120" s="408"/>
      <c r="E120" s="392" t="s">
        <v>394</v>
      </c>
      <c r="F120" s="28">
        <f>F121</f>
        <v>42470</v>
      </c>
      <c r="G120" s="28">
        <f>G121</f>
        <v>17394</v>
      </c>
      <c r="H120" s="28">
        <f>H121</f>
        <v>8699</v>
      </c>
      <c r="I120" s="29">
        <f t="shared" si="5"/>
        <v>50.011498217776243</v>
      </c>
      <c r="J120" s="29">
        <f t="shared" si="6"/>
        <v>40.955968919237108</v>
      </c>
      <c r="K120" s="304"/>
      <c r="L120" s="305">
        <f t="shared" si="7"/>
        <v>-25076</v>
      </c>
    </row>
    <row r="121" spans="1:12" ht="60" customHeight="1">
      <c r="B121" s="508"/>
      <c r="C121" s="187"/>
      <c r="D121" s="391" t="s">
        <v>153</v>
      </c>
      <c r="E121" s="383" t="s">
        <v>561</v>
      </c>
      <c r="F121" s="34">
        <v>42470</v>
      </c>
      <c r="G121" s="32">
        <v>17394</v>
      </c>
      <c r="H121" s="35">
        <v>8699</v>
      </c>
      <c r="I121" s="29">
        <f t="shared" si="5"/>
        <v>50.011498217776243</v>
      </c>
      <c r="J121" s="29">
        <f t="shared" si="6"/>
        <v>40.955968919237108</v>
      </c>
      <c r="K121" s="304"/>
      <c r="L121" s="305">
        <f t="shared" si="7"/>
        <v>-25076</v>
      </c>
    </row>
    <row r="122" spans="1:12" ht="115.15" customHeight="1">
      <c r="B122" s="189"/>
      <c r="C122" s="188" t="s">
        <v>390</v>
      </c>
      <c r="D122" s="419"/>
      <c r="E122" s="462" t="s">
        <v>485</v>
      </c>
      <c r="F122" s="28">
        <f>SUM(F123:F123)</f>
        <v>0</v>
      </c>
      <c r="G122" s="31">
        <f>SUM(G123:G123)</f>
        <v>9597.16</v>
      </c>
      <c r="H122" s="39">
        <f>SUM(H123:H123)</f>
        <v>9597.16</v>
      </c>
      <c r="I122" s="29">
        <f t="shared" si="5"/>
        <v>100</v>
      </c>
      <c r="J122" s="29"/>
      <c r="K122" s="304"/>
      <c r="L122" s="305">
        <f t="shared" si="7"/>
        <v>9597.16</v>
      </c>
    </row>
    <row r="123" spans="1:12" ht="79.150000000000006" customHeight="1">
      <c r="B123" s="189"/>
      <c r="C123" s="461"/>
      <c r="D123" s="386" t="s">
        <v>92</v>
      </c>
      <c r="E123" s="394" t="s">
        <v>514</v>
      </c>
      <c r="F123" s="418">
        <v>0</v>
      </c>
      <c r="G123" s="32">
        <v>9597.16</v>
      </c>
      <c r="H123" s="35">
        <v>9597.16</v>
      </c>
      <c r="I123" s="29">
        <f t="shared" si="5"/>
        <v>100</v>
      </c>
      <c r="J123" s="29"/>
      <c r="K123" s="304"/>
      <c r="L123" s="305">
        <f t="shared" si="7"/>
        <v>9597.16</v>
      </c>
    </row>
    <row r="124" spans="1:12" s="30" customFormat="1" ht="20.100000000000001" customHeight="1">
      <c r="A124" s="510"/>
      <c r="B124" s="513" t="s">
        <v>160</v>
      </c>
      <c r="C124" s="512"/>
      <c r="D124" s="513"/>
      <c r="E124" s="463" t="s">
        <v>161</v>
      </c>
      <c r="F124" s="350">
        <f t="shared" ref="F124:H125" si="8">SUM(F125:F125)</f>
        <v>2755</v>
      </c>
      <c r="G124" s="350">
        <f t="shared" si="8"/>
        <v>2271</v>
      </c>
      <c r="H124" s="350">
        <f t="shared" si="8"/>
        <v>959</v>
      </c>
      <c r="I124" s="29">
        <f t="shared" si="5"/>
        <v>42.228093350946722</v>
      </c>
      <c r="J124" s="29">
        <f t="shared" si="6"/>
        <v>82.431941923774957</v>
      </c>
      <c r="K124" s="304"/>
      <c r="L124" s="305">
        <f t="shared" si="7"/>
        <v>-484</v>
      </c>
    </row>
    <row r="125" spans="1:12" s="30" customFormat="1" ht="20.100000000000001" customHeight="1">
      <c r="B125" s="509"/>
      <c r="C125" s="509" t="s">
        <v>162</v>
      </c>
      <c r="D125" s="509"/>
      <c r="E125" s="395" t="s">
        <v>70</v>
      </c>
      <c r="F125" s="130">
        <f t="shared" si="8"/>
        <v>2755</v>
      </c>
      <c r="G125" s="130">
        <f t="shared" si="8"/>
        <v>2271</v>
      </c>
      <c r="H125" s="130">
        <f t="shared" si="8"/>
        <v>959</v>
      </c>
      <c r="I125" s="29">
        <f t="shared" si="5"/>
        <v>42.228093350946722</v>
      </c>
      <c r="J125" s="29">
        <f t="shared" si="6"/>
        <v>82.431941923774957</v>
      </c>
      <c r="K125" s="304"/>
      <c r="L125" s="305">
        <f t="shared" si="7"/>
        <v>-484</v>
      </c>
    </row>
    <row r="126" spans="1:12" ht="82.15" customHeight="1">
      <c r="A126" s="511"/>
      <c r="B126" s="508"/>
      <c r="C126" s="508"/>
      <c r="D126" s="508" t="s">
        <v>92</v>
      </c>
      <c r="E126" s="394" t="s">
        <v>514</v>
      </c>
      <c r="F126" s="132">
        <v>2755</v>
      </c>
      <c r="G126" s="528">
        <v>2271</v>
      </c>
      <c r="H126" s="133">
        <v>959</v>
      </c>
      <c r="I126" s="29">
        <f t="shared" si="5"/>
        <v>42.228093350946722</v>
      </c>
      <c r="J126" s="29">
        <f t="shared" si="6"/>
        <v>82.431941923774957</v>
      </c>
      <c r="K126" s="304"/>
      <c r="L126" s="305">
        <f t="shared" si="7"/>
        <v>-484</v>
      </c>
    </row>
    <row r="127" spans="1:12" s="30" customFormat="1" ht="20.100000000000001" customHeight="1">
      <c r="A127" s="27"/>
      <c r="B127" s="580" t="s">
        <v>163</v>
      </c>
      <c r="C127" s="547"/>
      <c r="D127" s="547"/>
      <c r="E127" s="581" t="s">
        <v>164</v>
      </c>
      <c r="F127" s="582">
        <f>SUM(F128,schowek!F14,F132,F135,F137,F139,F141,F145,F149,schowek!F12,schowek!F11,F147)</f>
        <v>4567522</v>
      </c>
      <c r="G127" s="582">
        <f>SUM(G128,schowek!G14,G132,G135,G137,G139,G141,G145,G149,schowek!G12,schowek!G11,G147)</f>
        <v>5343957</v>
      </c>
      <c r="H127" s="582">
        <f>SUM(H128,schowek!H14,H132,H135,H137,H139,H141,H145,H149,schowek!H12,schowek!H11,H147)</f>
        <v>2966147.45</v>
      </c>
      <c r="I127" s="537">
        <f t="shared" si="5"/>
        <v>55.504702788589057</v>
      </c>
      <c r="J127" s="537">
        <f t="shared" si="6"/>
        <v>116.99904236914458</v>
      </c>
      <c r="K127" s="304"/>
      <c r="L127" s="305">
        <f t="shared" si="7"/>
        <v>776435</v>
      </c>
    </row>
    <row r="128" spans="1:12" s="30" customFormat="1" ht="20.100000000000001" customHeight="1">
      <c r="A128" s="27"/>
      <c r="B128" s="546"/>
      <c r="C128" s="546" t="s">
        <v>165</v>
      </c>
      <c r="D128" s="546"/>
      <c r="E128" s="395" t="s">
        <v>166</v>
      </c>
      <c r="F128" s="130">
        <f>SUM(F129:F131)</f>
        <v>1191958</v>
      </c>
      <c r="G128" s="130">
        <f>SUM(G129:G131)</f>
        <v>1696984</v>
      </c>
      <c r="H128" s="130">
        <f>SUM(H129:H131)</f>
        <v>844814.96</v>
      </c>
      <c r="I128" s="588">
        <f t="shared" si="5"/>
        <v>49.783319112024628</v>
      </c>
      <c r="J128" s="588">
        <f t="shared" si="6"/>
        <v>142.36944590329526</v>
      </c>
      <c r="K128" s="304"/>
      <c r="L128" s="305">
        <f t="shared" si="7"/>
        <v>505026</v>
      </c>
    </row>
    <row r="129" spans="1:12" ht="20.100000000000001" customHeight="1">
      <c r="A129" s="511"/>
      <c r="B129" s="545"/>
      <c r="C129" s="545"/>
      <c r="D129" s="545" t="s">
        <v>72</v>
      </c>
      <c r="E129" s="589" t="s">
        <v>73</v>
      </c>
      <c r="F129" s="132">
        <v>0</v>
      </c>
      <c r="G129" s="132">
        <v>0</v>
      </c>
      <c r="H129" s="132">
        <v>48.3</v>
      </c>
      <c r="I129" s="588"/>
      <c r="J129" s="588"/>
      <c r="K129" s="437"/>
      <c r="L129" s="305">
        <f t="shared" si="7"/>
        <v>0</v>
      </c>
    </row>
    <row r="130" spans="1:12" s="30" customFormat="1" ht="20.100000000000001" customHeight="1">
      <c r="A130" s="27"/>
      <c r="B130" s="546"/>
      <c r="C130" s="546"/>
      <c r="D130" s="386" t="s">
        <v>74</v>
      </c>
      <c r="E130" s="589" t="s">
        <v>518</v>
      </c>
      <c r="F130" s="132">
        <v>400</v>
      </c>
      <c r="G130" s="132">
        <v>400</v>
      </c>
      <c r="H130" s="132">
        <v>278.66000000000003</v>
      </c>
      <c r="I130" s="588">
        <f t="shared" si="5"/>
        <v>69.665000000000006</v>
      </c>
      <c r="J130" s="588">
        <f t="shared" si="6"/>
        <v>100</v>
      </c>
      <c r="K130" s="304"/>
      <c r="L130" s="305">
        <f t="shared" si="7"/>
        <v>0</v>
      </c>
    </row>
    <row r="131" spans="1:12" ht="84" customHeight="1">
      <c r="A131" s="511"/>
      <c r="B131" s="545"/>
      <c r="C131" s="545"/>
      <c r="D131" s="545" t="s">
        <v>92</v>
      </c>
      <c r="E131" s="394" t="s">
        <v>514</v>
      </c>
      <c r="F131" s="132">
        <v>1191558</v>
      </c>
      <c r="G131" s="528">
        <v>1696584</v>
      </c>
      <c r="H131" s="133">
        <v>844488</v>
      </c>
      <c r="I131" s="588">
        <f t="shared" si="5"/>
        <v>49.775784753363226</v>
      </c>
      <c r="J131" s="588">
        <f t="shared" si="6"/>
        <v>142.38366911220436</v>
      </c>
      <c r="K131" s="304"/>
      <c r="L131" s="305">
        <f t="shared" si="7"/>
        <v>505026</v>
      </c>
    </row>
    <row r="132" spans="1:12" s="30" customFormat="1" ht="110.25" customHeight="1">
      <c r="A132" s="27"/>
      <c r="B132" s="546"/>
      <c r="C132" s="546" t="s">
        <v>171</v>
      </c>
      <c r="D132" s="546"/>
      <c r="E132" s="395" t="s">
        <v>172</v>
      </c>
      <c r="F132" s="130">
        <f>SUM(F133:F134)</f>
        <v>349363</v>
      </c>
      <c r="G132" s="130">
        <f>SUM(G133:G134)</f>
        <v>310079</v>
      </c>
      <c r="H132" s="130">
        <f>SUM(H133:H134)</f>
        <v>123746</v>
      </c>
      <c r="I132" s="588">
        <f t="shared" si="5"/>
        <v>39.907894439804046</v>
      </c>
      <c r="J132" s="588">
        <f t="shared" si="6"/>
        <v>88.75553507383438</v>
      </c>
      <c r="K132" s="304"/>
      <c r="L132" s="305">
        <f t="shared" si="7"/>
        <v>-39284</v>
      </c>
    </row>
    <row r="133" spans="1:12" ht="80.25" customHeight="1">
      <c r="B133" s="309"/>
      <c r="C133" s="309"/>
      <c r="D133" s="309" t="s">
        <v>92</v>
      </c>
      <c r="E133" s="583" t="s">
        <v>514</v>
      </c>
      <c r="F133" s="584">
        <v>166704</v>
      </c>
      <c r="G133" s="585">
        <v>131861</v>
      </c>
      <c r="H133" s="586">
        <v>54239</v>
      </c>
      <c r="I133" s="587">
        <f t="shared" si="5"/>
        <v>41.133466301635814</v>
      </c>
      <c r="J133" s="587">
        <f t="shared" si="6"/>
        <v>79.098881850465503</v>
      </c>
      <c r="K133" s="304"/>
      <c r="L133" s="305">
        <f t="shared" si="7"/>
        <v>-34843</v>
      </c>
    </row>
    <row r="134" spans="1:12" ht="64.900000000000006" customHeight="1">
      <c r="B134" s="510"/>
      <c r="C134" s="510"/>
      <c r="D134" s="510" t="s">
        <v>153</v>
      </c>
      <c r="E134" s="383" t="s">
        <v>561</v>
      </c>
      <c r="F134" s="34">
        <v>182659</v>
      </c>
      <c r="G134" s="32">
        <v>178218</v>
      </c>
      <c r="H134" s="35">
        <v>69507</v>
      </c>
      <c r="I134" s="29">
        <f t="shared" si="5"/>
        <v>39.001110998888997</v>
      </c>
      <c r="J134" s="29">
        <f t="shared" si="6"/>
        <v>97.568693576555219</v>
      </c>
      <c r="K134" s="304"/>
      <c r="L134" s="305">
        <f t="shared" si="7"/>
        <v>-4441</v>
      </c>
    </row>
    <row r="135" spans="1:12" s="30" customFormat="1" ht="48.75" customHeight="1">
      <c r="B135" s="387"/>
      <c r="C135" s="387" t="s">
        <v>173</v>
      </c>
      <c r="D135" s="387"/>
      <c r="E135" s="380" t="s">
        <v>666</v>
      </c>
      <c r="F135" s="28">
        <f>SUM(F136:F136)</f>
        <v>768623</v>
      </c>
      <c r="G135" s="28">
        <f>SUM(G136:G136)</f>
        <v>774002</v>
      </c>
      <c r="H135" s="28">
        <f>SUM(H136:H136)</f>
        <v>429909</v>
      </c>
      <c r="I135" s="29">
        <f t="shared" si="5"/>
        <v>55.543654925956268</v>
      </c>
      <c r="J135" s="29">
        <f t="shared" si="6"/>
        <v>100.69982293009707</v>
      </c>
      <c r="K135" s="304"/>
      <c r="L135" s="305">
        <f t="shared" si="7"/>
        <v>5379</v>
      </c>
    </row>
    <row r="136" spans="1:12" ht="57" customHeight="1">
      <c r="B136" s="510"/>
      <c r="C136" s="510"/>
      <c r="D136" s="510" t="s">
        <v>153</v>
      </c>
      <c r="E136" s="383" t="s">
        <v>561</v>
      </c>
      <c r="F136" s="34">
        <v>768623</v>
      </c>
      <c r="G136" s="32">
        <v>774002</v>
      </c>
      <c r="H136" s="35">
        <v>429909</v>
      </c>
      <c r="I136" s="29">
        <f t="shared" si="5"/>
        <v>55.543654925956268</v>
      </c>
      <c r="J136" s="29">
        <f t="shared" si="6"/>
        <v>100.69982293009707</v>
      </c>
      <c r="K136" s="304"/>
      <c r="L136" s="305">
        <f t="shared" si="7"/>
        <v>5379</v>
      </c>
    </row>
    <row r="137" spans="1:12" s="30" customFormat="1" ht="22.35" customHeight="1">
      <c r="B137" s="387"/>
      <c r="C137" s="387" t="s">
        <v>175</v>
      </c>
      <c r="D137" s="387"/>
      <c r="E137" s="380" t="s">
        <v>176</v>
      </c>
      <c r="F137" s="28">
        <f>SUM(F138:F138)</f>
        <v>0</v>
      </c>
      <c r="G137" s="28">
        <f>SUM(G138:G138)</f>
        <v>10513</v>
      </c>
      <c r="H137" s="28">
        <f>SUM(H138:H138)</f>
        <v>9889</v>
      </c>
      <c r="I137" s="29">
        <f t="shared" ref="I137:I191" si="9">H137/G137*100</f>
        <v>94.064491581851044</v>
      </c>
      <c r="J137" s="29"/>
      <c r="K137" s="304"/>
      <c r="L137" s="305">
        <f t="shared" ref="L137:L200" si="10">G137-F137</f>
        <v>10513</v>
      </c>
    </row>
    <row r="138" spans="1:12" ht="75" customHeight="1">
      <c r="B138" s="510"/>
      <c r="C138" s="510"/>
      <c r="D138" s="510" t="s">
        <v>92</v>
      </c>
      <c r="E138" s="384" t="s">
        <v>514</v>
      </c>
      <c r="F138" s="34">
        <v>0</v>
      </c>
      <c r="G138" s="32">
        <v>10513</v>
      </c>
      <c r="H138" s="35">
        <v>9889</v>
      </c>
      <c r="I138" s="29">
        <f t="shared" si="9"/>
        <v>94.064491581851044</v>
      </c>
      <c r="J138" s="29"/>
      <c r="K138" s="304"/>
      <c r="L138" s="305">
        <f t="shared" si="10"/>
        <v>10513</v>
      </c>
    </row>
    <row r="139" spans="1:12" s="30" customFormat="1" ht="20.100000000000001" customHeight="1">
      <c r="B139" s="387"/>
      <c r="C139" s="387" t="s">
        <v>177</v>
      </c>
      <c r="D139" s="387"/>
      <c r="E139" s="380" t="s">
        <v>178</v>
      </c>
      <c r="F139" s="28">
        <f>SUM(F140:F140)</f>
        <v>1051798</v>
      </c>
      <c r="G139" s="28">
        <f>SUM(G140:G140)</f>
        <v>1015559</v>
      </c>
      <c r="H139" s="28">
        <f>SUM(H140:H140)</f>
        <v>769594</v>
      </c>
      <c r="I139" s="29">
        <f t="shared" si="9"/>
        <v>75.780333786614079</v>
      </c>
      <c r="J139" s="29">
        <f t="shared" ref="J139:J191" si="11">G139/F139*100</f>
        <v>96.554566561259861</v>
      </c>
      <c r="K139" s="304"/>
      <c r="L139" s="305">
        <f t="shared" si="10"/>
        <v>-36239</v>
      </c>
    </row>
    <row r="140" spans="1:12" ht="58.15" customHeight="1">
      <c r="B140" s="510"/>
      <c r="C140" s="510"/>
      <c r="D140" s="510" t="s">
        <v>153</v>
      </c>
      <c r="E140" s="383" t="s">
        <v>532</v>
      </c>
      <c r="F140" s="34">
        <v>1051798</v>
      </c>
      <c r="G140" s="32">
        <v>1015559</v>
      </c>
      <c r="H140" s="35">
        <v>769594</v>
      </c>
      <c r="I140" s="29">
        <f t="shared" si="9"/>
        <v>75.780333786614079</v>
      </c>
      <c r="J140" s="29">
        <f t="shared" si="11"/>
        <v>96.554566561259861</v>
      </c>
      <c r="K140" s="304"/>
      <c r="L140" s="305">
        <f t="shared" si="10"/>
        <v>-36239</v>
      </c>
    </row>
    <row r="141" spans="1:12" s="30" customFormat="1" ht="20.100000000000001" customHeight="1">
      <c r="B141" s="387"/>
      <c r="C141" s="387" t="s">
        <v>179</v>
      </c>
      <c r="D141" s="387"/>
      <c r="E141" s="380" t="s">
        <v>180</v>
      </c>
      <c r="F141" s="28">
        <f>SUM(F142:F144)</f>
        <v>473576</v>
      </c>
      <c r="G141" s="28">
        <f>SUM(G142:G144)</f>
        <v>472407</v>
      </c>
      <c r="H141" s="28">
        <f>SUM(H142:H144)</f>
        <v>258420.95</v>
      </c>
      <c r="I141" s="29">
        <f t="shared" si="9"/>
        <v>54.703031496146338</v>
      </c>
      <c r="J141" s="29">
        <f t="shared" si="11"/>
        <v>99.75315472067841</v>
      </c>
      <c r="K141" s="304"/>
      <c r="L141" s="305">
        <f t="shared" si="10"/>
        <v>-1169</v>
      </c>
    </row>
    <row r="142" spans="1:12" ht="20.100000000000001" customHeight="1">
      <c r="B142" s="510"/>
      <c r="C142" s="510"/>
      <c r="D142" s="391" t="s">
        <v>74</v>
      </c>
      <c r="E142" s="389" t="s">
        <v>518</v>
      </c>
      <c r="F142" s="34">
        <v>3500</v>
      </c>
      <c r="G142" s="34">
        <v>3500</v>
      </c>
      <c r="H142" s="35">
        <v>3390.64</v>
      </c>
      <c r="I142" s="29">
        <f t="shared" si="9"/>
        <v>96.875428571428571</v>
      </c>
      <c r="J142" s="29">
        <f t="shared" si="11"/>
        <v>100</v>
      </c>
      <c r="K142" s="304"/>
      <c r="L142" s="305">
        <f t="shared" si="10"/>
        <v>0</v>
      </c>
    </row>
    <row r="143" spans="1:12" ht="25.9" customHeight="1">
      <c r="B143" s="510"/>
      <c r="C143" s="510"/>
      <c r="D143" s="391" t="s">
        <v>576</v>
      </c>
      <c r="E143" s="389" t="s">
        <v>577</v>
      </c>
      <c r="F143" s="34">
        <v>0</v>
      </c>
      <c r="G143" s="34">
        <v>127</v>
      </c>
      <c r="H143" s="35">
        <v>127.31</v>
      </c>
      <c r="I143" s="29">
        <f t="shared" si="9"/>
        <v>100.24409448818898</v>
      </c>
      <c r="J143" s="29"/>
      <c r="K143" s="304"/>
      <c r="L143" s="305">
        <f t="shared" si="10"/>
        <v>127</v>
      </c>
    </row>
    <row r="144" spans="1:12" ht="57.6" customHeight="1">
      <c r="B144" s="510"/>
      <c r="C144" s="510"/>
      <c r="D144" s="510" t="s">
        <v>153</v>
      </c>
      <c r="E144" s="383" t="s">
        <v>561</v>
      </c>
      <c r="F144" s="34">
        <v>470076</v>
      </c>
      <c r="G144" s="32">
        <v>468780</v>
      </c>
      <c r="H144" s="35">
        <v>254903</v>
      </c>
      <c r="I144" s="29">
        <f t="shared" si="9"/>
        <v>54.375826613763387</v>
      </c>
      <c r="J144" s="29">
        <f t="shared" si="11"/>
        <v>99.724299900441622</v>
      </c>
      <c r="K144" s="304"/>
      <c r="L144" s="305">
        <f t="shared" si="10"/>
        <v>-1296</v>
      </c>
    </row>
    <row r="145" spans="1:12" s="30" customFormat="1" ht="33.75" customHeight="1">
      <c r="B145" s="387"/>
      <c r="C145" s="387" t="s">
        <v>181</v>
      </c>
      <c r="D145" s="387"/>
      <c r="E145" s="380" t="s">
        <v>182</v>
      </c>
      <c r="F145" s="28">
        <f>SUM(F146:F146)</f>
        <v>160000</v>
      </c>
      <c r="G145" s="28">
        <f>SUM(G146:G146)</f>
        <v>160000</v>
      </c>
      <c r="H145" s="28">
        <f>SUM(H146:H146)</f>
        <v>131951.49</v>
      </c>
      <c r="I145" s="29">
        <f t="shared" si="9"/>
        <v>82.469681249999994</v>
      </c>
      <c r="J145" s="29">
        <f t="shared" si="11"/>
        <v>100</v>
      </c>
      <c r="K145" s="304"/>
      <c r="L145" s="305">
        <f t="shared" si="10"/>
        <v>0</v>
      </c>
    </row>
    <row r="146" spans="1:12" ht="20.100000000000001" customHeight="1">
      <c r="B146" s="510"/>
      <c r="C146" s="510"/>
      <c r="D146" s="510" t="s">
        <v>72</v>
      </c>
      <c r="E146" s="383" t="s">
        <v>73</v>
      </c>
      <c r="F146" s="34">
        <v>160000</v>
      </c>
      <c r="G146" s="32">
        <v>160000</v>
      </c>
      <c r="H146" s="35">
        <v>131951.49</v>
      </c>
      <c r="I146" s="29">
        <f t="shared" si="9"/>
        <v>82.469681249999994</v>
      </c>
      <c r="J146" s="29">
        <f t="shared" si="11"/>
        <v>100</v>
      </c>
      <c r="K146" s="304"/>
      <c r="L146" s="305">
        <f t="shared" si="10"/>
        <v>0</v>
      </c>
    </row>
    <row r="147" spans="1:12" s="30" customFormat="1" ht="24" customHeight="1">
      <c r="B147" s="387"/>
      <c r="C147" s="387" t="s">
        <v>567</v>
      </c>
      <c r="D147" s="387"/>
      <c r="E147" s="380" t="s">
        <v>568</v>
      </c>
      <c r="F147" s="28">
        <f>F148</f>
        <v>572204</v>
      </c>
      <c r="G147" s="28">
        <f>G148</f>
        <v>904349</v>
      </c>
      <c r="H147" s="28">
        <f>H148</f>
        <v>397758</v>
      </c>
      <c r="I147" s="29">
        <f t="shared" si="9"/>
        <v>43.982798676174795</v>
      </c>
      <c r="J147" s="29">
        <f t="shared" si="11"/>
        <v>158.04660575598913</v>
      </c>
      <c r="K147" s="304"/>
      <c r="L147" s="305">
        <f t="shared" si="10"/>
        <v>332145</v>
      </c>
    </row>
    <row r="148" spans="1:12" ht="58.9" customHeight="1">
      <c r="B148" s="510"/>
      <c r="C148" s="510"/>
      <c r="D148" s="510" t="s">
        <v>153</v>
      </c>
      <c r="E148" s="383" t="s">
        <v>561</v>
      </c>
      <c r="F148" s="34">
        <v>572204</v>
      </c>
      <c r="G148" s="32">
        <v>904349</v>
      </c>
      <c r="H148" s="35">
        <v>397758</v>
      </c>
      <c r="I148" s="29">
        <f t="shared" si="9"/>
        <v>43.982798676174795</v>
      </c>
      <c r="J148" s="29">
        <f t="shared" si="11"/>
        <v>158.04660575598913</v>
      </c>
      <c r="K148" s="304"/>
      <c r="L148" s="305">
        <f t="shared" si="10"/>
        <v>332145</v>
      </c>
    </row>
    <row r="149" spans="1:12" s="30" customFormat="1" ht="20.100000000000001" customHeight="1">
      <c r="B149" s="387"/>
      <c r="C149" s="387" t="s">
        <v>183</v>
      </c>
      <c r="D149" s="387"/>
      <c r="E149" s="380" t="s">
        <v>70</v>
      </c>
      <c r="F149" s="28">
        <f>SUM(F150:F150)</f>
        <v>0</v>
      </c>
      <c r="G149" s="28">
        <f>SUM(G150:G150)</f>
        <v>64</v>
      </c>
      <c r="H149" s="28">
        <f>SUM(H150:H150)</f>
        <v>64.05</v>
      </c>
      <c r="I149" s="29">
        <f t="shared" si="9"/>
        <v>100.078125</v>
      </c>
      <c r="J149" s="29"/>
      <c r="K149" s="304"/>
      <c r="L149" s="305">
        <f t="shared" si="10"/>
        <v>64</v>
      </c>
    </row>
    <row r="150" spans="1:12" ht="20.100000000000001" customHeight="1">
      <c r="A150" s="511"/>
      <c r="B150" s="510"/>
      <c r="C150" s="510"/>
      <c r="D150" s="510" t="s">
        <v>72</v>
      </c>
      <c r="E150" s="383" t="s">
        <v>73</v>
      </c>
      <c r="F150" s="34">
        <v>0</v>
      </c>
      <c r="G150" s="32">
        <v>64</v>
      </c>
      <c r="H150" s="35">
        <v>64.05</v>
      </c>
      <c r="I150" s="29">
        <f t="shared" si="9"/>
        <v>100.078125</v>
      </c>
      <c r="J150" s="29"/>
      <c r="K150" s="304"/>
      <c r="L150" s="305">
        <f t="shared" si="10"/>
        <v>64</v>
      </c>
    </row>
    <row r="151" spans="1:12" s="30" customFormat="1" ht="25.5" customHeight="1">
      <c r="A151" s="27"/>
      <c r="B151" s="388" t="s">
        <v>187</v>
      </c>
      <c r="C151" s="388"/>
      <c r="D151" s="388"/>
      <c r="E151" s="393" t="s">
        <v>188</v>
      </c>
      <c r="F151" s="28">
        <f t="shared" ref="F151:H152" si="12">SUM(F152:F152)</f>
        <v>0</v>
      </c>
      <c r="G151" s="28">
        <f t="shared" si="12"/>
        <v>188000</v>
      </c>
      <c r="H151" s="28">
        <f t="shared" si="12"/>
        <v>188000</v>
      </c>
      <c r="I151" s="29">
        <f t="shared" si="9"/>
        <v>100</v>
      </c>
      <c r="J151" s="29"/>
      <c r="K151" s="304"/>
      <c r="L151" s="305">
        <f t="shared" si="10"/>
        <v>188000</v>
      </c>
    </row>
    <row r="152" spans="1:12" s="30" customFormat="1" ht="31.5" customHeight="1">
      <c r="A152" s="27"/>
      <c r="B152" s="388"/>
      <c r="C152" s="388" t="s">
        <v>189</v>
      </c>
      <c r="D152" s="388"/>
      <c r="E152" s="393" t="s">
        <v>651</v>
      </c>
      <c r="F152" s="28">
        <f t="shared" si="12"/>
        <v>0</v>
      </c>
      <c r="G152" s="28">
        <f t="shared" si="12"/>
        <v>188000</v>
      </c>
      <c r="H152" s="28">
        <f t="shared" si="12"/>
        <v>188000</v>
      </c>
      <c r="I152" s="29">
        <f t="shared" si="9"/>
        <v>100</v>
      </c>
      <c r="J152" s="29"/>
      <c r="K152" s="304"/>
      <c r="L152" s="305">
        <f t="shared" si="10"/>
        <v>188000</v>
      </c>
    </row>
    <row r="153" spans="1:12" ht="60" customHeight="1">
      <c r="A153" s="511"/>
      <c r="B153" s="386"/>
      <c r="C153" s="386"/>
      <c r="D153" s="386" t="s">
        <v>153</v>
      </c>
      <c r="E153" s="383" t="s">
        <v>561</v>
      </c>
      <c r="F153" s="34">
        <v>0</v>
      </c>
      <c r="G153" s="32">
        <v>188000</v>
      </c>
      <c r="H153" s="35">
        <v>188000</v>
      </c>
      <c r="I153" s="29">
        <f t="shared" si="9"/>
        <v>100</v>
      </c>
      <c r="J153" s="29"/>
      <c r="K153" s="304"/>
      <c r="L153" s="305">
        <f t="shared" si="10"/>
        <v>188000</v>
      </c>
    </row>
    <row r="154" spans="1:12" s="30" customFormat="1" ht="20.45" customHeight="1">
      <c r="A154" s="27"/>
      <c r="B154" s="388" t="s">
        <v>569</v>
      </c>
      <c r="C154" s="388"/>
      <c r="D154" s="388"/>
      <c r="E154" s="381" t="s">
        <v>570</v>
      </c>
      <c r="F154" s="28">
        <f>F155+F157+F164+F169+F161</f>
        <v>30636934</v>
      </c>
      <c r="G154" s="28">
        <f t="shared" ref="G154:H154" si="13">G155+G157+G164+G169+G161</f>
        <v>30522484</v>
      </c>
      <c r="H154" s="28">
        <f t="shared" si="13"/>
        <v>16436585.09</v>
      </c>
      <c r="I154" s="29">
        <f t="shared" si="9"/>
        <v>53.85074520802435</v>
      </c>
      <c r="J154" s="29">
        <f t="shared" si="11"/>
        <v>99.626431287151647</v>
      </c>
      <c r="K154" s="304"/>
      <c r="L154" s="305">
        <f t="shared" si="10"/>
        <v>-114450</v>
      </c>
    </row>
    <row r="155" spans="1:12" s="30" customFormat="1" ht="23.45" customHeight="1">
      <c r="A155" s="27"/>
      <c r="B155" s="388"/>
      <c r="C155" s="388" t="s">
        <v>571</v>
      </c>
      <c r="D155" s="388"/>
      <c r="E155" s="381" t="s">
        <v>506</v>
      </c>
      <c r="F155" s="28">
        <f>F156</f>
        <v>17259556</v>
      </c>
      <c r="G155" s="28">
        <f t="shared" ref="G155:H155" si="14">G156</f>
        <v>17457768</v>
      </c>
      <c r="H155" s="28">
        <f t="shared" si="14"/>
        <v>9670921</v>
      </c>
      <c r="I155" s="29">
        <f t="shared" si="9"/>
        <v>55.396090725916395</v>
      </c>
      <c r="J155" s="29">
        <f t="shared" si="11"/>
        <v>101.14841888169082</v>
      </c>
      <c r="K155" s="304"/>
      <c r="L155" s="305">
        <f t="shared" si="10"/>
        <v>198212</v>
      </c>
    </row>
    <row r="156" spans="1:12" ht="108" customHeight="1">
      <c r="A156" s="511"/>
      <c r="B156" s="483"/>
      <c r="C156" s="483"/>
      <c r="D156" s="483" t="s">
        <v>507</v>
      </c>
      <c r="E156" s="340" t="s">
        <v>508</v>
      </c>
      <c r="F156" s="438">
        <v>17259556</v>
      </c>
      <c r="G156" s="527">
        <v>17457768</v>
      </c>
      <c r="H156" s="457">
        <v>9670921</v>
      </c>
      <c r="I156" s="537">
        <f t="shared" si="9"/>
        <v>55.396090725916395</v>
      </c>
      <c r="J156" s="537">
        <f t="shared" si="11"/>
        <v>101.14841888169082</v>
      </c>
      <c r="K156" s="304"/>
      <c r="L156" s="305">
        <f t="shared" si="10"/>
        <v>198212</v>
      </c>
    </row>
    <row r="157" spans="1:12" s="30" customFormat="1" ht="67.900000000000006" customHeight="1">
      <c r="A157" s="27"/>
      <c r="B157" s="388"/>
      <c r="C157" s="388" t="s">
        <v>572</v>
      </c>
      <c r="D157" s="388"/>
      <c r="E157" s="395" t="s">
        <v>168</v>
      </c>
      <c r="F157" s="130">
        <f>SUM(F158:F160)</f>
        <v>13222294</v>
      </c>
      <c r="G157" s="130">
        <f t="shared" ref="G157:H157" si="15">SUM(G158:G160)</f>
        <v>12790684</v>
      </c>
      <c r="H157" s="130">
        <f t="shared" si="15"/>
        <v>6655624.5999999996</v>
      </c>
      <c r="I157" s="588">
        <f t="shared" si="9"/>
        <v>52.034938866443724</v>
      </c>
      <c r="J157" s="588">
        <f t="shared" si="11"/>
        <v>96.735740409341972</v>
      </c>
      <c r="K157" s="304"/>
      <c r="L157" s="305">
        <f t="shared" si="10"/>
        <v>-431610</v>
      </c>
    </row>
    <row r="158" spans="1:12" ht="26.45" customHeight="1">
      <c r="A158" s="511"/>
      <c r="B158" s="386"/>
      <c r="C158" s="386"/>
      <c r="D158" s="386" t="s">
        <v>58</v>
      </c>
      <c r="E158" s="394" t="s">
        <v>512</v>
      </c>
      <c r="F158" s="132">
        <v>0</v>
      </c>
      <c r="G158" s="132">
        <v>3154</v>
      </c>
      <c r="H158" s="132">
        <v>5051.37</v>
      </c>
      <c r="I158" s="588">
        <f t="shared" si="9"/>
        <v>160.1575776791376</v>
      </c>
      <c r="J158" s="588"/>
      <c r="K158" s="437"/>
      <c r="L158" s="305">
        <f t="shared" si="10"/>
        <v>3154</v>
      </c>
    </row>
    <row r="159" spans="1:12" ht="37.15" customHeight="1">
      <c r="A159" s="511"/>
      <c r="B159" s="386"/>
      <c r="C159" s="386"/>
      <c r="D159" s="545" t="s">
        <v>169</v>
      </c>
      <c r="E159" s="394" t="s">
        <v>170</v>
      </c>
      <c r="F159" s="132">
        <v>45000</v>
      </c>
      <c r="G159" s="528">
        <v>45000</v>
      </c>
      <c r="H159" s="133">
        <v>60802.23</v>
      </c>
      <c r="I159" s="588">
        <f t="shared" si="9"/>
        <v>135.11606666666665</v>
      </c>
      <c r="J159" s="588">
        <f t="shared" si="11"/>
        <v>100</v>
      </c>
      <c r="K159" s="304"/>
      <c r="L159" s="305">
        <f t="shared" si="10"/>
        <v>0</v>
      </c>
    </row>
    <row r="160" spans="1:12" ht="84.6" customHeight="1">
      <c r="A160" s="511"/>
      <c r="B160" s="386"/>
      <c r="C160" s="386"/>
      <c r="D160" s="545" t="s">
        <v>92</v>
      </c>
      <c r="E160" s="394" t="s">
        <v>514</v>
      </c>
      <c r="F160" s="132">
        <v>13177294</v>
      </c>
      <c r="G160" s="528">
        <v>12742530</v>
      </c>
      <c r="H160" s="133">
        <v>6589771</v>
      </c>
      <c r="I160" s="588">
        <f t="shared" si="9"/>
        <v>51.71477720672425</v>
      </c>
      <c r="J160" s="588">
        <f t="shared" si="11"/>
        <v>96.700657965133047</v>
      </c>
      <c r="K160" s="304"/>
      <c r="L160" s="305">
        <f t="shared" si="10"/>
        <v>-434764</v>
      </c>
    </row>
    <row r="161" spans="1:12" s="30" customFormat="1" ht="33.6" customHeight="1">
      <c r="A161" s="27"/>
      <c r="B161" s="388"/>
      <c r="C161" s="388" t="s">
        <v>585</v>
      </c>
      <c r="D161" s="546"/>
      <c r="E161" s="395" t="s">
        <v>586</v>
      </c>
      <c r="F161" s="130">
        <f>F163+F162</f>
        <v>0</v>
      </c>
      <c r="G161" s="130">
        <f t="shared" ref="G161:H161" si="16">G163+G162</f>
        <v>197</v>
      </c>
      <c r="H161" s="130">
        <f t="shared" si="16"/>
        <v>198.38</v>
      </c>
      <c r="I161" s="588">
        <f t="shared" si="9"/>
        <v>100.70050761421318</v>
      </c>
      <c r="J161" s="588"/>
      <c r="K161" s="304"/>
      <c r="L161" s="305">
        <f t="shared" si="10"/>
        <v>197</v>
      </c>
    </row>
    <row r="162" spans="1:12" ht="28.15" customHeight="1">
      <c r="A162" s="511"/>
      <c r="B162" s="386"/>
      <c r="C162" s="386"/>
      <c r="D162" s="545" t="s">
        <v>58</v>
      </c>
      <c r="E162" s="394" t="s">
        <v>59</v>
      </c>
      <c r="F162" s="132">
        <v>0</v>
      </c>
      <c r="G162" s="132">
        <v>0</v>
      </c>
      <c r="H162" s="132">
        <v>1.38</v>
      </c>
      <c r="I162" s="588"/>
      <c r="J162" s="588"/>
      <c r="K162" s="437"/>
      <c r="L162" s="305">
        <f t="shared" si="10"/>
        <v>0</v>
      </c>
    </row>
    <row r="163" spans="1:12" ht="84.6" customHeight="1">
      <c r="A163" s="511"/>
      <c r="B163" s="386"/>
      <c r="C163" s="386"/>
      <c r="D163" s="545" t="s">
        <v>92</v>
      </c>
      <c r="E163" s="394" t="s">
        <v>514</v>
      </c>
      <c r="F163" s="132">
        <v>0</v>
      </c>
      <c r="G163" s="528">
        <v>197</v>
      </c>
      <c r="H163" s="133">
        <v>197</v>
      </c>
      <c r="I163" s="588">
        <f t="shared" si="9"/>
        <v>100</v>
      </c>
      <c r="J163" s="588"/>
      <c r="K163" s="304"/>
      <c r="L163" s="305">
        <f t="shared" si="10"/>
        <v>197</v>
      </c>
    </row>
    <row r="164" spans="1:12" s="30" customFormat="1" ht="34.9" customHeight="1">
      <c r="A164" s="27"/>
      <c r="B164" s="388"/>
      <c r="C164" s="388" t="s">
        <v>573</v>
      </c>
      <c r="D164" s="546"/>
      <c r="E164" s="395" t="s">
        <v>574</v>
      </c>
      <c r="F164" s="130">
        <f>SUM(F165:F168)</f>
        <v>155084</v>
      </c>
      <c r="G164" s="130">
        <f t="shared" ref="G164:H164" si="17">SUM(G165:G168)</f>
        <v>253235</v>
      </c>
      <c r="H164" s="130">
        <f t="shared" si="17"/>
        <v>105721.11</v>
      </c>
      <c r="I164" s="588">
        <f t="shared" si="9"/>
        <v>41.748222007226488</v>
      </c>
      <c r="J164" s="588">
        <f t="shared" si="11"/>
        <v>163.28892729101648</v>
      </c>
      <c r="K164" s="304"/>
      <c r="L164" s="305">
        <f t="shared" si="10"/>
        <v>98151</v>
      </c>
    </row>
    <row r="165" spans="1:12" ht="30" customHeight="1">
      <c r="A165" s="511"/>
      <c r="B165" s="386"/>
      <c r="C165" s="386"/>
      <c r="D165" s="545" t="s">
        <v>72</v>
      </c>
      <c r="E165" s="394" t="s">
        <v>73</v>
      </c>
      <c r="F165" s="132">
        <v>152084</v>
      </c>
      <c r="G165" s="528">
        <v>168595</v>
      </c>
      <c r="H165" s="133">
        <v>64773.26</v>
      </c>
      <c r="I165" s="588">
        <f t="shared" si="9"/>
        <v>38.41944304398114</v>
      </c>
      <c r="J165" s="588">
        <f t="shared" si="11"/>
        <v>110.85650035506693</v>
      </c>
      <c r="K165" s="304"/>
      <c r="L165" s="305">
        <f t="shared" si="10"/>
        <v>16511</v>
      </c>
    </row>
    <row r="166" spans="1:12" ht="27" customHeight="1">
      <c r="A166" s="511"/>
      <c r="B166" s="386"/>
      <c r="C166" s="386"/>
      <c r="D166" s="545" t="s">
        <v>74</v>
      </c>
      <c r="E166" s="394" t="s">
        <v>518</v>
      </c>
      <c r="F166" s="132">
        <v>1000</v>
      </c>
      <c r="G166" s="528">
        <v>2000</v>
      </c>
      <c r="H166" s="133">
        <v>573.26</v>
      </c>
      <c r="I166" s="588">
        <f t="shared" si="9"/>
        <v>28.663</v>
      </c>
      <c r="J166" s="588">
        <f t="shared" si="11"/>
        <v>200</v>
      </c>
      <c r="K166" s="304"/>
      <c r="L166" s="305">
        <f t="shared" si="10"/>
        <v>1000</v>
      </c>
    </row>
    <row r="167" spans="1:12" ht="24.6" customHeight="1">
      <c r="A167" s="511"/>
      <c r="B167" s="386"/>
      <c r="C167" s="386"/>
      <c r="D167" s="386" t="s">
        <v>58</v>
      </c>
      <c r="E167" s="394" t="s">
        <v>59</v>
      </c>
      <c r="F167" s="132">
        <v>2000</v>
      </c>
      <c r="G167" s="528">
        <v>2000</v>
      </c>
      <c r="H167" s="133">
        <v>54.59</v>
      </c>
      <c r="I167" s="588">
        <f t="shared" si="9"/>
        <v>2.7295000000000003</v>
      </c>
      <c r="J167" s="588">
        <f t="shared" si="11"/>
        <v>100</v>
      </c>
      <c r="K167" s="304"/>
      <c r="L167" s="305">
        <f t="shared" si="10"/>
        <v>0</v>
      </c>
    </row>
    <row r="168" spans="1:12" ht="60" customHeight="1">
      <c r="A168" s="511"/>
      <c r="B168" s="386"/>
      <c r="C168" s="386"/>
      <c r="D168" s="386" t="s">
        <v>153</v>
      </c>
      <c r="E168" s="394" t="s">
        <v>561</v>
      </c>
      <c r="F168" s="132">
        <v>0</v>
      </c>
      <c r="G168" s="528">
        <v>80640</v>
      </c>
      <c r="H168" s="133">
        <v>40320</v>
      </c>
      <c r="I168" s="588">
        <f t="shared" si="9"/>
        <v>50</v>
      </c>
      <c r="J168" s="588"/>
      <c r="K168" s="304"/>
      <c r="L168" s="305">
        <f t="shared" si="10"/>
        <v>80640</v>
      </c>
    </row>
    <row r="169" spans="1:12" s="30" customFormat="1" ht="27" customHeight="1">
      <c r="A169" s="27"/>
      <c r="B169" s="388"/>
      <c r="C169" s="388" t="s">
        <v>582</v>
      </c>
      <c r="D169" s="388"/>
      <c r="E169" s="395" t="s">
        <v>70</v>
      </c>
      <c r="F169" s="130">
        <f>F170</f>
        <v>0</v>
      </c>
      <c r="G169" s="130">
        <f t="shared" ref="G169:H169" si="18">G170</f>
        <v>20600</v>
      </c>
      <c r="H169" s="130">
        <f t="shared" si="18"/>
        <v>4120</v>
      </c>
      <c r="I169" s="588">
        <f t="shared" si="9"/>
        <v>20</v>
      </c>
      <c r="J169" s="588"/>
      <c r="K169" s="304"/>
      <c r="L169" s="305">
        <f t="shared" si="10"/>
        <v>20600</v>
      </c>
    </row>
    <row r="170" spans="1:12" ht="79.150000000000006" customHeight="1">
      <c r="A170" s="511"/>
      <c r="B170" s="386"/>
      <c r="C170" s="386"/>
      <c r="D170" s="386" t="s">
        <v>92</v>
      </c>
      <c r="E170" s="394" t="s">
        <v>514</v>
      </c>
      <c r="F170" s="132">
        <v>0</v>
      </c>
      <c r="G170" s="528">
        <v>20600</v>
      </c>
      <c r="H170" s="133">
        <v>4120</v>
      </c>
      <c r="I170" s="588">
        <f t="shared" si="9"/>
        <v>20</v>
      </c>
      <c r="J170" s="588"/>
      <c r="K170" s="304"/>
      <c r="L170" s="305">
        <f t="shared" si="10"/>
        <v>20600</v>
      </c>
    </row>
    <row r="171" spans="1:12" s="30" customFormat="1" ht="24.75" customHeight="1">
      <c r="A171" s="27"/>
      <c r="B171" s="546" t="s">
        <v>190</v>
      </c>
      <c r="C171" s="546"/>
      <c r="D171" s="546"/>
      <c r="E171" s="395" t="s">
        <v>191</v>
      </c>
      <c r="F171" s="130">
        <f>SUM(F172,F174,F178)</f>
        <v>217100</v>
      </c>
      <c r="G171" s="130">
        <f>SUM(G172,G174,G178)</f>
        <v>217100</v>
      </c>
      <c r="H171" s="130">
        <f>SUM(H172,H174,H178)</f>
        <v>243761.24</v>
      </c>
      <c r="I171" s="588">
        <f t="shared" si="9"/>
        <v>112.28062643942881</v>
      </c>
      <c r="J171" s="588">
        <f t="shared" si="11"/>
        <v>100</v>
      </c>
      <c r="K171" s="304"/>
      <c r="L171" s="305">
        <f t="shared" si="10"/>
        <v>0</v>
      </c>
    </row>
    <row r="172" spans="1:12" s="30" customFormat="1" ht="20.100000000000001" customHeight="1">
      <c r="A172" s="27"/>
      <c r="B172" s="402"/>
      <c r="C172" s="402" t="s">
        <v>192</v>
      </c>
      <c r="D172" s="402"/>
      <c r="E172" s="412" t="s">
        <v>193</v>
      </c>
      <c r="F172" s="413">
        <f>SUM(F173:F173)</f>
        <v>50000</v>
      </c>
      <c r="G172" s="413">
        <f>SUM(G173:G173)</f>
        <v>50000</v>
      </c>
      <c r="H172" s="413">
        <f>SUM(H173:H173)</f>
        <v>26250</v>
      </c>
      <c r="I172" s="587">
        <f t="shared" si="9"/>
        <v>52.5</v>
      </c>
      <c r="J172" s="587">
        <f t="shared" si="11"/>
        <v>100</v>
      </c>
      <c r="K172" s="304"/>
      <c r="L172" s="305">
        <f t="shared" si="10"/>
        <v>0</v>
      </c>
    </row>
    <row r="173" spans="1:12" ht="66.75" customHeight="1">
      <c r="A173" s="511"/>
      <c r="B173" s="510"/>
      <c r="C173" s="510"/>
      <c r="D173" s="510" t="s">
        <v>60</v>
      </c>
      <c r="E173" s="383" t="s">
        <v>61</v>
      </c>
      <c r="F173" s="34">
        <v>50000</v>
      </c>
      <c r="G173" s="32">
        <v>50000</v>
      </c>
      <c r="H173" s="35">
        <v>26250</v>
      </c>
      <c r="I173" s="29">
        <f t="shared" si="9"/>
        <v>52.5</v>
      </c>
      <c r="J173" s="29">
        <f t="shared" si="11"/>
        <v>100</v>
      </c>
      <c r="K173" s="304"/>
      <c r="L173" s="305">
        <f t="shared" si="10"/>
        <v>0</v>
      </c>
    </row>
    <row r="174" spans="1:12" s="30" customFormat="1" ht="54" customHeight="1">
      <c r="A174" s="27"/>
      <c r="B174" s="387"/>
      <c r="C174" s="387" t="s">
        <v>194</v>
      </c>
      <c r="D174" s="387"/>
      <c r="E174" s="380" t="s">
        <v>195</v>
      </c>
      <c r="F174" s="28">
        <f>SUM(F175:F177)</f>
        <v>100000</v>
      </c>
      <c r="G174" s="28">
        <f>SUM(G175:G177)</f>
        <v>100000</v>
      </c>
      <c r="H174" s="28">
        <f>SUM(H175:H177)</f>
        <v>102688.39</v>
      </c>
      <c r="I174" s="29">
        <f t="shared" si="9"/>
        <v>102.68839000000001</v>
      </c>
      <c r="J174" s="29">
        <f t="shared" si="11"/>
        <v>100</v>
      </c>
      <c r="K174" s="304"/>
      <c r="L174" s="305">
        <f t="shared" si="10"/>
        <v>0</v>
      </c>
    </row>
    <row r="175" spans="1:12" ht="20.100000000000001" customHeight="1">
      <c r="A175" s="511"/>
      <c r="B175" s="510"/>
      <c r="C175" s="510"/>
      <c r="D175" s="510" t="s">
        <v>196</v>
      </c>
      <c r="E175" s="383" t="s">
        <v>197</v>
      </c>
      <c r="F175" s="34">
        <v>100000</v>
      </c>
      <c r="G175" s="32">
        <v>100000</v>
      </c>
      <c r="H175" s="35">
        <v>102531.6</v>
      </c>
      <c r="I175" s="29">
        <f t="shared" si="9"/>
        <v>102.53160000000001</v>
      </c>
      <c r="J175" s="29">
        <f t="shared" si="11"/>
        <v>100</v>
      </c>
      <c r="K175" s="304"/>
      <c r="L175" s="305">
        <f t="shared" si="10"/>
        <v>0</v>
      </c>
    </row>
    <row r="176" spans="1:12" ht="1.9" hidden="1" customHeight="1">
      <c r="A176" s="511"/>
      <c r="B176" s="510"/>
      <c r="C176" s="510"/>
      <c r="D176" s="382" t="s">
        <v>58</v>
      </c>
      <c r="E176" s="383" t="s">
        <v>59</v>
      </c>
      <c r="F176" s="34">
        <v>0</v>
      </c>
      <c r="G176" s="32">
        <v>0</v>
      </c>
      <c r="H176" s="35">
        <v>0</v>
      </c>
      <c r="I176" s="29" t="e">
        <f t="shared" si="9"/>
        <v>#DIV/0!</v>
      </c>
      <c r="J176" s="29" t="e">
        <f t="shared" si="11"/>
        <v>#DIV/0!</v>
      </c>
      <c r="K176" s="304"/>
      <c r="L176" s="305">
        <f t="shared" si="10"/>
        <v>0</v>
      </c>
    </row>
    <row r="177" spans="1:17" ht="22.15" customHeight="1">
      <c r="A177" s="511"/>
      <c r="B177" s="510"/>
      <c r="C177" s="510"/>
      <c r="D177" s="382" t="s">
        <v>58</v>
      </c>
      <c r="E177" s="383" t="s">
        <v>512</v>
      </c>
      <c r="F177" s="34">
        <v>0</v>
      </c>
      <c r="G177" s="32">
        <v>0</v>
      </c>
      <c r="H177" s="35">
        <v>156.79</v>
      </c>
      <c r="I177" s="29"/>
      <c r="J177" s="29"/>
      <c r="K177" s="304"/>
      <c r="L177" s="305">
        <f t="shared" si="10"/>
        <v>0</v>
      </c>
    </row>
    <row r="178" spans="1:17" s="30" customFormat="1" ht="20.100000000000001" customHeight="1">
      <c r="A178" s="27"/>
      <c r="B178" s="387"/>
      <c r="C178" s="399" t="s">
        <v>198</v>
      </c>
      <c r="D178" s="399"/>
      <c r="E178" s="392" t="s">
        <v>70</v>
      </c>
      <c r="F178" s="28">
        <f>SUM(F179:F179)</f>
        <v>67100</v>
      </c>
      <c r="G178" s="28">
        <f>SUM(G179:G179)</f>
        <v>67100</v>
      </c>
      <c r="H178" s="28">
        <f>SUM(H179:H179)</f>
        <v>114822.85</v>
      </c>
      <c r="I178" s="29">
        <f t="shared" si="9"/>
        <v>171.12198211624442</v>
      </c>
      <c r="J178" s="29">
        <f t="shared" si="11"/>
        <v>100</v>
      </c>
      <c r="K178" s="304"/>
      <c r="L178" s="305">
        <f t="shared" si="10"/>
        <v>0</v>
      </c>
    </row>
    <row r="179" spans="1:17" ht="20.100000000000001" customHeight="1">
      <c r="A179" s="511"/>
      <c r="B179" s="406"/>
      <c r="C179" s="391"/>
      <c r="D179" s="391" t="s">
        <v>58</v>
      </c>
      <c r="E179" s="390" t="s">
        <v>59</v>
      </c>
      <c r="F179" s="34">
        <v>67100</v>
      </c>
      <c r="G179" s="32">
        <v>67100</v>
      </c>
      <c r="H179" s="35">
        <v>114822.85</v>
      </c>
      <c r="I179" s="29">
        <f t="shared" si="9"/>
        <v>171.12198211624442</v>
      </c>
      <c r="J179" s="29">
        <f t="shared" si="11"/>
        <v>100</v>
      </c>
      <c r="K179" s="304"/>
      <c r="L179" s="305">
        <f t="shared" si="10"/>
        <v>0</v>
      </c>
    </row>
    <row r="180" spans="1:17" s="30" customFormat="1" ht="30" customHeight="1">
      <c r="A180" s="27"/>
      <c r="B180" s="509" t="s">
        <v>583</v>
      </c>
      <c r="C180" s="167"/>
      <c r="D180" s="531"/>
      <c r="E180" s="392" t="s">
        <v>199</v>
      </c>
      <c r="F180" s="28">
        <f>F181</f>
        <v>0</v>
      </c>
      <c r="G180" s="28">
        <f t="shared" ref="G180:H181" si="19">G181</f>
        <v>20000</v>
      </c>
      <c r="H180" s="28">
        <f t="shared" si="19"/>
        <v>20000</v>
      </c>
      <c r="I180" s="29">
        <f t="shared" si="9"/>
        <v>100</v>
      </c>
      <c r="J180" s="29"/>
      <c r="K180" s="304"/>
      <c r="L180" s="305">
        <f t="shared" si="10"/>
        <v>20000</v>
      </c>
    </row>
    <row r="181" spans="1:17" ht="20.100000000000001" customHeight="1">
      <c r="A181" s="511"/>
      <c r="B181" s="508"/>
      <c r="C181" s="532" t="s">
        <v>584</v>
      </c>
      <c r="D181" s="405"/>
      <c r="E181" s="390" t="s">
        <v>70</v>
      </c>
      <c r="F181" s="34">
        <f>F182</f>
        <v>0</v>
      </c>
      <c r="G181" s="34">
        <f t="shared" si="19"/>
        <v>20000</v>
      </c>
      <c r="H181" s="34">
        <f t="shared" si="19"/>
        <v>20000</v>
      </c>
      <c r="I181" s="29">
        <f t="shared" si="9"/>
        <v>100</v>
      </c>
      <c r="J181" s="29"/>
      <c r="K181" s="304"/>
      <c r="L181" s="305">
        <f t="shared" si="10"/>
        <v>20000</v>
      </c>
    </row>
    <row r="182" spans="1:17" ht="69" customHeight="1">
      <c r="A182" s="511"/>
      <c r="B182" s="508"/>
      <c r="C182" s="532"/>
      <c r="D182" s="405" t="s">
        <v>510</v>
      </c>
      <c r="E182" s="390" t="s">
        <v>511</v>
      </c>
      <c r="F182" s="34">
        <v>0</v>
      </c>
      <c r="G182" s="32">
        <v>20000</v>
      </c>
      <c r="H182" s="35">
        <v>20000</v>
      </c>
      <c r="I182" s="29">
        <f t="shared" si="9"/>
        <v>100</v>
      </c>
      <c r="J182" s="29"/>
      <c r="K182" s="304"/>
      <c r="L182" s="305">
        <f t="shared" si="10"/>
        <v>20000</v>
      </c>
    </row>
    <row r="183" spans="1:17" s="30" customFormat="1" ht="21" customHeight="1">
      <c r="A183" s="27"/>
      <c r="B183" s="425">
        <v>926</v>
      </c>
      <c r="C183" s="426"/>
      <c r="D183" s="402"/>
      <c r="E183" s="380" t="s">
        <v>200</v>
      </c>
      <c r="F183" s="28">
        <f>SUM(F184,F189)</f>
        <v>473700</v>
      </c>
      <c r="G183" s="28">
        <f>SUM(G184,G189)</f>
        <v>499451</v>
      </c>
      <c r="H183" s="28">
        <f>SUM(H184,H189)</f>
        <v>256239.61000000004</v>
      </c>
      <c r="I183" s="29">
        <f t="shared" si="9"/>
        <v>51.304254070969932</v>
      </c>
      <c r="J183" s="29">
        <f t="shared" si="11"/>
        <v>105.43614101752163</v>
      </c>
      <c r="K183" s="304"/>
      <c r="L183" s="305">
        <f t="shared" si="10"/>
        <v>25751</v>
      </c>
    </row>
    <row r="184" spans="1:17" s="30" customFormat="1" ht="27" customHeight="1">
      <c r="A184" s="27"/>
      <c r="B184" s="402"/>
      <c r="C184" s="387" t="s">
        <v>201</v>
      </c>
      <c r="D184" s="387"/>
      <c r="E184" s="380" t="s">
        <v>202</v>
      </c>
      <c r="F184" s="28">
        <f>SUM(F185:F188)</f>
        <v>440700</v>
      </c>
      <c r="G184" s="28">
        <f>SUM(G185:G188)</f>
        <v>459614</v>
      </c>
      <c r="H184" s="28">
        <f>SUM(H185:H188)</f>
        <v>222093.25000000003</v>
      </c>
      <c r="I184" s="29">
        <f t="shared" si="9"/>
        <v>48.321689504671319</v>
      </c>
      <c r="J184" s="29">
        <f t="shared" si="11"/>
        <v>104.29180848649875</v>
      </c>
      <c r="K184" s="304"/>
      <c r="L184" s="305">
        <f t="shared" si="10"/>
        <v>18914</v>
      </c>
    </row>
    <row r="185" spans="1:17" ht="93" customHeight="1">
      <c r="A185" s="511"/>
      <c r="B185" s="510"/>
      <c r="C185" s="510"/>
      <c r="D185" s="510" t="s">
        <v>71</v>
      </c>
      <c r="E185" s="384" t="s">
        <v>519</v>
      </c>
      <c r="F185" s="34">
        <v>190000</v>
      </c>
      <c r="G185" s="32">
        <v>190000</v>
      </c>
      <c r="H185" s="35">
        <v>84064.09</v>
      </c>
      <c r="I185" s="29">
        <f t="shared" si="9"/>
        <v>44.24425789473684</v>
      </c>
      <c r="J185" s="29">
        <f t="shared" si="11"/>
        <v>100</v>
      </c>
      <c r="K185" s="304"/>
      <c r="L185" s="305">
        <f t="shared" si="10"/>
        <v>0</v>
      </c>
    </row>
    <row r="186" spans="1:17" ht="20.100000000000001" customHeight="1">
      <c r="A186" s="511"/>
      <c r="B186" s="406"/>
      <c r="C186" s="406"/>
      <c r="D186" s="406" t="s">
        <v>72</v>
      </c>
      <c r="E186" s="407" t="s">
        <v>73</v>
      </c>
      <c r="F186" s="34">
        <v>250000</v>
      </c>
      <c r="G186" s="32">
        <v>268793</v>
      </c>
      <c r="H186" s="35">
        <v>137190.95000000001</v>
      </c>
      <c r="I186" s="29">
        <f t="shared" si="9"/>
        <v>51.039629008195895</v>
      </c>
      <c r="J186" s="29">
        <f t="shared" si="11"/>
        <v>107.5172</v>
      </c>
      <c r="K186" s="304"/>
      <c r="L186" s="305">
        <f t="shared" si="10"/>
        <v>18793</v>
      </c>
    </row>
    <row r="187" spans="1:17" ht="20.100000000000001" customHeight="1">
      <c r="A187" s="511"/>
      <c r="B187" s="510"/>
      <c r="C187" s="510"/>
      <c r="D187" s="510" t="s">
        <v>74</v>
      </c>
      <c r="E187" s="389" t="s">
        <v>518</v>
      </c>
      <c r="F187" s="34">
        <v>700</v>
      </c>
      <c r="G187" s="32">
        <v>700</v>
      </c>
      <c r="H187" s="35">
        <v>717.51</v>
      </c>
      <c r="I187" s="29">
        <f t="shared" si="9"/>
        <v>102.50142857142856</v>
      </c>
      <c r="J187" s="29">
        <f t="shared" si="11"/>
        <v>100</v>
      </c>
      <c r="K187" s="304"/>
      <c r="L187" s="305">
        <f t="shared" si="10"/>
        <v>0</v>
      </c>
    </row>
    <row r="188" spans="1:17" ht="25.5" customHeight="1">
      <c r="A188" s="511"/>
      <c r="B188" s="510"/>
      <c r="C188" s="510"/>
      <c r="D188" s="382" t="s">
        <v>576</v>
      </c>
      <c r="E188" s="390" t="s">
        <v>577</v>
      </c>
      <c r="F188" s="34">
        <v>0</v>
      </c>
      <c r="G188" s="32">
        <v>121</v>
      </c>
      <c r="H188" s="35">
        <v>120.7</v>
      </c>
      <c r="I188" s="29">
        <f t="shared" si="9"/>
        <v>99.75206611570249</v>
      </c>
      <c r="J188" s="29"/>
      <c r="K188" s="304"/>
      <c r="L188" s="305">
        <f t="shared" si="10"/>
        <v>121</v>
      </c>
    </row>
    <row r="189" spans="1:17" ht="20.100000000000001" customHeight="1">
      <c r="A189" s="511"/>
      <c r="B189" s="510"/>
      <c r="C189" s="387" t="s">
        <v>203</v>
      </c>
      <c r="D189" s="510"/>
      <c r="E189" s="380" t="s">
        <v>70</v>
      </c>
      <c r="F189" s="28">
        <f>SUM(F190:F190)</f>
        <v>33000</v>
      </c>
      <c r="G189" s="28">
        <f>SUM(G190:G190)</f>
        <v>39837</v>
      </c>
      <c r="H189" s="28">
        <f>SUM(H190:H190)</f>
        <v>34146.36</v>
      </c>
      <c r="I189" s="29">
        <f t="shared" si="9"/>
        <v>85.715189396791928</v>
      </c>
      <c r="J189" s="29">
        <f t="shared" si="11"/>
        <v>120.71818181818182</v>
      </c>
      <c r="K189" s="304"/>
      <c r="L189" s="305">
        <f t="shared" si="10"/>
        <v>6837</v>
      </c>
    </row>
    <row r="190" spans="1:17" ht="20.100000000000001" customHeight="1">
      <c r="A190" s="511"/>
      <c r="B190" s="510"/>
      <c r="C190" s="510"/>
      <c r="D190" s="510" t="s">
        <v>72</v>
      </c>
      <c r="E190" s="383" t="s">
        <v>73</v>
      </c>
      <c r="F190" s="34">
        <v>33000</v>
      </c>
      <c r="G190" s="34">
        <v>39837</v>
      </c>
      <c r="H190" s="34">
        <v>34146.36</v>
      </c>
      <c r="I190" s="29">
        <f t="shared" si="9"/>
        <v>85.715189396791928</v>
      </c>
      <c r="J190" s="29">
        <f t="shared" si="11"/>
        <v>120.71818181818182</v>
      </c>
      <c r="K190" s="304"/>
      <c r="L190" s="305">
        <f t="shared" si="10"/>
        <v>6837</v>
      </c>
    </row>
    <row r="191" spans="1:17" s="30" customFormat="1" ht="20.100000000000001" customHeight="1">
      <c r="A191" s="27"/>
      <c r="B191" s="650" t="s">
        <v>53</v>
      </c>
      <c r="C191" s="650"/>
      <c r="D191" s="650"/>
      <c r="E191" s="650"/>
      <c r="F191" s="28">
        <f>SUM(F8,F16,F21,F32,F37,F45,F48,F53,F56,F92,F99,F124,F127,F151,F171,F183,F154,F180)</f>
        <v>115102395.12</v>
      </c>
      <c r="G191" s="28">
        <f t="shared" ref="G191:H191" si="20">SUM(G8,G16,G21,G32,G37,G45,G48,G53,G56,G92,G99,G124,G127,G151,G171,G183,G154,G180)</f>
        <v>116543871.91</v>
      </c>
      <c r="H191" s="28">
        <f t="shared" si="20"/>
        <v>63200263.38000001</v>
      </c>
      <c r="I191" s="29">
        <f t="shared" si="9"/>
        <v>54.228731501906744</v>
      </c>
      <c r="J191" s="29">
        <f t="shared" si="11"/>
        <v>101.25234300163535</v>
      </c>
      <c r="K191" s="304"/>
      <c r="L191" s="305">
        <f t="shared" si="10"/>
        <v>1441476.7899999917</v>
      </c>
    </row>
    <row r="192" spans="1:17" ht="64.150000000000006" customHeight="1">
      <c r="A192" s="511"/>
      <c r="B192" s="651"/>
      <c r="C192" s="651"/>
      <c r="D192" s="651"/>
      <c r="E192" s="383" t="s">
        <v>204</v>
      </c>
      <c r="F192" s="35">
        <f>schowek!F2+schowek!F4+schowek!F5+schowek!F3</f>
        <v>0</v>
      </c>
      <c r="G192" s="35">
        <f>schowek!G2+schowek!G4+schowek!G5+schowek!G3</f>
        <v>0</v>
      </c>
      <c r="H192" s="35">
        <f>schowek!H2+schowek!H4+schowek!H5+schowek!H3</f>
        <v>0</v>
      </c>
      <c r="I192" s="29"/>
      <c r="J192" s="29"/>
      <c r="K192" s="304"/>
      <c r="L192" s="305">
        <f t="shared" si="10"/>
        <v>0</v>
      </c>
      <c r="O192" s="40"/>
      <c r="P192" s="41"/>
      <c r="Q192" s="42"/>
    </row>
    <row r="193" spans="1:17" ht="11.45" customHeight="1">
      <c r="A193" s="652"/>
      <c r="B193" s="652"/>
      <c r="C193" s="652"/>
      <c r="D193" s="652"/>
      <c r="E193" s="652"/>
      <c r="F193" s="652"/>
      <c r="L193" s="305">
        <f t="shared" si="10"/>
        <v>0</v>
      </c>
    </row>
    <row r="194" spans="1:17" ht="20.100000000000001" customHeight="1">
      <c r="A194" s="511"/>
      <c r="B194" s="653" t="s">
        <v>205</v>
      </c>
      <c r="C194" s="653"/>
      <c r="D194" s="653"/>
      <c r="E194" s="653"/>
      <c r="F194" s="653"/>
      <c r="G194" s="653"/>
      <c r="H194" s="653"/>
      <c r="I194" s="653"/>
      <c r="J194" s="653"/>
      <c r="K194" s="303"/>
      <c r="L194" s="305">
        <f t="shared" si="10"/>
        <v>0</v>
      </c>
    </row>
    <row r="195" spans="1:17" s="30" customFormat="1" ht="20.100000000000001" customHeight="1">
      <c r="A195" s="27"/>
      <c r="B195" s="509" t="s">
        <v>75</v>
      </c>
      <c r="C195" s="509"/>
      <c r="D195" s="509"/>
      <c r="E195" s="395" t="s">
        <v>76</v>
      </c>
      <c r="F195" s="130">
        <f t="shared" ref="F195:H195" si="21">SUM(F196:F196)</f>
        <v>1486430</v>
      </c>
      <c r="G195" s="130">
        <f t="shared" si="21"/>
        <v>2724424.23</v>
      </c>
      <c r="H195" s="130">
        <f t="shared" si="21"/>
        <v>1497284.74</v>
      </c>
      <c r="I195" s="131">
        <f t="shared" ref="I195:I215" si="22">H195/G195*100</f>
        <v>54.957841128875884</v>
      </c>
      <c r="J195" s="131">
        <f t="shared" ref="J195:J215" si="23">G195/F195*100</f>
        <v>183.28641308369717</v>
      </c>
      <c r="K195" s="305"/>
      <c r="L195" s="305">
        <f t="shared" si="10"/>
        <v>1237994.23</v>
      </c>
    </row>
    <row r="196" spans="1:17" s="30" customFormat="1" ht="24.75" customHeight="1">
      <c r="A196" s="27"/>
      <c r="B196" s="509"/>
      <c r="C196" s="509" t="s">
        <v>77</v>
      </c>
      <c r="D196" s="509"/>
      <c r="E196" s="395" t="s">
        <v>78</v>
      </c>
      <c r="F196" s="130">
        <f>SUM(F197:F198)</f>
        <v>1486430</v>
      </c>
      <c r="G196" s="130">
        <f t="shared" ref="G196:H196" si="24">SUM(G197:G198)</f>
        <v>2724424.23</v>
      </c>
      <c r="H196" s="130">
        <f t="shared" si="24"/>
        <v>1497284.74</v>
      </c>
      <c r="I196" s="131">
        <f t="shared" si="22"/>
        <v>54.957841128875884</v>
      </c>
      <c r="J196" s="131">
        <f t="shared" si="23"/>
        <v>183.28641308369717</v>
      </c>
      <c r="K196" s="305"/>
      <c r="L196" s="305">
        <f t="shared" si="10"/>
        <v>1237994.23</v>
      </c>
    </row>
    <row r="197" spans="1:17" ht="51" customHeight="1">
      <c r="A197" s="511"/>
      <c r="B197" s="508"/>
      <c r="C197" s="508"/>
      <c r="D197" s="508" t="s">
        <v>587</v>
      </c>
      <c r="E197" s="394" t="s">
        <v>669</v>
      </c>
      <c r="F197" s="132">
        <v>0</v>
      </c>
      <c r="G197" s="132">
        <v>2724424.23</v>
      </c>
      <c r="H197" s="132">
        <v>1497284.74</v>
      </c>
      <c r="I197" s="131">
        <f t="shared" si="22"/>
        <v>54.957841128875884</v>
      </c>
      <c r="J197" s="131"/>
      <c r="K197" s="41"/>
      <c r="L197" s="305">
        <f t="shared" si="10"/>
        <v>2724424.23</v>
      </c>
      <c r="N197" s="37">
        <f>G197-F198</f>
        <v>1237994.23</v>
      </c>
    </row>
    <row r="198" spans="1:17" ht="37.5" customHeight="1">
      <c r="A198" s="511"/>
      <c r="B198" s="508"/>
      <c r="C198" s="508"/>
      <c r="D198" s="508" t="s">
        <v>206</v>
      </c>
      <c r="E198" s="394" t="s">
        <v>207</v>
      </c>
      <c r="F198" s="132">
        <v>1486430</v>
      </c>
      <c r="G198" s="528">
        <v>0</v>
      </c>
      <c r="H198" s="133">
        <v>0</v>
      </c>
      <c r="I198" s="131"/>
      <c r="J198" s="131">
        <f t="shared" si="23"/>
        <v>0</v>
      </c>
      <c r="K198" s="305"/>
      <c r="L198" s="305">
        <f t="shared" si="10"/>
        <v>-1486430</v>
      </c>
      <c r="O198" s="37">
        <f>F195+F21</f>
        <v>4193930</v>
      </c>
      <c r="P198" s="37">
        <f>G195+G21</f>
        <v>5569787.8599999994</v>
      </c>
      <c r="Q198" s="37">
        <f>H195+H21</f>
        <v>3239600.09</v>
      </c>
    </row>
    <row r="199" spans="1:17" ht="28.9" customHeight="1">
      <c r="A199" s="511"/>
      <c r="B199" s="509" t="s">
        <v>149</v>
      </c>
      <c r="C199" s="509"/>
      <c r="D199" s="509"/>
      <c r="E199" s="395" t="s">
        <v>150</v>
      </c>
      <c r="F199" s="130">
        <f t="shared" ref="F199:H200" si="25">SUM(F200:F200)</f>
        <v>0</v>
      </c>
      <c r="G199" s="130">
        <f t="shared" si="25"/>
        <v>985680</v>
      </c>
      <c r="H199" s="130">
        <f>SUM(H200:H200)</f>
        <v>858478.75</v>
      </c>
      <c r="I199" s="131">
        <f t="shared" si="22"/>
        <v>87.095076495414332</v>
      </c>
      <c r="J199" s="131"/>
      <c r="K199" s="305"/>
      <c r="L199" s="305">
        <f t="shared" si="10"/>
        <v>985680</v>
      </c>
    </row>
    <row r="200" spans="1:17" s="30" customFormat="1" ht="25.15" customHeight="1">
      <c r="A200" s="27"/>
      <c r="B200" s="509"/>
      <c r="C200" s="509" t="s">
        <v>151</v>
      </c>
      <c r="D200" s="509"/>
      <c r="E200" s="395" t="s">
        <v>152</v>
      </c>
      <c r="F200" s="130">
        <f t="shared" si="25"/>
        <v>0</v>
      </c>
      <c r="G200" s="130">
        <f t="shared" si="25"/>
        <v>985680</v>
      </c>
      <c r="H200" s="130">
        <f t="shared" si="25"/>
        <v>858478.75</v>
      </c>
      <c r="I200" s="131">
        <f t="shared" si="22"/>
        <v>87.095076495414332</v>
      </c>
      <c r="J200" s="131"/>
      <c r="K200" s="305"/>
      <c r="L200" s="305">
        <f t="shared" si="10"/>
        <v>985680</v>
      </c>
    </row>
    <row r="201" spans="1:17" s="30" customFormat="1" ht="90">
      <c r="A201" s="27"/>
      <c r="B201" s="509"/>
      <c r="C201" s="509"/>
      <c r="D201" s="386" t="s">
        <v>208</v>
      </c>
      <c r="E201" s="401" t="s">
        <v>533</v>
      </c>
      <c r="F201" s="132">
        <v>0</v>
      </c>
      <c r="G201" s="528">
        <v>985680</v>
      </c>
      <c r="H201" s="133">
        <v>858478.75</v>
      </c>
      <c r="I201" s="131">
        <f t="shared" si="22"/>
        <v>87.095076495414332</v>
      </c>
      <c r="J201" s="131"/>
      <c r="K201" s="305"/>
      <c r="L201" s="305">
        <f t="shared" ref="L201:L215" si="26">G201-F201</f>
        <v>985680</v>
      </c>
    </row>
    <row r="202" spans="1:17" s="30" customFormat="1" ht="26.45" customHeight="1">
      <c r="A202" s="27"/>
      <c r="B202" s="509" t="s">
        <v>163</v>
      </c>
      <c r="C202" s="509"/>
      <c r="D202" s="396"/>
      <c r="E202" s="397" t="s">
        <v>164</v>
      </c>
      <c r="F202" s="130">
        <f>F203</f>
        <v>0</v>
      </c>
      <c r="G202" s="130">
        <f t="shared" ref="G202:H202" si="27">G203</f>
        <v>78000</v>
      </c>
      <c r="H202" s="130">
        <f t="shared" si="27"/>
        <v>78000</v>
      </c>
      <c r="I202" s="131">
        <f t="shared" si="22"/>
        <v>100</v>
      </c>
      <c r="J202" s="131"/>
      <c r="K202" s="305"/>
      <c r="L202" s="305">
        <f t="shared" si="26"/>
        <v>78000</v>
      </c>
    </row>
    <row r="203" spans="1:17" s="30" customFormat="1" ht="22.15" customHeight="1">
      <c r="A203" s="27"/>
      <c r="B203" s="509"/>
      <c r="C203" s="509" t="s">
        <v>165</v>
      </c>
      <c r="D203" s="396"/>
      <c r="E203" s="397" t="s">
        <v>166</v>
      </c>
      <c r="F203" s="130">
        <f>F204</f>
        <v>0</v>
      </c>
      <c r="G203" s="130">
        <f t="shared" ref="G203:H203" si="28">G204</f>
        <v>78000</v>
      </c>
      <c r="H203" s="130">
        <f t="shared" si="28"/>
        <v>78000</v>
      </c>
      <c r="I203" s="131">
        <f t="shared" si="22"/>
        <v>100</v>
      </c>
      <c r="J203" s="131"/>
      <c r="K203" s="305"/>
      <c r="L203" s="305">
        <f t="shared" si="26"/>
        <v>78000</v>
      </c>
    </row>
    <row r="204" spans="1:17" ht="89.45" customHeight="1">
      <c r="A204" s="511"/>
      <c r="B204" s="508"/>
      <c r="C204" s="508"/>
      <c r="D204" s="396" t="s">
        <v>556</v>
      </c>
      <c r="E204" s="398" t="s">
        <v>557</v>
      </c>
      <c r="F204" s="132">
        <v>0</v>
      </c>
      <c r="G204" s="528">
        <v>78000</v>
      </c>
      <c r="H204" s="133">
        <v>78000</v>
      </c>
      <c r="I204" s="131">
        <f t="shared" si="22"/>
        <v>100</v>
      </c>
      <c r="J204" s="131"/>
      <c r="K204" s="41"/>
      <c r="L204" s="305">
        <f t="shared" si="26"/>
        <v>78000</v>
      </c>
    </row>
    <row r="205" spans="1:17" s="30" customFormat="1" ht="42" customHeight="1">
      <c r="A205" s="27"/>
      <c r="B205" s="509" t="s">
        <v>190</v>
      </c>
      <c r="C205" s="509"/>
      <c r="D205" s="509"/>
      <c r="E205" s="381" t="s">
        <v>191</v>
      </c>
      <c r="F205" s="130">
        <f t="shared" ref="F205:H208" si="29">SUM(F206)</f>
        <v>1458608.61</v>
      </c>
      <c r="G205" s="442">
        <f t="shared" si="29"/>
        <v>1458608.61</v>
      </c>
      <c r="H205" s="131">
        <f t="shared" si="29"/>
        <v>37995</v>
      </c>
      <c r="I205" s="131">
        <f t="shared" si="22"/>
        <v>2.6048797284968721</v>
      </c>
      <c r="J205" s="131">
        <f t="shared" si="23"/>
        <v>100</v>
      </c>
      <c r="K205" s="305"/>
      <c r="L205" s="305">
        <f t="shared" si="26"/>
        <v>0</v>
      </c>
    </row>
    <row r="206" spans="1:17" s="30" customFormat="1" ht="49.9" customHeight="1">
      <c r="A206" s="27"/>
      <c r="B206" s="509"/>
      <c r="C206" s="399" t="s">
        <v>194</v>
      </c>
      <c r="D206" s="399"/>
      <c r="E206" s="392" t="s">
        <v>195</v>
      </c>
      <c r="F206" s="130">
        <f t="shared" si="29"/>
        <v>1458608.61</v>
      </c>
      <c r="G206" s="442">
        <f t="shared" si="29"/>
        <v>1458608.61</v>
      </c>
      <c r="H206" s="131">
        <f t="shared" si="29"/>
        <v>37995</v>
      </c>
      <c r="I206" s="131">
        <f t="shared" si="22"/>
        <v>2.6048797284968721</v>
      </c>
      <c r="J206" s="131">
        <f t="shared" si="23"/>
        <v>100</v>
      </c>
      <c r="K206" s="305"/>
      <c r="L206" s="305">
        <f t="shared" si="26"/>
        <v>0</v>
      </c>
    </row>
    <row r="207" spans="1:17" s="30" customFormat="1" ht="101.45" customHeight="1">
      <c r="A207" s="27"/>
      <c r="B207" s="509"/>
      <c r="C207" s="509"/>
      <c r="D207" s="400" t="s">
        <v>575</v>
      </c>
      <c r="E207" s="401" t="s">
        <v>657</v>
      </c>
      <c r="F207" s="132">
        <v>1458608.61</v>
      </c>
      <c r="G207" s="528">
        <v>1458608.61</v>
      </c>
      <c r="H207" s="133">
        <v>37995</v>
      </c>
      <c r="I207" s="131">
        <f t="shared" si="22"/>
        <v>2.6048797284968721</v>
      </c>
      <c r="J207" s="131">
        <f t="shared" si="23"/>
        <v>100</v>
      </c>
      <c r="K207" s="305"/>
      <c r="L207" s="305">
        <f t="shared" si="26"/>
        <v>0</v>
      </c>
    </row>
    <row r="208" spans="1:17" s="30" customFormat="1" ht="25.15" customHeight="1">
      <c r="A208" s="27"/>
      <c r="B208" s="509" t="s">
        <v>502</v>
      </c>
      <c r="C208" s="509"/>
      <c r="D208" s="396"/>
      <c r="E208" s="397" t="s">
        <v>200</v>
      </c>
      <c r="F208" s="130">
        <f t="shared" si="29"/>
        <v>1090916.3700000001</v>
      </c>
      <c r="G208" s="442">
        <f t="shared" si="29"/>
        <v>440000</v>
      </c>
      <c r="H208" s="131">
        <f t="shared" si="29"/>
        <v>0</v>
      </c>
      <c r="I208" s="131">
        <f t="shared" si="22"/>
        <v>0</v>
      </c>
      <c r="J208" s="131">
        <f t="shared" si="23"/>
        <v>40.333064210962384</v>
      </c>
      <c r="K208" s="305"/>
      <c r="L208" s="305">
        <f t="shared" si="26"/>
        <v>-650916.37000000011</v>
      </c>
    </row>
    <row r="209" spans="1:15" s="30" customFormat="1" ht="17.45" customHeight="1">
      <c r="A209" s="27"/>
      <c r="B209" s="509"/>
      <c r="C209" s="509" t="s">
        <v>201</v>
      </c>
      <c r="D209" s="396"/>
      <c r="E209" s="397" t="s">
        <v>202</v>
      </c>
      <c r="F209" s="130">
        <f>SUM(F210:F211)</f>
        <v>1090916.3700000001</v>
      </c>
      <c r="G209" s="442">
        <f>SUM(G211)</f>
        <v>440000</v>
      </c>
      <c r="H209" s="131">
        <f>SUM(H211)</f>
        <v>0</v>
      </c>
      <c r="I209" s="131">
        <f t="shared" si="22"/>
        <v>0</v>
      </c>
      <c r="J209" s="131">
        <f t="shared" si="23"/>
        <v>40.333064210962384</v>
      </c>
      <c r="K209" s="305"/>
      <c r="L209" s="305">
        <f t="shared" si="26"/>
        <v>-650916.37000000011</v>
      </c>
    </row>
    <row r="210" spans="1:15" s="30" customFormat="1" ht="80.45" customHeight="1">
      <c r="A210" s="27"/>
      <c r="B210" s="509"/>
      <c r="C210" s="509"/>
      <c r="D210" s="396" t="s">
        <v>556</v>
      </c>
      <c r="E210" s="398" t="s">
        <v>557</v>
      </c>
      <c r="F210" s="132">
        <v>650916.37</v>
      </c>
      <c r="G210" s="528">
        <v>0</v>
      </c>
      <c r="H210" s="133">
        <v>0</v>
      </c>
      <c r="I210" s="131"/>
      <c r="J210" s="131">
        <f t="shared" si="23"/>
        <v>0</v>
      </c>
      <c r="K210" s="305"/>
      <c r="L210" s="305">
        <f t="shared" si="26"/>
        <v>-650916.37</v>
      </c>
    </row>
    <row r="211" spans="1:15" s="30" customFormat="1" ht="69.599999999999994" customHeight="1">
      <c r="A211" s="27"/>
      <c r="B211" s="509"/>
      <c r="C211" s="509"/>
      <c r="D211" s="396" t="s">
        <v>503</v>
      </c>
      <c r="E211" s="398" t="s">
        <v>504</v>
      </c>
      <c r="F211" s="132">
        <v>440000</v>
      </c>
      <c r="G211" s="528">
        <v>440000</v>
      </c>
      <c r="H211" s="133">
        <v>0</v>
      </c>
      <c r="I211" s="131">
        <f t="shared" si="22"/>
        <v>0</v>
      </c>
      <c r="J211" s="131">
        <f t="shared" si="23"/>
        <v>100</v>
      </c>
      <c r="K211" s="305"/>
      <c r="L211" s="305">
        <f t="shared" si="26"/>
        <v>0</v>
      </c>
    </row>
    <row r="212" spans="1:15" s="30" customFormat="1" ht="20.100000000000001" customHeight="1">
      <c r="A212" s="27"/>
      <c r="B212" s="648" t="s">
        <v>209</v>
      </c>
      <c r="C212" s="648"/>
      <c r="D212" s="648"/>
      <c r="E212" s="648"/>
      <c r="F212" s="130">
        <f>F195+F199+F202+F205+F208</f>
        <v>4035954.9800000004</v>
      </c>
      <c r="G212" s="130">
        <f t="shared" ref="G212:H212" si="30">G195+G199+G202+G205+G208</f>
        <v>5686712.8399999999</v>
      </c>
      <c r="H212" s="130">
        <f t="shared" si="30"/>
        <v>2471758.4900000002</v>
      </c>
      <c r="I212" s="131">
        <f t="shared" si="22"/>
        <v>43.46550563646889</v>
      </c>
      <c r="J212" s="131">
        <f t="shared" si="23"/>
        <v>140.90129518739082</v>
      </c>
      <c r="K212" s="305"/>
      <c r="L212" s="305">
        <f t="shared" si="26"/>
        <v>1650757.8599999994</v>
      </c>
      <c r="N212" s="30">
        <v>13946018.67</v>
      </c>
      <c r="O212" s="38">
        <f>G212-N212</f>
        <v>-8259305.8300000001</v>
      </c>
    </row>
    <row r="213" spans="1:15" ht="75" customHeight="1">
      <c r="A213" s="511"/>
      <c r="B213" s="647"/>
      <c r="C213" s="647"/>
      <c r="D213" s="647"/>
      <c r="E213" s="394" t="s">
        <v>204</v>
      </c>
      <c r="F213" s="132">
        <f>F201+F207</f>
        <v>1458608.61</v>
      </c>
      <c r="G213" s="132">
        <f t="shared" ref="G213:H213" si="31">G201+G207</f>
        <v>2444288.6100000003</v>
      </c>
      <c r="H213" s="132">
        <f t="shared" si="31"/>
        <v>896473.75</v>
      </c>
      <c r="I213" s="131">
        <f t="shared" si="22"/>
        <v>36.676264264881546</v>
      </c>
      <c r="J213" s="131">
        <f t="shared" si="23"/>
        <v>167.57672985352804</v>
      </c>
      <c r="K213" s="305"/>
      <c r="L213" s="305">
        <f t="shared" si="26"/>
        <v>985680.00000000023</v>
      </c>
    </row>
    <row r="214" spans="1:15" s="30" customFormat="1" ht="20.100000000000001" customHeight="1">
      <c r="A214" s="27"/>
      <c r="B214" s="648" t="s">
        <v>210</v>
      </c>
      <c r="C214" s="648"/>
      <c r="D214" s="648"/>
      <c r="E214" s="648"/>
      <c r="F214" s="130">
        <f t="shared" ref="F214:H215" si="32">SUM(F191,F212)</f>
        <v>119138350.10000001</v>
      </c>
      <c r="G214" s="130">
        <f t="shared" si="32"/>
        <v>122230584.75</v>
      </c>
      <c r="H214" s="130">
        <f t="shared" si="32"/>
        <v>65672021.870000012</v>
      </c>
      <c r="I214" s="131">
        <f t="shared" si="22"/>
        <v>53.727978152374845</v>
      </c>
      <c r="J214" s="131">
        <f t="shared" si="23"/>
        <v>102.59549897023459</v>
      </c>
      <c r="K214" s="305"/>
      <c r="L214" s="305">
        <f t="shared" si="26"/>
        <v>3092234.6499999911</v>
      </c>
    </row>
    <row r="215" spans="1:15" s="30" customFormat="1" ht="81.599999999999994" customHeight="1">
      <c r="A215" s="27"/>
      <c r="B215" s="649"/>
      <c r="C215" s="649"/>
      <c r="D215" s="649"/>
      <c r="E215" s="395" t="s">
        <v>211</v>
      </c>
      <c r="F215" s="130">
        <f t="shared" si="32"/>
        <v>1458608.61</v>
      </c>
      <c r="G215" s="130">
        <f t="shared" si="32"/>
        <v>2444288.6100000003</v>
      </c>
      <c r="H215" s="130">
        <f t="shared" si="32"/>
        <v>896473.75</v>
      </c>
      <c r="I215" s="131">
        <f t="shared" si="22"/>
        <v>36.676264264881546</v>
      </c>
      <c r="J215" s="131">
        <f t="shared" si="23"/>
        <v>167.57672985352804</v>
      </c>
      <c r="K215" s="305"/>
      <c r="L215" s="305">
        <f t="shared" si="26"/>
        <v>985680.00000000023</v>
      </c>
    </row>
    <row r="216" spans="1:15" s="30" customFormat="1" ht="81.599999999999994" customHeight="1">
      <c r="A216" s="27"/>
      <c r="B216" s="303"/>
      <c r="C216" s="303"/>
      <c r="D216" s="303"/>
      <c r="E216" s="590"/>
      <c r="F216" s="591"/>
      <c r="G216" s="591"/>
      <c r="H216" s="591"/>
      <c r="I216" s="305"/>
      <c r="J216" s="305"/>
      <c r="K216" s="305"/>
      <c r="L216" s="305"/>
    </row>
    <row r="217" spans="1:15" s="30" customFormat="1" ht="81.599999999999994" customHeight="1">
      <c r="A217" s="27"/>
      <c r="B217" s="303"/>
      <c r="C217" s="303"/>
      <c r="D217" s="303"/>
      <c r="E217" s="590"/>
      <c r="F217" s="591"/>
      <c r="G217" s="591"/>
      <c r="H217" s="591"/>
      <c r="I217" s="305"/>
      <c r="J217" s="305"/>
      <c r="K217" s="305"/>
      <c r="L217" s="305"/>
    </row>
    <row r="218" spans="1:15" s="30" customFormat="1" ht="81.599999999999994" customHeight="1">
      <c r="A218" s="27"/>
      <c r="B218" s="303"/>
      <c r="C218" s="303"/>
      <c r="D218" s="303"/>
      <c r="E218" s="590"/>
      <c r="F218" s="591"/>
      <c r="G218" s="591"/>
      <c r="H218" s="591"/>
      <c r="I218" s="305"/>
      <c r="J218" s="305"/>
      <c r="K218" s="305"/>
      <c r="L218" s="305"/>
    </row>
    <row r="219" spans="1:15" s="30" customFormat="1" ht="81.599999999999994" customHeight="1">
      <c r="A219" s="27"/>
      <c r="B219" s="303"/>
      <c r="C219" s="303"/>
      <c r="D219" s="303"/>
      <c r="E219" s="590"/>
      <c r="F219" s="591"/>
      <c r="G219" s="591"/>
      <c r="H219" s="591"/>
      <c r="I219" s="305"/>
      <c r="J219" s="305"/>
      <c r="K219" s="305"/>
      <c r="L219" s="305"/>
    </row>
    <row r="220" spans="1:15" ht="53.45" customHeight="1"/>
    <row r="221" spans="1:15" ht="15" customHeight="1">
      <c r="E221" s="24" t="s">
        <v>21</v>
      </c>
      <c r="F221" s="37">
        <f>F11+F15+F36+F40+F47+F103+F106+F114+F115+F119+F123+F126+F131+F134+F136+F138+F140+F144+F153+F173+F133+F211+F121+F55+F204+F104+F148+F156+F160+F163+F168+F170+F182+F207+F210</f>
        <v>41134826.100000001</v>
      </c>
      <c r="G221" s="37">
        <f t="shared" ref="G221:H221" si="33">G11+G15+G36+G40+G47+G103+G106+G114+G115+G119+G123+G126+G131+G134+G136+G138+G140+G144+G153+G173+G133+G211+G121+G55+G204+G104+G148+G156+G160+G163+G168+G170+G182+G207+G210</f>
        <v>41325472.890000001</v>
      </c>
      <c r="H221" s="37">
        <f t="shared" si="33"/>
        <v>21714013.600000001</v>
      </c>
    </row>
    <row r="222" spans="1:15" ht="11.25" customHeight="1">
      <c r="E222" s="24" t="s">
        <v>558</v>
      </c>
      <c r="F222" s="37">
        <f>F18+F19+F20+F25+F28+F29+F31+F34+F39+F42+F44+F50+F58+F59+F61+F62+F63+F64+F65+F67+F68+F69+F71+F72+F73+F74+F75+F76+F77+F78+F80+F81+F83+F84+F85+F87+F90+F91+F98+F101+F102+F110+F111+F113+F117+F118+F130+F142+F146+F150+F175+F176+F179+F185+F186+F187+F198+F190+F88+F108+F109+F177+F188+F52+F10+F13+F23+F26+F27+F30+F35+F51+F66+F79+F86+F112+F129+F143+F158+F159+F162+F165+F166+F167+F197</f>
        <v>52299773</v>
      </c>
      <c r="G222" s="37">
        <f t="shared" ref="G222:H222" si="34">G18+G19+G20+G25+G28+G29+G31+G34+G39+G42+G44+G50+G58+G59+G61+G62+G63+G64+G65+G67+G68+G69+G71+G72+G73+G74+G75+G76+G77+G78+G80+G81+G83+G84+G85+G87+G90+G91+G98+G101+G102+G110+G111+G113+G117+G118+G130+G142+G146+G150+G175+G176+G179+G185+G186+G187+G198+G190+G88+G108+G109+G177+G188+G52+G10+G13+G23+G26+G27+G30+G35+G51+G66+G79+G86+G112+G129+G143+G158+G159+G162+G165+G166+G167+G197</f>
        <v>54369340.859999999</v>
      </c>
      <c r="H222" s="37">
        <f t="shared" si="34"/>
        <v>27997387.520000003</v>
      </c>
      <c r="I222" s="37"/>
    </row>
  </sheetData>
  <sheetProtection selectLockedCells="1" selectUnlockedCells="1"/>
  <mergeCells count="13">
    <mergeCell ref="B213:D213"/>
    <mergeCell ref="B214:E214"/>
    <mergeCell ref="B215:D215"/>
    <mergeCell ref="B212:E212"/>
    <mergeCell ref="B191:E191"/>
    <mergeCell ref="B192:D192"/>
    <mergeCell ref="A193:F193"/>
    <mergeCell ref="B194:J194"/>
    <mergeCell ref="B7:J7"/>
    <mergeCell ref="A3:J3"/>
    <mergeCell ref="I4:J4"/>
    <mergeCell ref="M52:N52"/>
    <mergeCell ref="M53:N53"/>
  </mergeCells>
  <pageMargins left="0.9055118110236221" right="0.23622047244094491" top="0.74803149606299213" bottom="0.55118110236220474" header="0.31496062992125984" footer="0.31496062992125984"/>
  <pageSetup paperSize="9" firstPageNumber="0" orientation="portrait" r:id="rId1"/>
  <headerFooter alignWithMargins="0">
    <oddFooter>&amp;C&amp;"Calibri,Regularna"&amp;11Strona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L24"/>
  <sheetViews>
    <sheetView workbookViewId="0">
      <selection activeCell="N25" sqref="N25"/>
    </sheetView>
  </sheetViews>
  <sheetFormatPr defaultRowHeight="12.75"/>
  <sheetData>
    <row r="1" spans="1:12" s="30" customFormat="1" ht="23.1" customHeight="1">
      <c r="A1" s="25"/>
      <c r="B1" s="190"/>
      <c r="C1" s="431" t="s">
        <v>84</v>
      </c>
      <c r="D1" s="388"/>
      <c r="E1" s="393" t="s">
        <v>70</v>
      </c>
      <c r="F1" s="28">
        <f>SUM(F2:F5)</f>
        <v>0</v>
      </c>
      <c r="G1" s="465">
        <f>SUM(G2:G5)</f>
        <v>0</v>
      </c>
      <c r="H1" s="28">
        <f>SUM(H2:H5)</f>
        <v>0</v>
      </c>
      <c r="I1" s="29" t="e">
        <f>H1/G1*100</f>
        <v>#DIV/0!</v>
      </c>
      <c r="J1" s="29" t="e">
        <f>G1/F1*100</f>
        <v>#DIV/0!</v>
      </c>
      <c r="K1" s="304"/>
      <c r="L1" s="305">
        <f>G1-F1</f>
        <v>0</v>
      </c>
    </row>
    <row r="2" spans="1:12" s="24" customFormat="1" ht="106.9" customHeight="1">
      <c r="A2" s="433"/>
      <c r="B2" s="430"/>
      <c r="C2" s="430"/>
      <c r="D2" s="386" t="s">
        <v>85</v>
      </c>
      <c r="E2" s="389" t="s">
        <v>467</v>
      </c>
      <c r="F2" s="34">
        <v>0</v>
      </c>
      <c r="G2" s="466">
        <v>0</v>
      </c>
      <c r="H2" s="35">
        <v>0</v>
      </c>
      <c r="I2" s="29" t="e">
        <f>H2/G2*100</f>
        <v>#DIV/0!</v>
      </c>
      <c r="J2" s="29" t="e">
        <f>G2/F2*100</f>
        <v>#DIV/0!</v>
      </c>
      <c r="K2" s="304"/>
      <c r="L2" s="305">
        <f>G2-F2</f>
        <v>0</v>
      </c>
    </row>
    <row r="3" spans="1:12" s="24" customFormat="1" ht="108.6" customHeight="1">
      <c r="A3" s="433"/>
      <c r="B3" s="430"/>
      <c r="C3" s="430"/>
      <c r="D3" s="386" t="s">
        <v>97</v>
      </c>
      <c r="E3" s="389" t="s">
        <v>467</v>
      </c>
      <c r="F3" s="34">
        <v>0</v>
      </c>
      <c r="G3" s="466">
        <v>0</v>
      </c>
      <c r="H3" s="35">
        <v>0</v>
      </c>
      <c r="I3" s="29" t="e">
        <f>H3/G3*100</f>
        <v>#DIV/0!</v>
      </c>
      <c r="J3" s="29" t="e">
        <f>G3/F3*100</f>
        <v>#DIV/0!</v>
      </c>
      <c r="K3" s="304"/>
      <c r="L3" s="305">
        <f>G3-F3</f>
        <v>0</v>
      </c>
    </row>
    <row r="4" spans="1:12" s="24" customFormat="1" ht="73.150000000000006" customHeight="1">
      <c r="A4" s="433"/>
      <c r="B4" s="430"/>
      <c r="C4" s="430"/>
      <c r="D4" s="386" t="s">
        <v>86</v>
      </c>
      <c r="E4" s="389" t="s">
        <v>61</v>
      </c>
      <c r="F4" s="34">
        <v>0</v>
      </c>
      <c r="G4" s="466">
        <v>0</v>
      </c>
      <c r="H4" s="35">
        <v>0</v>
      </c>
      <c r="I4" s="29" t="e">
        <f>H4/G4*100</f>
        <v>#DIV/0!</v>
      </c>
      <c r="J4" s="29" t="e">
        <f>G4/F4*100</f>
        <v>#DIV/0!</v>
      </c>
      <c r="K4" s="304"/>
      <c r="L4" s="305">
        <f>G4-F4</f>
        <v>0</v>
      </c>
    </row>
    <row r="5" spans="1:12" s="24" customFormat="1" ht="69.400000000000006" customHeight="1">
      <c r="A5" s="433"/>
      <c r="B5" s="430"/>
      <c r="C5" s="430"/>
      <c r="D5" s="386" t="s">
        <v>87</v>
      </c>
      <c r="E5" s="389" t="s">
        <v>65</v>
      </c>
      <c r="F5" s="34">
        <v>0</v>
      </c>
      <c r="G5" s="466">
        <v>0</v>
      </c>
      <c r="H5" s="35">
        <v>0</v>
      </c>
      <c r="I5" s="29" t="e">
        <f>H5/G5*100</f>
        <v>#DIV/0!</v>
      </c>
      <c r="J5" s="29" t="e">
        <f>G5/F5*100</f>
        <v>#DIV/0!</v>
      </c>
      <c r="K5" s="304"/>
      <c r="L5" s="305">
        <f>G5-F5</f>
        <v>0</v>
      </c>
    </row>
    <row r="10" spans="1:12" s="30" customFormat="1" ht="18.600000000000001" customHeight="1">
      <c r="A10" s="27"/>
      <c r="B10" s="427"/>
      <c r="C10" s="387" t="s">
        <v>554</v>
      </c>
      <c r="D10" s="387"/>
      <c r="E10" s="428" t="s">
        <v>553</v>
      </c>
      <c r="F10" s="28">
        <f>F11</f>
        <v>0</v>
      </c>
      <c r="G10" s="465">
        <f>G11</f>
        <v>0</v>
      </c>
      <c r="H10" s="28">
        <f>H11</f>
        <v>0</v>
      </c>
      <c r="I10" s="29" t="e">
        <f t="shared" ref="I10:I17" si="0">H10/G10*100</f>
        <v>#DIV/0!</v>
      </c>
      <c r="J10" s="29"/>
      <c r="K10" s="304"/>
      <c r="L10" s="305">
        <f t="shared" ref="L10:L17" si="1">G10-F10</f>
        <v>0</v>
      </c>
    </row>
    <row r="11" spans="1:12" s="24" customFormat="1" ht="63" customHeight="1">
      <c r="A11" s="433"/>
      <c r="B11" s="430"/>
      <c r="C11" s="421"/>
      <c r="D11" s="421" t="s">
        <v>153</v>
      </c>
      <c r="E11" s="383" t="s">
        <v>561</v>
      </c>
      <c r="F11" s="440">
        <v>0</v>
      </c>
      <c r="G11" s="468">
        <v>0</v>
      </c>
      <c r="H11" s="441">
        <v>0</v>
      </c>
      <c r="I11" s="29" t="e">
        <f t="shared" si="0"/>
        <v>#DIV/0!</v>
      </c>
      <c r="J11" s="29"/>
      <c r="K11" s="304"/>
      <c r="L11" s="305">
        <f t="shared" si="1"/>
        <v>0</v>
      </c>
    </row>
    <row r="12" spans="1:12" s="24" customFormat="1" ht="30.6" customHeight="1">
      <c r="A12" s="433"/>
      <c r="B12" s="309"/>
      <c r="C12" s="402" t="s">
        <v>505</v>
      </c>
      <c r="D12" s="414"/>
      <c r="E12" s="412" t="s">
        <v>536</v>
      </c>
      <c r="F12" s="413">
        <f>SUM(F13:F13)</f>
        <v>0</v>
      </c>
      <c r="G12" s="467">
        <f>SUM(G13:G13)</f>
        <v>0</v>
      </c>
      <c r="H12" s="413">
        <f>SUM(H13:H13)</f>
        <v>0</v>
      </c>
      <c r="I12" s="29" t="e">
        <f t="shared" si="0"/>
        <v>#DIV/0!</v>
      </c>
      <c r="J12" s="29"/>
      <c r="K12" s="304"/>
      <c r="L12" s="305">
        <f t="shared" si="1"/>
        <v>0</v>
      </c>
    </row>
    <row r="13" spans="1:12" s="24" customFormat="1" ht="110.45" customHeight="1">
      <c r="A13" s="433"/>
      <c r="B13" s="432"/>
      <c r="C13" s="432"/>
      <c r="D13" s="404" t="s">
        <v>507</v>
      </c>
      <c r="E13" s="403" t="s">
        <v>508</v>
      </c>
      <c r="F13" s="34">
        <v>0</v>
      </c>
      <c r="G13" s="466">
        <v>0</v>
      </c>
      <c r="H13" s="35">
        <v>0</v>
      </c>
      <c r="I13" s="29" t="e">
        <f t="shared" si="0"/>
        <v>#DIV/0!</v>
      </c>
      <c r="J13" s="29"/>
      <c r="K13" s="304"/>
      <c r="L13" s="305">
        <f t="shared" si="1"/>
        <v>0</v>
      </c>
    </row>
    <row r="14" spans="1:12" s="30" customFormat="1" ht="72.75" customHeight="1">
      <c r="A14" s="27"/>
      <c r="B14" s="387"/>
      <c r="C14" s="387" t="s">
        <v>167</v>
      </c>
      <c r="D14" s="387"/>
      <c r="E14" s="380" t="s">
        <v>168</v>
      </c>
      <c r="F14" s="28">
        <f>SUM(F15:F17)</f>
        <v>0</v>
      </c>
      <c r="G14" s="465">
        <f>SUM(G15:G17)</f>
        <v>0</v>
      </c>
      <c r="H14" s="28">
        <v>0</v>
      </c>
      <c r="I14" s="29" t="e">
        <f t="shared" si="0"/>
        <v>#DIV/0!</v>
      </c>
      <c r="J14" s="29" t="e">
        <f>G14/F14*100</f>
        <v>#DIV/0!</v>
      </c>
      <c r="K14" s="304"/>
      <c r="L14" s="305">
        <f t="shared" si="1"/>
        <v>0</v>
      </c>
    </row>
    <row r="15" spans="1:12" s="24" customFormat="1" ht="20.100000000000001" customHeight="1">
      <c r="A15" s="433"/>
      <c r="B15" s="432"/>
      <c r="C15" s="432"/>
      <c r="D15" s="432" t="s">
        <v>58</v>
      </c>
      <c r="E15" s="383" t="s">
        <v>59</v>
      </c>
      <c r="F15" s="34">
        <v>0</v>
      </c>
      <c r="G15" s="466">
        <v>0</v>
      </c>
      <c r="H15" s="35">
        <v>0</v>
      </c>
      <c r="I15" s="29" t="e">
        <f t="shared" si="0"/>
        <v>#DIV/0!</v>
      </c>
      <c r="J15" s="29" t="e">
        <f>G15/F15*100</f>
        <v>#DIV/0!</v>
      </c>
      <c r="K15" s="304"/>
      <c r="L15" s="305">
        <f t="shared" si="1"/>
        <v>0</v>
      </c>
    </row>
    <row r="16" spans="1:12" s="24" customFormat="1" ht="45" customHeight="1">
      <c r="A16" s="433"/>
      <c r="B16" s="432"/>
      <c r="C16" s="432"/>
      <c r="D16" s="432" t="s">
        <v>169</v>
      </c>
      <c r="E16" s="383" t="s">
        <v>170</v>
      </c>
      <c r="F16" s="34">
        <v>0</v>
      </c>
      <c r="G16" s="466">
        <v>0</v>
      </c>
      <c r="H16" s="35">
        <v>0</v>
      </c>
      <c r="I16" s="29" t="e">
        <f t="shared" si="0"/>
        <v>#DIV/0!</v>
      </c>
      <c r="J16" s="29"/>
      <c r="K16" s="304"/>
      <c r="L16" s="305">
        <f t="shared" si="1"/>
        <v>0</v>
      </c>
    </row>
    <row r="17" spans="1:12" s="24" customFormat="1" ht="75.75" customHeight="1">
      <c r="A17" s="433"/>
      <c r="B17" s="432"/>
      <c r="C17" s="432"/>
      <c r="D17" s="432" t="s">
        <v>92</v>
      </c>
      <c r="E17" s="384" t="s">
        <v>514</v>
      </c>
      <c r="F17" s="34">
        <v>0</v>
      </c>
      <c r="G17" s="466">
        <v>0</v>
      </c>
      <c r="H17" s="35">
        <v>0</v>
      </c>
      <c r="I17" s="29" t="e">
        <f t="shared" si="0"/>
        <v>#DIV/0!</v>
      </c>
      <c r="J17" s="29" t="e">
        <f>G17/F17*100</f>
        <v>#DIV/0!</v>
      </c>
      <c r="K17" s="304"/>
      <c r="L17" s="305">
        <f t="shared" si="1"/>
        <v>0</v>
      </c>
    </row>
    <row r="19" spans="1:12" s="30" customFormat="1" ht="33" customHeight="1">
      <c r="A19" s="27"/>
      <c r="B19" s="387" t="s">
        <v>184</v>
      </c>
      <c r="C19" s="387"/>
      <c r="D19" s="387"/>
      <c r="E19" s="380" t="s">
        <v>185</v>
      </c>
      <c r="F19" s="28">
        <f t="shared" ref="F19:H20" si="2">SUM(F20)</f>
        <v>0</v>
      </c>
      <c r="G19" s="465">
        <f t="shared" si="2"/>
        <v>0</v>
      </c>
      <c r="H19" s="28">
        <f t="shared" si="2"/>
        <v>0</v>
      </c>
      <c r="I19" s="29" t="e">
        <f>H19/G19*100</f>
        <v>#DIV/0!</v>
      </c>
      <c r="J19" s="29"/>
      <c r="K19" s="304"/>
      <c r="L19" s="305">
        <f>G19-F19</f>
        <v>0</v>
      </c>
    </row>
    <row r="20" spans="1:12" s="30" customFormat="1" ht="20.100000000000001" customHeight="1">
      <c r="A20" s="27"/>
      <c r="B20" s="387"/>
      <c r="C20" s="387" t="s">
        <v>186</v>
      </c>
      <c r="D20" s="387"/>
      <c r="E20" s="380" t="s">
        <v>70</v>
      </c>
      <c r="F20" s="28">
        <f t="shared" si="2"/>
        <v>0</v>
      </c>
      <c r="G20" s="465">
        <f t="shared" si="2"/>
        <v>0</v>
      </c>
      <c r="H20" s="28">
        <f t="shared" si="2"/>
        <v>0</v>
      </c>
      <c r="I20" s="29" t="e">
        <f>H20/G20*100</f>
        <v>#DIV/0!</v>
      </c>
      <c r="J20" s="29"/>
      <c r="K20" s="304"/>
      <c r="L20" s="305">
        <f>G20-F20</f>
        <v>0</v>
      </c>
    </row>
    <row r="21" spans="1:12" s="24" customFormat="1" ht="67.900000000000006" customHeight="1">
      <c r="A21" s="433"/>
      <c r="B21" s="406"/>
      <c r="C21" s="406"/>
      <c r="D21" s="385" t="s">
        <v>468</v>
      </c>
      <c r="E21" s="383" t="s">
        <v>469</v>
      </c>
      <c r="F21" s="34">
        <v>0</v>
      </c>
      <c r="G21" s="466">
        <v>0</v>
      </c>
      <c r="H21" s="35">
        <v>0</v>
      </c>
      <c r="I21" s="29" t="e">
        <f>H21/G21*100</f>
        <v>#DIV/0!</v>
      </c>
      <c r="J21" s="29"/>
      <c r="K21" s="304"/>
      <c r="L21" s="305">
        <f>G21-F21</f>
        <v>0</v>
      </c>
    </row>
    <row r="24" spans="1:12" s="24" customFormat="1" ht="84.6" customHeight="1">
      <c r="A24" s="433"/>
      <c r="B24" s="386"/>
      <c r="C24" s="386"/>
      <c r="D24" s="386" t="s">
        <v>555</v>
      </c>
      <c r="E24" s="384" t="s">
        <v>562</v>
      </c>
      <c r="F24" s="34">
        <v>0</v>
      </c>
      <c r="G24" s="466">
        <v>0</v>
      </c>
      <c r="H24" s="35">
        <v>0</v>
      </c>
      <c r="I24" s="29" t="e">
        <f>H24/G24*100</f>
        <v>#DIV/0!</v>
      </c>
      <c r="J24" s="29"/>
      <c r="K24" s="304"/>
      <c r="L24" s="305">
        <f>G24-F24</f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MM928"/>
  <sheetViews>
    <sheetView topLeftCell="A28" workbookViewId="0">
      <selection activeCell="E307" sqref="E307:F307"/>
    </sheetView>
  </sheetViews>
  <sheetFormatPr defaultRowHeight="11.25" customHeight="1"/>
  <cols>
    <col min="1" max="1" width="2.85546875" style="252" customWidth="1"/>
    <col min="2" max="2" width="2.7109375" style="252" customWidth="1"/>
    <col min="3" max="3" width="7" style="252" customWidth="1"/>
    <col min="4" max="4" width="4.85546875" style="252" customWidth="1"/>
    <col min="5" max="5" width="4.42578125" style="293" customWidth="1"/>
    <col min="6" max="6" width="13.140625" style="289" customWidth="1"/>
    <col min="7" max="7" width="10.85546875" style="252" bestFit="1" customWidth="1"/>
    <col min="8" max="8" width="12" style="252" customWidth="1"/>
    <col min="9" max="9" width="11.7109375" style="251" customWidth="1"/>
    <col min="10" max="10" width="10.5703125" style="252" bestFit="1" customWidth="1"/>
    <col min="11" max="11" width="9.85546875" style="253" bestFit="1" customWidth="1"/>
    <col min="12" max="14" width="9.85546875" style="253" customWidth="1"/>
    <col min="15" max="15" width="8.28515625" style="252" customWidth="1"/>
    <col min="16" max="16" width="9.85546875" style="252" bestFit="1" customWidth="1"/>
    <col min="17" max="18" width="11.7109375" style="252" bestFit="1" customWidth="1"/>
    <col min="19" max="19" width="9.85546875" style="252" customWidth="1"/>
    <col min="20" max="20" width="10.28515625" style="252" customWidth="1"/>
    <col min="21" max="21" width="9.28515625" style="252" customWidth="1"/>
    <col min="22" max="228" width="7.42578125" style="252" customWidth="1"/>
    <col min="229" max="229" width="2.140625" style="252" customWidth="1"/>
    <col min="230" max="230" width="0.7109375" style="252" customWidth="1"/>
    <col min="231" max="232" width="4.140625" style="252" customWidth="1"/>
    <col min="233" max="233" width="4.42578125" style="252" customWidth="1"/>
    <col min="234" max="234" width="15.5703125" style="252" customWidth="1"/>
    <col min="235" max="235" width="10.42578125" style="252" customWidth="1"/>
    <col min="236" max="236" width="1.7109375" style="252" customWidth="1"/>
    <col min="237" max="1027" width="7.42578125" style="252" customWidth="1"/>
    <col min="1028" max="1028" width="9.7109375" customWidth="1"/>
  </cols>
  <sheetData>
    <row r="1" spans="1:1027" ht="38.25" customHeight="1">
      <c r="A1" s="685"/>
      <c r="B1" s="685"/>
      <c r="C1" s="685"/>
      <c r="D1" s="685"/>
      <c r="E1" s="685"/>
      <c r="F1" s="685"/>
      <c r="G1" s="685"/>
      <c r="H1" s="685"/>
      <c r="J1" s="308" t="s">
        <v>488</v>
      </c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</row>
    <row r="2" spans="1:1027" ht="34.9" customHeight="1">
      <c r="A2" s="686" t="s">
        <v>654</v>
      </c>
      <c r="B2" s="686"/>
      <c r="C2" s="686"/>
      <c r="D2" s="686"/>
      <c r="E2" s="686"/>
      <c r="F2" s="686"/>
      <c r="G2" s="686"/>
      <c r="H2" s="686"/>
      <c r="I2" s="686"/>
      <c r="J2" s="686"/>
      <c r="K2" s="686"/>
      <c r="L2" s="306"/>
      <c r="M2" s="306"/>
      <c r="N2" s="306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</row>
    <row r="3" spans="1:1027" ht="15.4" customHeight="1">
      <c r="B3" s="687"/>
      <c r="C3" s="687"/>
      <c r="D3" s="687"/>
      <c r="E3" s="687"/>
      <c r="F3" s="687"/>
      <c r="G3" s="687"/>
      <c r="J3" s="688" t="s">
        <v>39</v>
      </c>
      <c r="K3" s="688"/>
      <c r="L3" s="310"/>
      <c r="M3" s="310"/>
      <c r="N3" s="310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</row>
    <row r="4" spans="1:1027" ht="9.4" customHeight="1">
      <c r="A4" s="674" t="s">
        <v>40</v>
      </c>
      <c r="B4" s="674"/>
      <c r="C4" s="674" t="s">
        <v>41</v>
      </c>
      <c r="D4" s="674" t="s">
        <v>42</v>
      </c>
      <c r="E4" s="669" t="s">
        <v>43</v>
      </c>
      <c r="F4" s="669"/>
      <c r="G4" s="674" t="s">
        <v>212</v>
      </c>
      <c r="H4" s="674" t="s">
        <v>4</v>
      </c>
      <c r="I4" s="682" t="s">
        <v>642</v>
      </c>
      <c r="J4" s="683" t="s">
        <v>46</v>
      </c>
      <c r="K4" s="684" t="s">
        <v>213</v>
      </c>
      <c r="L4" s="311"/>
      <c r="M4" s="311"/>
      <c r="N4" s="311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</row>
    <row r="5" spans="1:1027" ht="12.75" customHeight="1">
      <c r="A5" s="674"/>
      <c r="B5" s="674"/>
      <c r="C5" s="674"/>
      <c r="D5" s="674"/>
      <c r="E5" s="669"/>
      <c r="F5" s="669"/>
      <c r="G5" s="674"/>
      <c r="H5" s="674"/>
      <c r="I5" s="682"/>
      <c r="J5" s="683"/>
      <c r="K5" s="684"/>
      <c r="L5" s="311"/>
      <c r="M5" s="311"/>
      <c r="N5" s="311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</row>
    <row r="6" spans="1:1027" ht="2.65" customHeight="1">
      <c r="A6" s="674"/>
      <c r="B6" s="674"/>
      <c r="C6" s="674"/>
      <c r="D6" s="674"/>
      <c r="E6" s="669"/>
      <c r="F6" s="669"/>
      <c r="G6" s="674"/>
      <c r="H6" s="674"/>
      <c r="I6" s="682"/>
      <c r="J6" s="683"/>
      <c r="K6" s="684"/>
      <c r="L6" s="311"/>
      <c r="M6" s="311"/>
      <c r="N6" s="311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</row>
    <row r="7" spans="1:1027" ht="6" customHeight="1">
      <c r="A7" s="674"/>
      <c r="B7" s="674"/>
      <c r="C7" s="674"/>
      <c r="D7" s="674"/>
      <c r="E7" s="669"/>
      <c r="F7" s="669"/>
      <c r="G7" s="674"/>
      <c r="H7" s="674"/>
      <c r="I7" s="682"/>
      <c r="J7" s="683"/>
      <c r="K7" s="684"/>
      <c r="L7" s="311"/>
      <c r="M7" s="311"/>
      <c r="N7" s="311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</row>
    <row r="8" spans="1:1027" ht="2.65" customHeight="1">
      <c r="A8" s="674"/>
      <c r="B8" s="674"/>
      <c r="C8" s="674"/>
      <c r="D8" s="674"/>
      <c r="E8" s="669"/>
      <c r="F8" s="669"/>
      <c r="G8" s="674"/>
      <c r="H8" s="674"/>
      <c r="I8" s="682"/>
      <c r="J8" s="683"/>
      <c r="K8" s="684"/>
      <c r="L8" s="311"/>
      <c r="M8" s="311"/>
      <c r="N8" s="311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</row>
    <row r="9" spans="1:1027" ht="32.1" customHeight="1">
      <c r="A9" s="674"/>
      <c r="B9" s="674"/>
      <c r="C9" s="674"/>
      <c r="D9" s="674"/>
      <c r="E9" s="669"/>
      <c r="F9" s="669"/>
      <c r="G9" s="674"/>
      <c r="H9" s="674"/>
      <c r="I9" s="682"/>
      <c r="J9" s="683"/>
      <c r="K9" s="684"/>
      <c r="L9" s="311"/>
      <c r="M9" s="311"/>
      <c r="N9" s="311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</row>
    <row r="10" spans="1:1027" ht="16.5" customHeight="1">
      <c r="A10" s="674">
        <v>1</v>
      </c>
      <c r="B10" s="674"/>
      <c r="C10" s="254">
        <v>2</v>
      </c>
      <c r="D10" s="254">
        <v>3</v>
      </c>
      <c r="E10" s="669">
        <v>4</v>
      </c>
      <c r="F10" s="669"/>
      <c r="G10" s="254">
        <v>5</v>
      </c>
      <c r="H10" s="255">
        <v>6</v>
      </c>
      <c r="I10" s="256">
        <v>7</v>
      </c>
      <c r="J10" s="255">
        <v>8</v>
      </c>
      <c r="K10" s="257">
        <v>9</v>
      </c>
      <c r="L10" s="312"/>
      <c r="M10" s="312"/>
      <c r="N10" s="312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</row>
    <row r="11" spans="1:1027" s="260" customFormat="1" ht="23.1" customHeight="1">
      <c r="A11" s="677" t="s">
        <v>214</v>
      </c>
      <c r="B11" s="677"/>
      <c r="C11" s="254"/>
      <c r="D11" s="254"/>
      <c r="E11" s="669" t="s">
        <v>215</v>
      </c>
      <c r="F11" s="669"/>
      <c r="G11" s="258">
        <f t="shared" ref="G11:I12" si="0">SUM(G12:G12)</f>
        <v>200</v>
      </c>
      <c r="H11" s="258">
        <f t="shared" si="0"/>
        <v>200</v>
      </c>
      <c r="I11" s="258">
        <f t="shared" si="0"/>
        <v>68.73</v>
      </c>
      <c r="J11" s="259">
        <f t="shared" ref="J11:J78" si="1">I11/H11*100</f>
        <v>34.365000000000002</v>
      </c>
      <c r="K11" s="259">
        <f t="shared" ref="K11:K78" si="2">H11/G11*100</f>
        <v>100</v>
      </c>
      <c r="L11" s="313"/>
      <c r="M11" s="313"/>
      <c r="N11" s="313"/>
      <c r="P11" s="261">
        <f t="shared" ref="P11:P19" si="3">H11-G11</f>
        <v>0</v>
      </c>
    </row>
    <row r="12" spans="1:1027" s="260" customFormat="1" ht="24.6" customHeight="1">
      <c r="A12" s="655"/>
      <c r="B12" s="655"/>
      <c r="C12" s="262" t="s">
        <v>216</v>
      </c>
      <c r="D12" s="254"/>
      <c r="E12" s="669" t="s">
        <v>217</v>
      </c>
      <c r="F12" s="669"/>
      <c r="G12" s="258">
        <f t="shared" si="0"/>
        <v>200</v>
      </c>
      <c r="H12" s="258">
        <f t="shared" si="0"/>
        <v>200</v>
      </c>
      <c r="I12" s="258">
        <f t="shared" si="0"/>
        <v>68.73</v>
      </c>
      <c r="J12" s="259">
        <f t="shared" si="1"/>
        <v>34.365000000000002</v>
      </c>
      <c r="K12" s="259">
        <f t="shared" si="2"/>
        <v>100</v>
      </c>
      <c r="L12" s="313"/>
      <c r="M12" s="313"/>
      <c r="N12" s="313"/>
      <c r="P12" s="261">
        <f t="shared" si="3"/>
        <v>0</v>
      </c>
    </row>
    <row r="13" spans="1:1027" ht="53.65" customHeight="1">
      <c r="A13" s="655"/>
      <c r="B13" s="655"/>
      <c r="C13" s="263"/>
      <c r="D13" s="263">
        <v>2850</v>
      </c>
      <c r="E13" s="654" t="s">
        <v>218</v>
      </c>
      <c r="F13" s="654"/>
      <c r="G13" s="264">
        <v>200</v>
      </c>
      <c r="H13" s="265">
        <v>200</v>
      </c>
      <c r="I13" s="266">
        <v>68.73</v>
      </c>
      <c r="J13" s="259">
        <f t="shared" si="1"/>
        <v>34.365000000000002</v>
      </c>
      <c r="K13" s="259">
        <f t="shared" si="2"/>
        <v>100</v>
      </c>
      <c r="L13" s="313"/>
      <c r="M13" s="313"/>
      <c r="N13" s="313"/>
      <c r="P13" s="267">
        <f t="shared" si="3"/>
        <v>0</v>
      </c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</row>
    <row r="14" spans="1:1027" s="260" customFormat="1" ht="25.35" customHeight="1">
      <c r="A14" s="674">
        <v>600</v>
      </c>
      <c r="B14" s="674"/>
      <c r="C14" s="254"/>
      <c r="D14" s="254"/>
      <c r="E14" s="669" t="s">
        <v>55</v>
      </c>
      <c r="F14" s="669"/>
      <c r="G14" s="258">
        <f>SUM(G15,G19,G28)</f>
        <v>5747478</v>
      </c>
      <c r="H14" s="258">
        <f>SUM(H15,H17,H19,H28,H34)</f>
        <v>6861260.2300000004</v>
      </c>
      <c r="I14" s="258">
        <f>SUM(I15,I17,I19,I28,I34)</f>
        <v>2054490.7500000002</v>
      </c>
      <c r="J14" s="259">
        <f t="shared" si="1"/>
        <v>29.943343950386797</v>
      </c>
      <c r="K14" s="259">
        <f t="shared" si="2"/>
        <v>119.37862537272869</v>
      </c>
      <c r="L14" s="313"/>
      <c r="M14" s="313"/>
      <c r="N14" s="313"/>
      <c r="P14" s="261">
        <f t="shared" si="3"/>
        <v>1113782.2300000004</v>
      </c>
    </row>
    <row r="15" spans="1:1027" s="260" customFormat="1" ht="27.75" customHeight="1">
      <c r="A15" s="655"/>
      <c r="B15" s="655"/>
      <c r="C15" s="254">
        <v>60004</v>
      </c>
      <c r="D15" s="254"/>
      <c r="E15" s="669" t="s">
        <v>57</v>
      </c>
      <c r="F15" s="669"/>
      <c r="G15" s="258">
        <f>SUM(G16)</f>
        <v>2460000</v>
      </c>
      <c r="H15" s="258">
        <f>SUM(H16)</f>
        <v>2476482</v>
      </c>
      <c r="I15" s="258">
        <f>SUM(I16)</f>
        <v>1049401</v>
      </c>
      <c r="J15" s="259">
        <f t="shared" si="1"/>
        <v>42.374666967092836</v>
      </c>
      <c r="K15" s="259">
        <f t="shared" si="2"/>
        <v>100.66999999999999</v>
      </c>
      <c r="L15" s="313"/>
      <c r="M15" s="313"/>
      <c r="N15" s="313"/>
      <c r="P15" s="261">
        <f t="shared" si="3"/>
        <v>16482</v>
      </c>
    </row>
    <row r="16" spans="1:1027" ht="23.25" customHeight="1">
      <c r="A16" s="655"/>
      <c r="B16" s="655"/>
      <c r="C16" s="263"/>
      <c r="D16" s="263">
        <v>4300</v>
      </c>
      <c r="E16" s="654" t="s">
        <v>219</v>
      </c>
      <c r="F16" s="654"/>
      <c r="G16" s="264">
        <v>2460000</v>
      </c>
      <c r="H16" s="265">
        <v>2476482</v>
      </c>
      <c r="I16" s="266">
        <v>1049401</v>
      </c>
      <c r="J16" s="259">
        <f t="shared" si="1"/>
        <v>42.374666967092836</v>
      </c>
      <c r="K16" s="259">
        <f t="shared" si="2"/>
        <v>100.66999999999999</v>
      </c>
      <c r="L16" s="313"/>
      <c r="M16" s="313"/>
      <c r="N16" s="313"/>
      <c r="P16" s="267">
        <f t="shared" si="3"/>
        <v>16482</v>
      </c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</row>
    <row r="17" spans="1:1027" ht="23.25" customHeight="1">
      <c r="A17" s="656"/>
      <c r="B17" s="657"/>
      <c r="C17" s="499">
        <v>60011</v>
      </c>
      <c r="D17" s="263"/>
      <c r="E17" s="678" t="s">
        <v>579</v>
      </c>
      <c r="F17" s="679"/>
      <c r="G17" s="258">
        <f>SUM(G18)</f>
        <v>0</v>
      </c>
      <c r="H17" s="258">
        <f t="shared" ref="H17:I17" si="4">SUM(H18)</f>
        <v>70200</v>
      </c>
      <c r="I17" s="258">
        <f t="shared" si="4"/>
        <v>3584.52</v>
      </c>
      <c r="J17" s="259">
        <f t="shared" si="1"/>
        <v>5.1061538461538465</v>
      </c>
      <c r="K17" s="259"/>
      <c r="L17" s="313"/>
      <c r="M17" s="313"/>
      <c r="N17" s="313"/>
      <c r="P17" s="26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</row>
    <row r="18" spans="1:1027" ht="23.25" customHeight="1">
      <c r="A18" s="656"/>
      <c r="B18" s="657"/>
      <c r="C18" s="499"/>
      <c r="D18" s="263">
        <v>4300</v>
      </c>
      <c r="E18" s="658" t="s">
        <v>650</v>
      </c>
      <c r="F18" s="659"/>
      <c r="G18" s="264">
        <v>0</v>
      </c>
      <c r="H18" s="265">
        <v>70200</v>
      </c>
      <c r="I18" s="266">
        <v>3584.52</v>
      </c>
      <c r="J18" s="259">
        <f t="shared" si="1"/>
        <v>5.1061538461538465</v>
      </c>
      <c r="K18" s="259"/>
      <c r="L18" s="313"/>
      <c r="M18" s="313"/>
      <c r="N18" s="313"/>
      <c r="P18" s="267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</row>
    <row r="19" spans="1:1027" s="260" customFormat="1" ht="30.75" customHeight="1">
      <c r="A19" s="655"/>
      <c r="B19" s="655"/>
      <c r="C19" s="254">
        <v>60014</v>
      </c>
      <c r="D19" s="254"/>
      <c r="E19" s="669" t="s">
        <v>63</v>
      </c>
      <c r="F19" s="669"/>
      <c r="G19" s="258">
        <f>SUM(G20:G27)</f>
        <v>2936178</v>
      </c>
      <c r="H19" s="258">
        <f>SUM(H20:H27)</f>
        <v>3494637</v>
      </c>
      <c r="I19" s="258">
        <f>SUM(I20:I27)</f>
        <v>797233.68</v>
      </c>
      <c r="J19" s="259">
        <f t="shared" si="1"/>
        <v>22.813061270741425</v>
      </c>
      <c r="K19" s="259">
        <f t="shared" si="2"/>
        <v>119.01992999062045</v>
      </c>
      <c r="L19" s="313"/>
      <c r="M19" s="313"/>
      <c r="N19" s="313"/>
      <c r="P19" s="261">
        <f t="shared" si="3"/>
        <v>558459</v>
      </c>
    </row>
    <row r="20" spans="1:1027" ht="28.35" customHeight="1">
      <c r="A20" s="655"/>
      <c r="B20" s="655"/>
      <c r="C20" s="263"/>
      <c r="D20" s="269">
        <v>4010</v>
      </c>
      <c r="E20" s="654" t="s">
        <v>220</v>
      </c>
      <c r="F20" s="654"/>
      <c r="G20" s="264">
        <v>83584</v>
      </c>
      <c r="H20" s="265">
        <v>83584</v>
      </c>
      <c r="I20" s="265">
        <v>41792</v>
      </c>
      <c r="J20" s="259">
        <f t="shared" si="1"/>
        <v>50</v>
      </c>
      <c r="K20" s="259">
        <f t="shared" si="2"/>
        <v>100</v>
      </c>
      <c r="L20" s="313"/>
      <c r="M20" s="313"/>
      <c r="N20" s="313"/>
      <c r="O20" s="267">
        <f>SUM(H20:H25)</f>
        <v>1700000</v>
      </c>
      <c r="P20" s="267">
        <f>SUM(I20:I25)</f>
        <v>623882.4</v>
      </c>
      <c r="Q20" s="252">
        <f>P20/O20</f>
        <v>0.36698964705882353</v>
      </c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</row>
    <row r="21" spans="1:1027" ht="30" customHeight="1">
      <c r="A21" s="655"/>
      <c r="B21" s="655"/>
      <c r="C21" s="263"/>
      <c r="D21" s="263">
        <v>4110</v>
      </c>
      <c r="E21" s="654" t="s">
        <v>221</v>
      </c>
      <c r="F21" s="654"/>
      <c r="G21" s="264">
        <v>14368</v>
      </c>
      <c r="H21" s="265">
        <v>14368</v>
      </c>
      <c r="I21" s="265">
        <v>7184</v>
      </c>
      <c r="J21" s="259">
        <f t="shared" si="1"/>
        <v>50</v>
      </c>
      <c r="K21" s="259">
        <f t="shared" si="2"/>
        <v>100</v>
      </c>
      <c r="L21" s="313"/>
      <c r="M21" s="313"/>
      <c r="N21" s="313"/>
      <c r="P21" s="267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</row>
    <row r="22" spans="1:1027" ht="29.1" customHeight="1">
      <c r="A22" s="655"/>
      <c r="B22" s="655"/>
      <c r="C22" s="263"/>
      <c r="D22" s="263">
        <v>4120</v>
      </c>
      <c r="E22" s="654" t="s">
        <v>222</v>
      </c>
      <c r="F22" s="654"/>
      <c r="G22" s="264">
        <v>2048</v>
      </c>
      <c r="H22" s="265">
        <v>2048</v>
      </c>
      <c r="I22" s="265">
        <v>1024</v>
      </c>
      <c r="J22" s="259">
        <f t="shared" si="1"/>
        <v>50</v>
      </c>
      <c r="K22" s="259">
        <f t="shared" si="2"/>
        <v>100</v>
      </c>
      <c r="L22" s="313"/>
      <c r="M22" s="313"/>
      <c r="N22" s="313"/>
      <c r="P22" s="267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</row>
    <row r="23" spans="1:1027" ht="29.1" customHeight="1">
      <c r="A23" s="655"/>
      <c r="B23" s="655"/>
      <c r="C23" s="263"/>
      <c r="D23" s="263">
        <v>4210</v>
      </c>
      <c r="E23" s="654" t="s">
        <v>225</v>
      </c>
      <c r="F23" s="654"/>
      <c r="G23" s="264">
        <v>5000</v>
      </c>
      <c r="H23" s="265">
        <v>5000</v>
      </c>
      <c r="I23" s="266">
        <v>0</v>
      </c>
      <c r="J23" s="259">
        <f t="shared" si="1"/>
        <v>0</v>
      </c>
      <c r="K23" s="259">
        <f t="shared" si="2"/>
        <v>100</v>
      </c>
      <c r="L23" s="313"/>
      <c r="M23" s="313"/>
      <c r="N23" s="313"/>
      <c r="P23" s="267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</row>
    <row r="24" spans="1:1027" ht="24.6" customHeight="1">
      <c r="A24" s="655"/>
      <c r="B24" s="655"/>
      <c r="C24" s="263"/>
      <c r="D24" s="263">
        <v>4270</v>
      </c>
      <c r="E24" s="654" t="s">
        <v>223</v>
      </c>
      <c r="F24" s="654"/>
      <c r="G24" s="264">
        <v>300000</v>
      </c>
      <c r="H24" s="265">
        <v>300000</v>
      </c>
      <c r="I24" s="266">
        <v>79323.72</v>
      </c>
      <c r="J24" s="259">
        <f t="shared" si="1"/>
        <v>26.441240000000001</v>
      </c>
      <c r="K24" s="259">
        <f t="shared" si="2"/>
        <v>100</v>
      </c>
      <c r="L24" s="313"/>
      <c r="M24" s="313"/>
      <c r="N24" s="313"/>
      <c r="P24" s="267">
        <f>H24-G24</f>
        <v>0</v>
      </c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</row>
    <row r="25" spans="1:1027" ht="25.35" customHeight="1">
      <c r="A25" s="655"/>
      <c r="B25" s="655"/>
      <c r="C25" s="263"/>
      <c r="D25" s="263">
        <v>4300</v>
      </c>
      <c r="E25" s="654" t="s">
        <v>219</v>
      </c>
      <c r="F25" s="654"/>
      <c r="G25" s="264">
        <v>1295000</v>
      </c>
      <c r="H25" s="265">
        <v>1295000</v>
      </c>
      <c r="I25" s="266">
        <v>494558.68</v>
      </c>
      <c r="J25" s="259">
        <f t="shared" si="1"/>
        <v>38.189859459459456</v>
      </c>
      <c r="K25" s="259">
        <f t="shared" si="2"/>
        <v>100</v>
      </c>
      <c r="L25" s="313"/>
      <c r="M25" s="313"/>
      <c r="N25" s="313"/>
      <c r="P25" s="267">
        <f>H25-G25</f>
        <v>0</v>
      </c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</row>
    <row r="26" spans="1:1027" ht="25.35" customHeight="1">
      <c r="A26" s="655"/>
      <c r="B26" s="655"/>
      <c r="C26" s="263"/>
      <c r="D26" s="263">
        <v>6050</v>
      </c>
      <c r="E26" s="654" t="s">
        <v>224</v>
      </c>
      <c r="F26" s="654"/>
      <c r="G26" s="264">
        <v>280000</v>
      </c>
      <c r="H26" s="265">
        <v>920000</v>
      </c>
      <c r="I26" s="266">
        <v>173351.28</v>
      </c>
      <c r="J26" s="259">
        <f t="shared" si="1"/>
        <v>18.84253043478261</v>
      </c>
      <c r="K26" s="259">
        <f t="shared" si="2"/>
        <v>328.57142857142856</v>
      </c>
      <c r="L26" s="313"/>
      <c r="M26" s="313"/>
      <c r="N26" s="313"/>
      <c r="P26" s="267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</row>
    <row r="27" spans="1:1027" ht="89.65" customHeight="1">
      <c r="A27" s="666"/>
      <c r="B27" s="667"/>
      <c r="C27" s="263"/>
      <c r="D27" s="263">
        <v>6300</v>
      </c>
      <c r="E27" s="680" t="s">
        <v>643</v>
      </c>
      <c r="F27" s="681"/>
      <c r="G27" s="264">
        <v>956178</v>
      </c>
      <c r="H27" s="265">
        <v>874637</v>
      </c>
      <c r="I27" s="266">
        <v>0</v>
      </c>
      <c r="J27" s="259">
        <f t="shared" si="1"/>
        <v>0</v>
      </c>
      <c r="K27" s="259">
        <f t="shared" si="2"/>
        <v>91.472194507717191</v>
      </c>
      <c r="L27" s="313"/>
      <c r="M27" s="313"/>
      <c r="N27" s="313"/>
      <c r="P27" s="26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</row>
    <row r="28" spans="1:1027" s="260" customFormat="1" ht="27.6" customHeight="1">
      <c r="A28" s="655"/>
      <c r="B28" s="655"/>
      <c r="C28" s="254">
        <v>60016</v>
      </c>
      <c r="D28" s="254"/>
      <c r="E28" s="669" t="s">
        <v>66</v>
      </c>
      <c r="F28" s="669"/>
      <c r="G28" s="258">
        <f>SUM(G29:G33)</f>
        <v>351300</v>
      </c>
      <c r="H28" s="258">
        <f>SUM(H29:H33)</f>
        <v>554658</v>
      </c>
      <c r="I28" s="258">
        <f>SUM(I29:I33)</f>
        <v>204271.55000000002</v>
      </c>
      <c r="J28" s="259">
        <f t="shared" si="1"/>
        <v>36.828378928997694</v>
      </c>
      <c r="K28" s="259">
        <f t="shared" si="2"/>
        <v>157.8872758326217</v>
      </c>
      <c r="L28" s="313"/>
      <c r="M28" s="313"/>
      <c r="N28" s="313"/>
      <c r="P28" s="261">
        <f>H28-G28</f>
        <v>203358</v>
      </c>
      <c r="Q28" s="261">
        <f>SUM(H29:H32)</f>
        <v>394658</v>
      </c>
      <c r="R28" s="261">
        <f>SUM(I29:I32)</f>
        <v>204271.55000000002</v>
      </c>
      <c r="S28" s="260">
        <f>R28/Q28*100</f>
        <v>51.759130690369894</v>
      </c>
    </row>
    <row r="29" spans="1:1027" s="260" customFormat="1" ht="27.6" customHeight="1">
      <c r="A29" s="655"/>
      <c r="B29" s="655"/>
      <c r="C29" s="254"/>
      <c r="D29" s="263">
        <v>4210</v>
      </c>
      <c r="E29" s="654" t="s">
        <v>225</v>
      </c>
      <c r="F29" s="654"/>
      <c r="G29" s="264">
        <v>5000</v>
      </c>
      <c r="H29" s="264">
        <v>5000</v>
      </c>
      <c r="I29" s="264">
        <v>0</v>
      </c>
      <c r="J29" s="259">
        <f t="shared" si="1"/>
        <v>0</v>
      </c>
      <c r="K29" s="259">
        <f t="shared" si="2"/>
        <v>100</v>
      </c>
      <c r="L29" s="313"/>
      <c r="M29" s="313"/>
      <c r="N29" s="313"/>
      <c r="P29" s="261"/>
    </row>
    <row r="30" spans="1:1027" ht="28.5" customHeight="1">
      <c r="A30" s="655"/>
      <c r="B30" s="655"/>
      <c r="C30" s="263"/>
      <c r="D30" s="263">
        <v>4270</v>
      </c>
      <c r="E30" s="654" t="s">
        <v>223</v>
      </c>
      <c r="F30" s="654"/>
      <c r="G30" s="264">
        <v>145100</v>
      </c>
      <c r="H30" s="265">
        <v>83458</v>
      </c>
      <c r="I30" s="266">
        <v>13662.95</v>
      </c>
      <c r="J30" s="259">
        <f t="shared" si="1"/>
        <v>16.371048910829401</v>
      </c>
      <c r="K30" s="259">
        <f t="shared" si="2"/>
        <v>57.517574086836667</v>
      </c>
      <c r="L30" s="313"/>
      <c r="M30" s="313"/>
      <c r="N30" s="313"/>
      <c r="P30" s="267">
        <f>H30-G30</f>
        <v>-61642</v>
      </c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</row>
    <row r="31" spans="1:1027" ht="27.75" customHeight="1">
      <c r="A31" s="655"/>
      <c r="B31" s="655"/>
      <c r="C31" s="263"/>
      <c r="D31" s="263">
        <v>4300</v>
      </c>
      <c r="E31" s="654" t="s">
        <v>219</v>
      </c>
      <c r="F31" s="654"/>
      <c r="G31" s="264">
        <v>200000</v>
      </c>
      <c r="H31" s="265">
        <v>305000</v>
      </c>
      <c r="I31" s="266">
        <v>189408.6</v>
      </c>
      <c r="J31" s="259">
        <f t="shared" si="1"/>
        <v>62.101180327868853</v>
      </c>
      <c r="K31" s="259">
        <f t="shared" si="2"/>
        <v>152.5</v>
      </c>
      <c r="L31" s="313"/>
      <c r="M31" s="313"/>
      <c r="N31" s="313"/>
      <c r="P31" s="267">
        <f>H31-G31</f>
        <v>105000</v>
      </c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</row>
    <row r="32" spans="1:1027" ht="15.4" customHeight="1">
      <c r="A32" s="655"/>
      <c r="B32" s="655"/>
      <c r="C32" s="263"/>
      <c r="D32" s="263">
        <v>4430</v>
      </c>
      <c r="E32" s="654" t="s">
        <v>226</v>
      </c>
      <c r="F32" s="654"/>
      <c r="G32" s="264">
        <v>1200</v>
      </c>
      <c r="H32" s="265">
        <v>1200</v>
      </c>
      <c r="I32" s="266">
        <v>1200</v>
      </c>
      <c r="J32" s="259">
        <f t="shared" si="1"/>
        <v>100</v>
      </c>
      <c r="K32" s="259">
        <f t="shared" si="2"/>
        <v>100</v>
      </c>
      <c r="L32" s="313"/>
      <c r="M32" s="313"/>
      <c r="N32" s="313"/>
      <c r="P32" s="267">
        <f>H32-G32</f>
        <v>0</v>
      </c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</row>
    <row r="33" spans="1:1027" ht="36" customHeight="1">
      <c r="A33" s="655"/>
      <c r="B33" s="655"/>
      <c r="C33" s="263"/>
      <c r="D33" s="263">
        <v>6050</v>
      </c>
      <c r="E33" s="654" t="s">
        <v>224</v>
      </c>
      <c r="F33" s="654"/>
      <c r="G33" s="264">
        <v>0</v>
      </c>
      <c r="H33" s="265">
        <v>160000</v>
      </c>
      <c r="I33" s="266">
        <v>0</v>
      </c>
      <c r="J33" s="259">
        <f t="shared" si="1"/>
        <v>0</v>
      </c>
      <c r="K33" s="259"/>
      <c r="L33" s="313"/>
      <c r="M33" s="313"/>
      <c r="N33" s="313"/>
      <c r="P33" s="267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</row>
    <row r="34" spans="1:1027" s="411" customFormat="1" ht="25.15" customHeight="1">
      <c r="A34" s="689"/>
      <c r="B34" s="690"/>
      <c r="C34" s="499">
        <v>60095</v>
      </c>
      <c r="D34" s="499"/>
      <c r="E34" s="678" t="s">
        <v>70</v>
      </c>
      <c r="F34" s="679"/>
      <c r="G34" s="258">
        <f>SUM(G35:G36)</f>
        <v>0</v>
      </c>
      <c r="H34" s="258">
        <f t="shared" ref="H34:I34" si="5">SUM(H35:H36)</f>
        <v>265283.23</v>
      </c>
      <c r="I34" s="258">
        <f t="shared" si="5"/>
        <v>0</v>
      </c>
      <c r="J34" s="259">
        <f t="shared" si="1"/>
        <v>0</v>
      </c>
      <c r="K34" s="259"/>
      <c r="L34" s="313"/>
      <c r="M34" s="313"/>
      <c r="N34" s="313"/>
      <c r="O34" s="260"/>
      <c r="P34" s="261"/>
      <c r="Q34" s="260"/>
      <c r="R34" s="260"/>
      <c r="S34" s="260"/>
      <c r="T34" s="260"/>
    </row>
    <row r="35" spans="1:1027" ht="25.15" customHeight="1">
      <c r="A35" s="656"/>
      <c r="B35" s="657"/>
      <c r="C35" s="499"/>
      <c r="D35" s="263">
        <v>6057</v>
      </c>
      <c r="E35" s="658" t="s">
        <v>224</v>
      </c>
      <c r="F35" s="659"/>
      <c r="G35" s="264">
        <v>0</v>
      </c>
      <c r="H35" s="265">
        <v>214852.89</v>
      </c>
      <c r="I35" s="266">
        <v>0</v>
      </c>
      <c r="J35" s="259">
        <f t="shared" si="1"/>
        <v>0</v>
      </c>
      <c r="K35" s="259"/>
      <c r="L35" s="313"/>
      <c r="M35" s="313"/>
      <c r="N35" s="313"/>
      <c r="P35" s="267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</row>
    <row r="36" spans="1:1027" ht="25.15" customHeight="1">
      <c r="A36" s="656"/>
      <c r="B36" s="657"/>
      <c r="C36" s="499"/>
      <c r="D36" s="263">
        <v>6059</v>
      </c>
      <c r="E36" s="658" t="s">
        <v>224</v>
      </c>
      <c r="F36" s="659"/>
      <c r="G36" s="264">
        <v>0</v>
      </c>
      <c r="H36" s="265">
        <v>50430.34</v>
      </c>
      <c r="I36" s="266">
        <v>0</v>
      </c>
      <c r="J36" s="259">
        <f t="shared" si="1"/>
        <v>0</v>
      </c>
      <c r="K36" s="259"/>
      <c r="L36" s="313"/>
      <c r="M36" s="313"/>
      <c r="N36" s="313"/>
      <c r="P36" s="267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</row>
    <row r="37" spans="1:1027" s="260" customFormat="1" ht="21.6" customHeight="1">
      <c r="A37" s="674">
        <v>630</v>
      </c>
      <c r="B37" s="674"/>
      <c r="C37" s="254"/>
      <c r="D37" s="254"/>
      <c r="E37" s="669" t="s">
        <v>68</v>
      </c>
      <c r="F37" s="669"/>
      <c r="G37" s="258">
        <f>SUM(G38,G42)</f>
        <v>272233</v>
      </c>
      <c r="H37" s="258">
        <f>SUM(H38,H42)</f>
        <v>272233</v>
      </c>
      <c r="I37" s="258">
        <f>SUM(I38,I42)</f>
        <v>168015.97000000003</v>
      </c>
      <c r="J37" s="259">
        <f t="shared" si="1"/>
        <v>61.717708727450393</v>
      </c>
      <c r="K37" s="259">
        <f t="shared" si="2"/>
        <v>100</v>
      </c>
      <c r="L37" s="313"/>
      <c r="M37" s="313"/>
      <c r="N37" s="313"/>
      <c r="P37" s="261">
        <f t="shared" ref="P37:P50" si="6">H37-G37</f>
        <v>0</v>
      </c>
    </row>
    <row r="38" spans="1:1027" s="260" customFormat="1" ht="29.25" customHeight="1">
      <c r="A38" s="655"/>
      <c r="B38" s="655"/>
      <c r="C38" s="254">
        <v>63001</v>
      </c>
      <c r="D38" s="254"/>
      <c r="E38" s="669" t="s">
        <v>227</v>
      </c>
      <c r="F38" s="669"/>
      <c r="G38" s="258">
        <f>SUM(G39:G41)</f>
        <v>87400</v>
      </c>
      <c r="H38" s="258">
        <f>SUM(H39:H41)</f>
        <v>87400</v>
      </c>
      <c r="I38" s="258">
        <f>SUM(I39:I41)</f>
        <v>78695.28</v>
      </c>
      <c r="J38" s="259">
        <f t="shared" si="1"/>
        <v>90.040366132723122</v>
      </c>
      <c r="K38" s="259">
        <f t="shared" si="2"/>
        <v>100</v>
      </c>
      <c r="L38" s="313"/>
      <c r="M38" s="313"/>
      <c r="N38" s="313"/>
      <c r="P38" s="261">
        <f t="shared" si="6"/>
        <v>0</v>
      </c>
    </row>
    <row r="39" spans="1:1027" s="252" customFormat="1" ht="106.9" customHeight="1">
      <c r="A39" s="660"/>
      <c r="B39" s="661"/>
      <c r="C39" s="263"/>
      <c r="D39" s="263">
        <v>2360</v>
      </c>
      <c r="E39" s="658" t="s">
        <v>645</v>
      </c>
      <c r="F39" s="659"/>
      <c r="G39" s="264">
        <v>0</v>
      </c>
      <c r="H39" s="265">
        <v>40000</v>
      </c>
      <c r="I39" s="265">
        <v>32000</v>
      </c>
      <c r="J39" s="259">
        <f t="shared" si="1"/>
        <v>80</v>
      </c>
      <c r="K39" s="259"/>
      <c r="L39" s="315"/>
      <c r="M39" s="315"/>
      <c r="N39" s="315"/>
      <c r="P39" s="267"/>
    </row>
    <row r="40" spans="1:1027" s="252" customFormat="1" ht="64.150000000000006" customHeight="1">
      <c r="A40" s="660"/>
      <c r="B40" s="661"/>
      <c r="C40" s="263"/>
      <c r="D40" s="263">
        <v>2820</v>
      </c>
      <c r="E40" s="658" t="s">
        <v>228</v>
      </c>
      <c r="F40" s="659"/>
      <c r="G40" s="264">
        <v>40000</v>
      </c>
      <c r="H40" s="265">
        <v>0</v>
      </c>
      <c r="I40" s="265">
        <v>0</v>
      </c>
      <c r="J40" s="259"/>
      <c r="K40" s="259">
        <f t="shared" si="2"/>
        <v>0</v>
      </c>
      <c r="L40" s="315"/>
      <c r="M40" s="315"/>
      <c r="N40" s="315"/>
      <c r="P40" s="267"/>
    </row>
    <row r="41" spans="1:1027" ht="15.4" customHeight="1">
      <c r="A41" s="655"/>
      <c r="B41" s="655"/>
      <c r="C41" s="263"/>
      <c r="D41" s="263">
        <v>4430</v>
      </c>
      <c r="E41" s="654" t="s">
        <v>226</v>
      </c>
      <c r="F41" s="654"/>
      <c r="G41" s="264">
        <v>47400</v>
      </c>
      <c r="H41" s="265">
        <v>47400</v>
      </c>
      <c r="I41" s="266">
        <v>46695.28</v>
      </c>
      <c r="J41" s="259">
        <f t="shared" si="1"/>
        <v>98.51324894514768</v>
      </c>
      <c r="K41" s="259">
        <f t="shared" si="2"/>
        <v>100</v>
      </c>
      <c r="L41" s="313"/>
      <c r="M41" s="313"/>
      <c r="N41" s="313"/>
      <c r="P41" s="267">
        <f t="shared" si="6"/>
        <v>0</v>
      </c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</row>
    <row r="42" spans="1:1027" s="260" customFormat="1" ht="18.600000000000001" customHeight="1">
      <c r="A42" s="655"/>
      <c r="B42" s="655"/>
      <c r="C42" s="254">
        <v>63095</v>
      </c>
      <c r="D42" s="254"/>
      <c r="E42" s="669" t="s">
        <v>70</v>
      </c>
      <c r="F42" s="669"/>
      <c r="G42" s="258">
        <f>SUM(G43:G56)</f>
        <v>184833</v>
      </c>
      <c r="H42" s="258">
        <f>SUM(H43:H56)</f>
        <v>184833</v>
      </c>
      <c r="I42" s="258">
        <f>SUM(I43:I56)</f>
        <v>89320.690000000017</v>
      </c>
      <c r="J42" s="259">
        <f t="shared" si="1"/>
        <v>48.325077231879597</v>
      </c>
      <c r="K42" s="259">
        <f t="shared" si="2"/>
        <v>100</v>
      </c>
      <c r="L42" s="313"/>
      <c r="M42" s="313"/>
      <c r="N42" s="313"/>
      <c r="P42" s="261">
        <f t="shared" si="6"/>
        <v>0</v>
      </c>
    </row>
    <row r="43" spans="1:1027" ht="39" customHeight="1">
      <c r="A43" s="655"/>
      <c r="B43" s="655"/>
      <c r="C43" s="263"/>
      <c r="D43" s="269">
        <v>3020</v>
      </c>
      <c r="E43" s="654" t="s">
        <v>229</v>
      </c>
      <c r="F43" s="654"/>
      <c r="G43" s="264">
        <v>540</v>
      </c>
      <c r="H43" s="270">
        <v>540</v>
      </c>
      <c r="I43" s="266">
        <v>265.83</v>
      </c>
      <c r="J43" s="259">
        <f t="shared" si="1"/>
        <v>49.227777777777774</v>
      </c>
      <c r="K43" s="259">
        <f t="shared" si="2"/>
        <v>100</v>
      </c>
      <c r="L43" s="313"/>
      <c r="M43" s="313"/>
      <c r="N43" s="313"/>
      <c r="P43" s="267">
        <f t="shared" si="6"/>
        <v>0</v>
      </c>
      <c r="Q43" s="267">
        <f>SUM(H43:H55)</f>
        <v>161102</v>
      </c>
      <c r="R43" s="267">
        <f>SUM(I43:I55)</f>
        <v>65590.390000000014</v>
      </c>
      <c r="S43" s="267">
        <f>R43/Q43*100</f>
        <v>40.713578974811</v>
      </c>
      <c r="T43" s="267">
        <f>SUM(K43:K55)</f>
        <v>1553.12507778133</v>
      </c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</row>
    <row r="44" spans="1:1027" ht="40.5" customHeight="1">
      <c r="A44" s="655"/>
      <c r="B44" s="655"/>
      <c r="C44" s="263"/>
      <c r="D44" s="269">
        <v>4010</v>
      </c>
      <c r="E44" s="654" t="s">
        <v>220</v>
      </c>
      <c r="F44" s="654"/>
      <c r="G44" s="264">
        <v>56536</v>
      </c>
      <c r="H44" s="270">
        <v>56689</v>
      </c>
      <c r="I44" s="266">
        <v>29951.3</v>
      </c>
      <c r="J44" s="259">
        <f t="shared" si="1"/>
        <v>52.834412319850408</v>
      </c>
      <c r="K44" s="259">
        <f t="shared" si="2"/>
        <v>100.27062402716854</v>
      </c>
      <c r="L44" s="313"/>
      <c r="M44" s="313"/>
      <c r="N44" s="313"/>
      <c r="P44" s="267">
        <f t="shared" si="6"/>
        <v>153</v>
      </c>
      <c r="Q44" s="267">
        <f>I44+I46+I47+I45</f>
        <v>41172.31</v>
      </c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</row>
    <row r="45" spans="1:1027" ht="40.5" customHeight="1">
      <c r="A45" s="655"/>
      <c r="B45" s="655"/>
      <c r="C45" s="263"/>
      <c r="D45" s="269">
        <v>4040</v>
      </c>
      <c r="E45" s="654" t="s">
        <v>241</v>
      </c>
      <c r="F45" s="654"/>
      <c r="G45" s="264">
        <v>4616</v>
      </c>
      <c r="H45" s="270">
        <v>4463</v>
      </c>
      <c r="I45" s="266">
        <v>4462.13</v>
      </c>
      <c r="J45" s="259">
        <f t="shared" si="1"/>
        <v>99.980506385839135</v>
      </c>
      <c r="K45" s="259">
        <f t="shared" si="2"/>
        <v>96.685441941074529</v>
      </c>
      <c r="L45" s="313"/>
      <c r="M45" s="313"/>
      <c r="N45" s="313"/>
      <c r="P45" s="267">
        <f t="shared" si="6"/>
        <v>-153</v>
      </c>
      <c r="Q45" s="267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</row>
    <row r="46" spans="1:1027" ht="36.75" customHeight="1">
      <c r="A46" s="655"/>
      <c r="B46" s="655"/>
      <c r="C46" s="263"/>
      <c r="D46" s="263">
        <v>4110</v>
      </c>
      <c r="E46" s="654" t="s">
        <v>221</v>
      </c>
      <c r="F46" s="654"/>
      <c r="G46" s="264">
        <v>9810</v>
      </c>
      <c r="H46" s="265">
        <v>9810</v>
      </c>
      <c r="I46" s="266">
        <v>5915.76</v>
      </c>
      <c r="J46" s="259">
        <f t="shared" si="1"/>
        <v>60.303363914373087</v>
      </c>
      <c r="K46" s="259">
        <f t="shared" si="2"/>
        <v>100</v>
      </c>
      <c r="L46" s="313"/>
      <c r="M46" s="313"/>
      <c r="N46" s="313"/>
      <c r="P46" s="267">
        <f t="shared" si="6"/>
        <v>0</v>
      </c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</row>
    <row r="47" spans="1:1027" ht="27" customHeight="1">
      <c r="A47" s="655"/>
      <c r="B47" s="655"/>
      <c r="C47" s="263"/>
      <c r="D47" s="263">
        <v>4120</v>
      </c>
      <c r="E47" s="654" t="s">
        <v>222</v>
      </c>
      <c r="F47" s="654"/>
      <c r="G47" s="264">
        <v>1467</v>
      </c>
      <c r="H47" s="265">
        <v>1467</v>
      </c>
      <c r="I47" s="266">
        <v>843.12</v>
      </c>
      <c r="J47" s="259">
        <f t="shared" si="1"/>
        <v>57.472392638036808</v>
      </c>
      <c r="K47" s="259">
        <f t="shared" si="2"/>
        <v>100</v>
      </c>
      <c r="L47" s="313"/>
      <c r="M47" s="313"/>
      <c r="N47" s="313"/>
      <c r="P47" s="267">
        <f t="shared" si="6"/>
        <v>0</v>
      </c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</row>
    <row r="48" spans="1:1027" ht="27.75" customHeight="1">
      <c r="A48" s="655"/>
      <c r="B48" s="655"/>
      <c r="C48" s="263"/>
      <c r="D48" s="263">
        <v>4210</v>
      </c>
      <c r="E48" s="654" t="s">
        <v>225</v>
      </c>
      <c r="F48" s="654"/>
      <c r="G48" s="264">
        <v>5100</v>
      </c>
      <c r="H48" s="264">
        <v>14100</v>
      </c>
      <c r="I48" s="266">
        <v>5586.15</v>
      </c>
      <c r="J48" s="259">
        <f t="shared" si="1"/>
        <v>39.618085106382978</v>
      </c>
      <c r="K48" s="259">
        <f t="shared" si="2"/>
        <v>276.47058823529409</v>
      </c>
      <c r="L48" s="313"/>
      <c r="M48" s="313"/>
      <c r="N48" s="313"/>
      <c r="P48" s="267">
        <f t="shared" si="6"/>
        <v>9000</v>
      </c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</row>
    <row r="49" spans="1:1027" ht="15.4" customHeight="1">
      <c r="A49" s="655"/>
      <c r="B49" s="655"/>
      <c r="C49" s="263"/>
      <c r="D49" s="263">
        <v>4260</v>
      </c>
      <c r="E49" s="654" t="s">
        <v>230</v>
      </c>
      <c r="F49" s="654"/>
      <c r="G49" s="264">
        <v>15000</v>
      </c>
      <c r="H49" s="264">
        <v>15000</v>
      </c>
      <c r="I49" s="266">
        <v>10262.68</v>
      </c>
      <c r="J49" s="259">
        <f t="shared" si="1"/>
        <v>68.417866666666669</v>
      </c>
      <c r="K49" s="259">
        <f t="shared" si="2"/>
        <v>100</v>
      </c>
      <c r="L49" s="313"/>
      <c r="M49" s="313"/>
      <c r="N49" s="313"/>
      <c r="P49" s="267">
        <f t="shared" si="6"/>
        <v>0</v>
      </c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</row>
    <row r="50" spans="1:1027" ht="24.75" customHeight="1">
      <c r="A50" s="655"/>
      <c r="B50" s="655"/>
      <c r="C50" s="263"/>
      <c r="D50" s="263">
        <v>4270</v>
      </c>
      <c r="E50" s="654" t="s">
        <v>223</v>
      </c>
      <c r="F50" s="654"/>
      <c r="G50" s="264">
        <v>1400</v>
      </c>
      <c r="H50" s="271">
        <v>1400</v>
      </c>
      <c r="I50" s="266">
        <v>835</v>
      </c>
      <c r="J50" s="259">
        <f t="shared" si="1"/>
        <v>59.642857142857139</v>
      </c>
      <c r="K50" s="259">
        <f t="shared" si="2"/>
        <v>100</v>
      </c>
      <c r="L50" s="313"/>
      <c r="M50" s="313"/>
      <c r="N50" s="313"/>
      <c r="P50" s="267">
        <f t="shared" si="6"/>
        <v>0</v>
      </c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</row>
    <row r="51" spans="1:1027" ht="24.75" customHeight="1">
      <c r="A51" s="655"/>
      <c r="B51" s="655"/>
      <c r="C51" s="263"/>
      <c r="D51" s="263">
        <v>4280</v>
      </c>
      <c r="E51" s="654" t="s">
        <v>231</v>
      </c>
      <c r="F51" s="654"/>
      <c r="G51" s="264">
        <v>174</v>
      </c>
      <c r="H51" s="271">
        <v>174</v>
      </c>
      <c r="I51" s="271">
        <v>0</v>
      </c>
      <c r="J51" s="259">
        <f t="shared" si="1"/>
        <v>0</v>
      </c>
      <c r="K51" s="259">
        <f t="shared" si="2"/>
        <v>100</v>
      </c>
      <c r="L51" s="313"/>
      <c r="M51" s="313"/>
      <c r="N51" s="313"/>
      <c r="P51" s="267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</row>
    <row r="52" spans="1:1027" ht="23.25" customHeight="1">
      <c r="A52" s="655"/>
      <c r="B52" s="655"/>
      <c r="C52" s="263"/>
      <c r="D52" s="263">
        <v>4300</v>
      </c>
      <c r="E52" s="654" t="s">
        <v>219</v>
      </c>
      <c r="F52" s="654"/>
      <c r="G52" s="264">
        <v>7295</v>
      </c>
      <c r="H52" s="265">
        <v>13109</v>
      </c>
      <c r="I52" s="266">
        <v>5065.92</v>
      </c>
      <c r="J52" s="259">
        <f t="shared" si="1"/>
        <v>38.64459531619498</v>
      </c>
      <c r="K52" s="259">
        <f t="shared" si="2"/>
        <v>179.69842357779299</v>
      </c>
      <c r="L52" s="313"/>
      <c r="M52" s="313"/>
      <c r="N52" s="313"/>
      <c r="P52" s="267">
        <f>H52-G52</f>
        <v>5814</v>
      </c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</row>
    <row r="53" spans="1:1027" ht="44.45" customHeight="1">
      <c r="A53" s="655"/>
      <c r="B53" s="655"/>
      <c r="C53" s="263"/>
      <c r="D53" s="263">
        <v>4360</v>
      </c>
      <c r="E53" s="654" t="s">
        <v>401</v>
      </c>
      <c r="F53" s="654"/>
      <c r="G53" s="264">
        <v>550</v>
      </c>
      <c r="H53" s="265">
        <v>550</v>
      </c>
      <c r="I53" s="266">
        <v>0</v>
      </c>
      <c r="J53" s="259">
        <f t="shared" si="1"/>
        <v>0</v>
      </c>
      <c r="K53" s="259">
        <f t="shared" si="2"/>
        <v>100</v>
      </c>
      <c r="L53" s="313"/>
      <c r="M53" s="313"/>
      <c r="N53" s="313"/>
      <c r="P53" s="267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</row>
    <row r="54" spans="1:1027" ht="26.85" customHeight="1">
      <c r="A54" s="655"/>
      <c r="B54" s="655"/>
      <c r="C54" s="263"/>
      <c r="D54" s="263">
        <v>4430</v>
      </c>
      <c r="E54" s="654" t="s">
        <v>226</v>
      </c>
      <c r="F54" s="654"/>
      <c r="G54" s="264">
        <v>41500</v>
      </c>
      <c r="H54" s="265">
        <v>41500</v>
      </c>
      <c r="I54" s="266">
        <v>624</v>
      </c>
      <c r="J54" s="259">
        <f t="shared" si="1"/>
        <v>1.5036144578313253</v>
      </c>
      <c r="K54" s="259">
        <f t="shared" si="2"/>
        <v>100</v>
      </c>
      <c r="L54" s="313"/>
      <c r="M54" s="313"/>
      <c r="N54" s="313"/>
      <c r="P54" s="267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</row>
    <row r="55" spans="1:1027" ht="39.75" customHeight="1">
      <c r="A55" s="655"/>
      <c r="B55" s="655"/>
      <c r="C55" s="263"/>
      <c r="D55" s="263">
        <v>4440</v>
      </c>
      <c r="E55" s="654" t="s">
        <v>232</v>
      </c>
      <c r="F55" s="654"/>
      <c r="G55" s="264">
        <v>2300</v>
      </c>
      <c r="H55" s="265">
        <v>2300</v>
      </c>
      <c r="I55" s="266">
        <v>1778.5</v>
      </c>
      <c r="J55" s="259">
        <f t="shared" si="1"/>
        <v>77.326086956521749</v>
      </c>
      <c r="K55" s="259">
        <f t="shared" si="2"/>
        <v>100</v>
      </c>
      <c r="L55" s="313"/>
      <c r="M55" s="313"/>
      <c r="N55" s="313"/>
      <c r="P55" s="267">
        <f>H55-G55</f>
        <v>0</v>
      </c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</row>
    <row r="56" spans="1:1027" ht="39.75" customHeight="1">
      <c r="A56" s="655"/>
      <c r="B56" s="655"/>
      <c r="C56" s="263"/>
      <c r="D56" s="263">
        <v>4480</v>
      </c>
      <c r="E56" s="654" t="s">
        <v>116</v>
      </c>
      <c r="F56" s="654"/>
      <c r="G56" s="264">
        <v>38545</v>
      </c>
      <c r="H56" s="265">
        <v>23731</v>
      </c>
      <c r="I56" s="266">
        <v>23730.3</v>
      </c>
      <c r="J56" s="259">
        <f t="shared" si="1"/>
        <v>99.997050271796383</v>
      </c>
      <c r="K56" s="259">
        <f t="shared" si="2"/>
        <v>61.566999610844462</v>
      </c>
      <c r="L56" s="313"/>
      <c r="M56" s="313"/>
      <c r="N56" s="313"/>
      <c r="P56" s="267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</row>
    <row r="57" spans="1:1027" s="260" customFormat="1" ht="30.75" customHeight="1">
      <c r="A57" s="674">
        <v>700</v>
      </c>
      <c r="B57" s="674"/>
      <c r="C57" s="254"/>
      <c r="D57" s="254"/>
      <c r="E57" s="669" t="s">
        <v>76</v>
      </c>
      <c r="F57" s="669"/>
      <c r="G57" s="258">
        <f>SUM(G58,G66,G74)</f>
        <v>5014825.7</v>
      </c>
      <c r="H57" s="258">
        <f>SUM(H58,H66,H74)</f>
        <v>4938825.7</v>
      </c>
      <c r="I57" s="258">
        <f>SUM(I58,I66,I74)</f>
        <v>2562005.54</v>
      </c>
      <c r="J57" s="259">
        <f t="shared" si="1"/>
        <v>51.874791612913164</v>
      </c>
      <c r="K57" s="259">
        <f t="shared" si="2"/>
        <v>98.484493688384816</v>
      </c>
      <c r="L57" s="313"/>
      <c r="M57" s="313"/>
      <c r="N57" s="313"/>
      <c r="P57" s="261">
        <f t="shared" ref="P57:P67" si="7">H57-G57</f>
        <v>-76000</v>
      </c>
    </row>
    <row r="58" spans="1:1027" s="260" customFormat="1" ht="26.25" customHeight="1">
      <c r="A58" s="655"/>
      <c r="B58" s="655"/>
      <c r="C58" s="254">
        <v>70001</v>
      </c>
      <c r="D58" s="254"/>
      <c r="E58" s="669" t="s">
        <v>234</v>
      </c>
      <c r="F58" s="669"/>
      <c r="G58" s="258">
        <f>SUM(G59:G65)</f>
        <v>3111000</v>
      </c>
      <c r="H58" s="258">
        <f>SUM(H59:H65)</f>
        <v>3111000</v>
      </c>
      <c r="I58" s="258">
        <f>SUM(I59:I65)</f>
        <v>1605555.0999999999</v>
      </c>
      <c r="J58" s="259">
        <f t="shared" si="1"/>
        <v>51.608971391835425</v>
      </c>
      <c r="K58" s="259">
        <f t="shared" si="2"/>
        <v>100</v>
      </c>
      <c r="L58" s="313"/>
      <c r="M58" s="313"/>
      <c r="N58" s="313"/>
      <c r="P58" s="261">
        <f t="shared" si="7"/>
        <v>0</v>
      </c>
    </row>
    <row r="59" spans="1:1027" ht="26.25" customHeight="1">
      <c r="A59" s="655"/>
      <c r="B59" s="655"/>
      <c r="C59" s="263"/>
      <c r="D59" s="263">
        <v>4210</v>
      </c>
      <c r="E59" s="654" t="s">
        <v>225</v>
      </c>
      <c r="F59" s="654"/>
      <c r="G59" s="264">
        <v>2000</v>
      </c>
      <c r="H59" s="265">
        <v>3500</v>
      </c>
      <c r="I59" s="266">
        <v>3044.69</v>
      </c>
      <c r="J59" s="259">
        <f t="shared" si="1"/>
        <v>86.991142857142862</v>
      </c>
      <c r="K59" s="259">
        <f t="shared" si="2"/>
        <v>175</v>
      </c>
      <c r="L59" s="313"/>
      <c r="M59" s="313"/>
      <c r="N59" s="313"/>
      <c r="P59" s="267">
        <f t="shared" si="7"/>
        <v>1500</v>
      </c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</row>
    <row r="60" spans="1:1027" ht="19.350000000000001" customHeight="1">
      <c r="A60" s="655"/>
      <c r="B60" s="655"/>
      <c r="C60" s="263"/>
      <c r="D60" s="263">
        <v>4260</v>
      </c>
      <c r="E60" s="654" t="s">
        <v>230</v>
      </c>
      <c r="F60" s="654"/>
      <c r="G60" s="264">
        <v>130000</v>
      </c>
      <c r="H60" s="265">
        <v>130000</v>
      </c>
      <c r="I60" s="266">
        <v>11141.14</v>
      </c>
      <c r="J60" s="259">
        <f t="shared" si="1"/>
        <v>8.5701076923076922</v>
      </c>
      <c r="K60" s="259">
        <f t="shared" si="2"/>
        <v>100</v>
      </c>
      <c r="L60" s="313"/>
      <c r="M60" s="313"/>
      <c r="N60" s="313"/>
      <c r="P60" s="267">
        <f t="shared" si="7"/>
        <v>0</v>
      </c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</row>
    <row r="61" spans="1:1027" ht="22.5" customHeight="1">
      <c r="A61" s="655"/>
      <c r="B61" s="655"/>
      <c r="C61" s="263"/>
      <c r="D61" s="263">
        <v>4270</v>
      </c>
      <c r="E61" s="654" t="s">
        <v>223</v>
      </c>
      <c r="F61" s="654"/>
      <c r="G61" s="264">
        <v>1385000</v>
      </c>
      <c r="H61" s="265">
        <v>1385000</v>
      </c>
      <c r="I61" s="266">
        <v>959545.82</v>
      </c>
      <c r="J61" s="259">
        <f t="shared" si="1"/>
        <v>69.281286642599269</v>
      </c>
      <c r="K61" s="259">
        <f t="shared" si="2"/>
        <v>100</v>
      </c>
      <c r="L61" s="313"/>
      <c r="M61" s="313"/>
      <c r="N61" s="313"/>
      <c r="P61" s="267">
        <f t="shared" si="7"/>
        <v>0</v>
      </c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</row>
    <row r="62" spans="1:1027" ht="26.25" customHeight="1">
      <c r="A62" s="655"/>
      <c r="B62" s="655"/>
      <c r="C62" s="263"/>
      <c r="D62" s="263">
        <v>4300</v>
      </c>
      <c r="E62" s="654" t="s">
        <v>219</v>
      </c>
      <c r="F62" s="654"/>
      <c r="G62" s="264">
        <v>945000</v>
      </c>
      <c r="H62" s="265">
        <v>943500</v>
      </c>
      <c r="I62" s="266">
        <v>385398.24</v>
      </c>
      <c r="J62" s="259">
        <f t="shared" si="1"/>
        <v>40.847720190779015</v>
      </c>
      <c r="K62" s="259">
        <f t="shared" si="2"/>
        <v>99.841269841269849</v>
      </c>
      <c r="L62" s="313"/>
      <c r="M62" s="313"/>
      <c r="N62" s="313"/>
      <c r="P62" s="267">
        <f t="shared" si="7"/>
        <v>-1500</v>
      </c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</row>
    <row r="63" spans="1:1027" ht="41.65" customHeight="1">
      <c r="A63" s="655"/>
      <c r="B63" s="655"/>
      <c r="C63" s="263"/>
      <c r="D63" s="263">
        <v>4390</v>
      </c>
      <c r="E63" s="654" t="s">
        <v>235</v>
      </c>
      <c r="F63" s="654"/>
      <c r="G63" s="264">
        <v>25000</v>
      </c>
      <c r="H63" s="265">
        <v>25000</v>
      </c>
      <c r="I63" s="266">
        <v>7491.63</v>
      </c>
      <c r="J63" s="259">
        <f t="shared" si="1"/>
        <v>29.966520000000003</v>
      </c>
      <c r="K63" s="259">
        <f t="shared" si="2"/>
        <v>100</v>
      </c>
      <c r="L63" s="313"/>
      <c r="M63" s="313"/>
      <c r="N63" s="313"/>
      <c r="P63" s="267">
        <f t="shared" si="7"/>
        <v>0</v>
      </c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</row>
    <row r="64" spans="1:1027" ht="60.6" customHeight="1">
      <c r="A64" s="655"/>
      <c r="B64" s="655"/>
      <c r="C64" s="263"/>
      <c r="D64" s="263">
        <v>4400</v>
      </c>
      <c r="E64" s="654" t="s">
        <v>236</v>
      </c>
      <c r="F64" s="654"/>
      <c r="G64" s="264">
        <v>600000</v>
      </c>
      <c r="H64" s="265">
        <v>600000</v>
      </c>
      <c r="I64" s="266">
        <v>231340.31</v>
      </c>
      <c r="J64" s="259">
        <f t="shared" si="1"/>
        <v>38.556718333333336</v>
      </c>
      <c r="K64" s="259">
        <f t="shared" si="2"/>
        <v>100</v>
      </c>
      <c r="L64" s="313"/>
      <c r="M64" s="313"/>
      <c r="N64" s="313"/>
      <c r="P64" s="267">
        <f t="shared" si="7"/>
        <v>0</v>
      </c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</row>
    <row r="65" spans="1:1027" ht="20.100000000000001" customHeight="1">
      <c r="A65" s="655"/>
      <c r="B65" s="655"/>
      <c r="C65" s="263"/>
      <c r="D65" s="263">
        <v>4430</v>
      </c>
      <c r="E65" s="654" t="s">
        <v>226</v>
      </c>
      <c r="F65" s="654"/>
      <c r="G65" s="264">
        <v>24000</v>
      </c>
      <c r="H65" s="265">
        <v>24000</v>
      </c>
      <c r="I65" s="266">
        <v>7593.27</v>
      </c>
      <c r="J65" s="259">
        <f t="shared" si="1"/>
        <v>31.638625000000005</v>
      </c>
      <c r="K65" s="259">
        <f t="shared" si="2"/>
        <v>100</v>
      </c>
      <c r="L65" s="313"/>
      <c r="M65" s="313"/>
      <c r="N65" s="313"/>
      <c r="P65" s="267">
        <f t="shared" si="7"/>
        <v>0</v>
      </c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</row>
    <row r="66" spans="1:1027" s="260" customFormat="1" ht="27" customHeight="1">
      <c r="A66" s="655"/>
      <c r="B66" s="655"/>
      <c r="C66" s="254">
        <v>70005</v>
      </c>
      <c r="D66" s="254"/>
      <c r="E66" s="669" t="s">
        <v>78</v>
      </c>
      <c r="F66" s="669"/>
      <c r="G66" s="258">
        <f>SUM(G67:G73)</f>
        <v>1003825.7</v>
      </c>
      <c r="H66" s="258">
        <f>SUM(H67:H73)</f>
        <v>1007825.7</v>
      </c>
      <c r="I66" s="258">
        <f>SUM(I67:I73)</f>
        <v>670018.93999999994</v>
      </c>
      <c r="J66" s="259">
        <f t="shared" si="1"/>
        <v>66.481628718140456</v>
      </c>
      <c r="K66" s="259">
        <f t="shared" si="2"/>
        <v>100.39847555208041</v>
      </c>
      <c r="L66" s="313"/>
      <c r="M66" s="313"/>
      <c r="N66" s="313"/>
      <c r="P66" s="261">
        <f t="shared" si="7"/>
        <v>4000</v>
      </c>
    </row>
    <row r="67" spans="1:1027" ht="28.5" customHeight="1">
      <c r="A67" s="655"/>
      <c r="B67" s="655"/>
      <c r="C67" s="263"/>
      <c r="D67" s="263">
        <v>4170</v>
      </c>
      <c r="E67" s="654" t="s">
        <v>237</v>
      </c>
      <c r="F67" s="654"/>
      <c r="G67" s="264">
        <v>3600</v>
      </c>
      <c r="H67" s="265">
        <v>3600</v>
      </c>
      <c r="I67" s="266">
        <v>900</v>
      </c>
      <c r="J67" s="259">
        <f t="shared" si="1"/>
        <v>25</v>
      </c>
      <c r="K67" s="259">
        <f t="shared" si="2"/>
        <v>100</v>
      </c>
      <c r="L67" s="313"/>
      <c r="M67" s="313"/>
      <c r="N67" s="313"/>
      <c r="P67" s="267">
        <f t="shared" si="7"/>
        <v>0</v>
      </c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</row>
    <row r="68" spans="1:1027" ht="27" customHeight="1">
      <c r="A68" s="655"/>
      <c r="B68" s="655"/>
      <c r="C68" s="263"/>
      <c r="D68" s="263">
        <v>4300</v>
      </c>
      <c r="E68" s="654" t="s">
        <v>219</v>
      </c>
      <c r="F68" s="654"/>
      <c r="G68" s="264">
        <v>300000</v>
      </c>
      <c r="H68" s="265">
        <v>299350</v>
      </c>
      <c r="I68" s="266">
        <v>28395.01</v>
      </c>
      <c r="J68" s="259">
        <f t="shared" si="1"/>
        <v>9.4855553699682638</v>
      </c>
      <c r="K68" s="259">
        <f t="shared" si="2"/>
        <v>99.783333333333331</v>
      </c>
      <c r="L68" s="313"/>
      <c r="M68" s="313"/>
      <c r="N68" s="313"/>
      <c r="P68" s="267">
        <f t="shared" ref="P68:P73" si="8">H68-G68</f>
        <v>-650</v>
      </c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</row>
    <row r="69" spans="1:1027" ht="15.4" customHeight="1">
      <c r="A69" s="655"/>
      <c r="B69" s="655"/>
      <c r="C69" s="263"/>
      <c r="D69" s="263">
        <v>4430</v>
      </c>
      <c r="E69" s="654" t="s">
        <v>226</v>
      </c>
      <c r="F69" s="654"/>
      <c r="G69" s="264">
        <v>22590</v>
      </c>
      <c r="H69" s="265">
        <v>22565</v>
      </c>
      <c r="I69" s="266">
        <v>7401.67</v>
      </c>
      <c r="J69" s="259">
        <f t="shared" si="1"/>
        <v>32.801551074673171</v>
      </c>
      <c r="K69" s="259">
        <f t="shared" si="2"/>
        <v>99.889331562638333</v>
      </c>
      <c r="L69" s="313"/>
      <c r="M69" s="313"/>
      <c r="N69" s="313"/>
      <c r="P69" s="267">
        <f t="shared" si="8"/>
        <v>-25</v>
      </c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</row>
    <row r="70" spans="1:1027" ht="28.9" customHeight="1">
      <c r="A70" s="656"/>
      <c r="B70" s="657"/>
      <c r="C70" s="263"/>
      <c r="D70" s="263">
        <v>4480</v>
      </c>
      <c r="E70" s="658" t="s">
        <v>116</v>
      </c>
      <c r="F70" s="659"/>
      <c r="G70" s="264">
        <v>0</v>
      </c>
      <c r="H70" s="265">
        <v>675</v>
      </c>
      <c r="I70" s="266">
        <v>565</v>
      </c>
      <c r="J70" s="259">
        <f t="shared" si="1"/>
        <v>83.703703703703695</v>
      </c>
      <c r="K70" s="259"/>
      <c r="L70" s="313"/>
      <c r="M70" s="313"/>
      <c r="N70" s="313"/>
      <c r="P70" s="267">
        <f t="shared" si="8"/>
        <v>675</v>
      </c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</row>
    <row r="71" spans="1:1027" ht="38.25" customHeight="1">
      <c r="A71" s="655"/>
      <c r="B71" s="655"/>
      <c r="C71" s="263"/>
      <c r="D71" s="263">
        <v>4590</v>
      </c>
      <c r="E71" s="654" t="s">
        <v>238</v>
      </c>
      <c r="F71" s="654"/>
      <c r="G71" s="264">
        <v>21600</v>
      </c>
      <c r="H71" s="265">
        <v>21600</v>
      </c>
      <c r="I71" s="266">
        <v>960</v>
      </c>
      <c r="J71" s="259">
        <f t="shared" si="1"/>
        <v>4.4444444444444446</v>
      </c>
      <c r="K71" s="259">
        <f t="shared" si="2"/>
        <v>100</v>
      </c>
      <c r="L71" s="313"/>
      <c r="M71" s="313"/>
      <c r="N71" s="313"/>
      <c r="P71" s="267">
        <f t="shared" si="8"/>
        <v>0</v>
      </c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</row>
    <row r="72" spans="1:1027" ht="59.45" customHeight="1">
      <c r="A72" s="655"/>
      <c r="B72" s="655"/>
      <c r="C72" s="263"/>
      <c r="D72" s="263">
        <v>4600</v>
      </c>
      <c r="E72" s="654" t="s">
        <v>538</v>
      </c>
      <c r="F72" s="654"/>
      <c r="G72" s="264">
        <v>50000</v>
      </c>
      <c r="H72" s="265">
        <v>50000</v>
      </c>
      <c r="I72" s="266">
        <v>21761.56</v>
      </c>
      <c r="J72" s="259">
        <f t="shared" si="1"/>
        <v>43.523120000000006</v>
      </c>
      <c r="K72" s="259">
        <f t="shared" si="2"/>
        <v>100</v>
      </c>
      <c r="L72" s="313"/>
      <c r="M72" s="313"/>
      <c r="N72" s="313"/>
      <c r="P72" s="267">
        <f t="shared" si="8"/>
        <v>0</v>
      </c>
      <c r="Q72" s="267">
        <f>SUM(H67:H72)</f>
        <v>397790</v>
      </c>
      <c r="R72" s="267">
        <f>SUM(I67:I72)</f>
        <v>59983.240000000005</v>
      </c>
      <c r="S72" s="252">
        <f>R72/Q72*100</f>
        <v>15.079122149878078</v>
      </c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</row>
    <row r="73" spans="1:1027" ht="41.1" customHeight="1">
      <c r="A73" s="655"/>
      <c r="B73" s="655"/>
      <c r="C73" s="263"/>
      <c r="D73" s="263">
        <v>6060</v>
      </c>
      <c r="E73" s="654" t="s">
        <v>233</v>
      </c>
      <c r="F73" s="654"/>
      <c r="G73" s="264">
        <v>606035.69999999995</v>
      </c>
      <c r="H73" s="265">
        <v>610035.69999999995</v>
      </c>
      <c r="I73" s="266">
        <v>610035.69999999995</v>
      </c>
      <c r="J73" s="259">
        <f t="shared" si="1"/>
        <v>100</v>
      </c>
      <c r="K73" s="259">
        <f t="shared" si="2"/>
        <v>100.66002712381466</v>
      </c>
      <c r="L73" s="313"/>
      <c r="M73" s="313"/>
      <c r="N73" s="313"/>
      <c r="P73" s="267">
        <f t="shared" si="8"/>
        <v>4000</v>
      </c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</row>
    <row r="74" spans="1:1027" s="260" customFormat="1" ht="25.35" customHeight="1">
      <c r="A74" s="655"/>
      <c r="B74" s="655"/>
      <c r="C74" s="254">
        <v>70095</v>
      </c>
      <c r="D74" s="254"/>
      <c r="E74" s="669" t="s">
        <v>70</v>
      </c>
      <c r="F74" s="669"/>
      <c r="G74" s="258">
        <f>SUM(G75:G75)</f>
        <v>900000</v>
      </c>
      <c r="H74" s="258">
        <f>SUM(H75:H75)</f>
        <v>820000</v>
      </c>
      <c r="I74" s="258">
        <f>SUM(I75:I75)</f>
        <v>286431.5</v>
      </c>
      <c r="J74" s="259">
        <f t="shared" si="1"/>
        <v>34.930670731707316</v>
      </c>
      <c r="K74" s="259">
        <f t="shared" si="2"/>
        <v>91.111111111111114</v>
      </c>
      <c r="L74" s="313"/>
      <c r="M74" s="313"/>
      <c r="N74" s="313"/>
      <c r="P74" s="261"/>
    </row>
    <row r="75" spans="1:1027" ht="34.35" customHeight="1">
      <c r="A75" s="655"/>
      <c r="B75" s="655"/>
      <c r="C75" s="263"/>
      <c r="D75" s="263">
        <v>6050</v>
      </c>
      <c r="E75" s="654" t="s">
        <v>224</v>
      </c>
      <c r="F75" s="654"/>
      <c r="G75" s="264">
        <v>900000</v>
      </c>
      <c r="H75" s="265">
        <v>820000</v>
      </c>
      <c r="I75" s="266">
        <v>286431.5</v>
      </c>
      <c r="J75" s="259">
        <f t="shared" si="1"/>
        <v>34.930670731707316</v>
      </c>
      <c r="K75" s="259">
        <f t="shared" si="2"/>
        <v>91.111111111111114</v>
      </c>
      <c r="L75" s="313"/>
      <c r="M75" s="313"/>
      <c r="N75" s="313"/>
      <c r="P75" s="267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  <c r="AML75"/>
      <c r="AMM75"/>
    </row>
    <row r="76" spans="1:1027" s="260" customFormat="1" ht="18.600000000000001" customHeight="1">
      <c r="A76" s="674">
        <v>710</v>
      </c>
      <c r="B76" s="674"/>
      <c r="C76" s="254"/>
      <c r="D76" s="254"/>
      <c r="E76" s="669" t="s">
        <v>81</v>
      </c>
      <c r="F76" s="669"/>
      <c r="G76" s="258">
        <f>SUM(G77,G82)</f>
        <v>730500</v>
      </c>
      <c r="H76" s="258">
        <f>SUM(H77,H82)</f>
        <v>932559</v>
      </c>
      <c r="I76" s="258">
        <f>SUM(I77,I82)</f>
        <v>383674.88</v>
      </c>
      <c r="J76" s="259">
        <f t="shared" si="1"/>
        <v>41.142156153122748</v>
      </c>
      <c r="K76" s="259">
        <f t="shared" si="2"/>
        <v>127.66036960985628</v>
      </c>
      <c r="L76" s="313"/>
      <c r="M76" s="313"/>
      <c r="N76" s="313"/>
      <c r="P76" s="261">
        <f>H76-G76</f>
        <v>202059</v>
      </c>
    </row>
    <row r="77" spans="1:1027" s="260" customFormat="1" ht="22.35" customHeight="1">
      <c r="A77" s="655"/>
      <c r="B77" s="655"/>
      <c r="C77" s="254">
        <v>71035</v>
      </c>
      <c r="D77" s="254"/>
      <c r="E77" s="669" t="s">
        <v>83</v>
      </c>
      <c r="F77" s="669"/>
      <c r="G77" s="258">
        <f>SUM(G78:G81)</f>
        <v>730500</v>
      </c>
      <c r="H77" s="258">
        <f>SUM(H78:H81)</f>
        <v>932500</v>
      </c>
      <c r="I77" s="258">
        <f>SUM(I78:I81)</f>
        <v>383616.88</v>
      </c>
      <c r="J77" s="259">
        <f t="shared" si="1"/>
        <v>41.138539410187668</v>
      </c>
      <c r="K77" s="259">
        <f t="shared" si="2"/>
        <v>127.65229295003422</v>
      </c>
      <c r="L77" s="313"/>
      <c r="M77" s="313"/>
      <c r="N77" s="313"/>
      <c r="P77" s="261">
        <f>H77-G77</f>
        <v>202000</v>
      </c>
    </row>
    <row r="78" spans="1:1027" ht="23.85" customHeight="1">
      <c r="A78" s="655"/>
      <c r="B78" s="655"/>
      <c r="C78" s="263"/>
      <c r="D78" s="263">
        <v>4260</v>
      </c>
      <c r="E78" s="654" t="s">
        <v>230</v>
      </c>
      <c r="F78" s="654"/>
      <c r="G78" s="264">
        <v>500</v>
      </c>
      <c r="H78" s="265">
        <v>500</v>
      </c>
      <c r="I78" s="266">
        <v>0</v>
      </c>
      <c r="J78" s="259">
        <f t="shared" si="1"/>
        <v>0</v>
      </c>
      <c r="K78" s="259">
        <f t="shared" si="2"/>
        <v>100</v>
      </c>
      <c r="L78" s="313"/>
      <c r="M78" s="313"/>
      <c r="N78" s="313"/>
      <c r="P78" s="267">
        <f>H78-G78</f>
        <v>0</v>
      </c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  <c r="AML78"/>
      <c r="AMM78"/>
    </row>
    <row r="79" spans="1:1027" ht="28.5" customHeight="1">
      <c r="A79" s="655"/>
      <c r="B79" s="655"/>
      <c r="C79" s="263"/>
      <c r="D79" s="263">
        <v>4270</v>
      </c>
      <c r="E79" s="654" t="s">
        <v>223</v>
      </c>
      <c r="F79" s="654"/>
      <c r="G79" s="264">
        <v>25000</v>
      </c>
      <c r="H79" s="265">
        <v>65000</v>
      </c>
      <c r="I79" s="266">
        <v>0</v>
      </c>
      <c r="J79" s="259">
        <f t="shared" ref="J79:J142" si="9">I79/H79*100</f>
        <v>0</v>
      </c>
      <c r="K79" s="259">
        <f t="shared" ref="K79:K142" si="10">H79/G79*100</f>
        <v>260</v>
      </c>
      <c r="L79" s="313"/>
      <c r="M79" s="313"/>
      <c r="N79" s="313"/>
      <c r="P79" s="267">
        <f>H79-G79</f>
        <v>40000</v>
      </c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  <c r="AML79"/>
      <c r="AMM79"/>
    </row>
    <row r="80" spans="1:1027" ht="25.5" customHeight="1">
      <c r="A80" s="655"/>
      <c r="B80" s="655"/>
      <c r="C80" s="263"/>
      <c r="D80" s="263">
        <v>4300</v>
      </c>
      <c r="E80" s="654" t="s">
        <v>219</v>
      </c>
      <c r="F80" s="654"/>
      <c r="G80" s="264">
        <v>705000</v>
      </c>
      <c r="H80" s="265">
        <v>717000</v>
      </c>
      <c r="I80" s="266">
        <v>383616.88</v>
      </c>
      <c r="J80" s="259">
        <f t="shared" si="9"/>
        <v>53.503051603905163</v>
      </c>
      <c r="K80" s="259">
        <f t="shared" si="10"/>
        <v>101.70212765957447</v>
      </c>
      <c r="L80" s="313"/>
      <c r="M80" s="313"/>
      <c r="N80" s="313"/>
      <c r="P80" s="267">
        <f>H80-G80</f>
        <v>12000</v>
      </c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  <c r="AMK80"/>
      <c r="AML80"/>
      <c r="AMM80"/>
    </row>
    <row r="81" spans="1:1027" ht="25.5" customHeight="1">
      <c r="A81" s="655"/>
      <c r="B81" s="655"/>
      <c r="C81" s="263"/>
      <c r="D81" s="263">
        <v>6050</v>
      </c>
      <c r="E81" s="654" t="s">
        <v>224</v>
      </c>
      <c r="F81" s="654"/>
      <c r="G81" s="264">
        <v>0</v>
      </c>
      <c r="H81" s="265">
        <v>150000</v>
      </c>
      <c r="I81" s="266">
        <v>0</v>
      </c>
      <c r="J81" s="259">
        <f t="shared" si="9"/>
        <v>0</v>
      </c>
      <c r="K81" s="259"/>
      <c r="L81" s="313"/>
      <c r="M81" s="313"/>
      <c r="N81" s="313"/>
      <c r="P81" s="267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</row>
    <row r="82" spans="1:1027" s="260" customFormat="1" ht="25.5" customHeight="1">
      <c r="A82" s="655"/>
      <c r="B82" s="655"/>
      <c r="C82" s="254">
        <v>71095</v>
      </c>
      <c r="D82" s="254"/>
      <c r="E82" s="669" t="s">
        <v>70</v>
      </c>
      <c r="F82" s="669"/>
      <c r="G82" s="258">
        <f>SUM(G83:G83)</f>
        <v>0</v>
      </c>
      <c r="H82" s="258">
        <f>SUM(H83:H83)</f>
        <v>59</v>
      </c>
      <c r="I82" s="258">
        <f>SUM(I83:I83)</f>
        <v>58</v>
      </c>
      <c r="J82" s="259">
        <f t="shared" si="9"/>
        <v>98.305084745762713</v>
      </c>
      <c r="K82" s="259"/>
      <c r="L82" s="313"/>
      <c r="M82" s="313"/>
      <c r="N82" s="313"/>
      <c r="P82" s="261"/>
    </row>
    <row r="83" spans="1:1027" ht="130.9" customHeight="1">
      <c r="A83" s="655"/>
      <c r="B83" s="655"/>
      <c r="C83" s="263"/>
      <c r="D83" s="263">
        <v>4560</v>
      </c>
      <c r="E83" s="654" t="s">
        <v>659</v>
      </c>
      <c r="F83" s="654"/>
      <c r="G83" s="264">
        <v>0</v>
      </c>
      <c r="H83" s="265">
        <v>59</v>
      </c>
      <c r="I83" s="266">
        <v>58</v>
      </c>
      <c r="J83" s="259">
        <f t="shared" si="9"/>
        <v>98.305084745762713</v>
      </c>
      <c r="K83" s="259"/>
      <c r="L83" s="313"/>
      <c r="M83" s="313"/>
      <c r="N83" s="313"/>
      <c r="P83" s="267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  <c r="AML83"/>
      <c r="AMM83"/>
    </row>
    <row r="84" spans="1:1027" s="260" customFormat="1" ht="22.5" customHeight="1">
      <c r="A84" s="674">
        <v>750</v>
      </c>
      <c r="B84" s="674"/>
      <c r="C84" s="254"/>
      <c r="D84" s="254"/>
      <c r="E84" s="669" t="s">
        <v>89</v>
      </c>
      <c r="F84" s="669"/>
      <c r="G84" s="258">
        <f>SUM(G85,G97,G102,G125,G131,G95)</f>
        <v>7951201</v>
      </c>
      <c r="H84" s="258">
        <f>SUM(H85,H97,H102,H125,H131,H95)</f>
        <v>8859947</v>
      </c>
      <c r="I84" s="258">
        <f>SUM(I85,I97,I102,I125,I131,I95)</f>
        <v>3851418.8200000003</v>
      </c>
      <c r="J84" s="259">
        <f t="shared" si="9"/>
        <v>43.469998409697034</v>
      </c>
      <c r="K84" s="259">
        <f t="shared" si="10"/>
        <v>111.42904071976045</v>
      </c>
      <c r="L84" s="313"/>
      <c r="M84" s="313"/>
      <c r="N84" s="313"/>
      <c r="P84" s="261">
        <f t="shared" ref="P84:P122" si="11">H84-G84</f>
        <v>908746</v>
      </c>
    </row>
    <row r="85" spans="1:1027" s="260" customFormat="1" ht="15.4" customHeight="1">
      <c r="A85" s="655"/>
      <c r="B85" s="655"/>
      <c r="C85" s="254">
        <v>75011</v>
      </c>
      <c r="D85" s="254"/>
      <c r="E85" s="669" t="s">
        <v>91</v>
      </c>
      <c r="F85" s="669"/>
      <c r="G85" s="258">
        <f>SUM(G86:G94)</f>
        <v>647731</v>
      </c>
      <c r="H85" s="258">
        <f t="shared" ref="H85:I85" si="12">SUM(H86:H94)</f>
        <v>694412.00000000012</v>
      </c>
      <c r="I85" s="258">
        <f t="shared" si="12"/>
        <v>323949.3</v>
      </c>
      <c r="J85" s="259">
        <f t="shared" si="9"/>
        <v>46.650878729054213</v>
      </c>
      <c r="K85" s="259">
        <f t="shared" si="10"/>
        <v>107.2068497570751</v>
      </c>
      <c r="L85" s="313"/>
      <c r="M85" s="313"/>
      <c r="N85" s="313"/>
      <c r="P85" s="261">
        <f t="shared" si="11"/>
        <v>46681.000000000116</v>
      </c>
    </row>
    <row r="86" spans="1:1027" s="252" customFormat="1" ht="31.15" customHeight="1">
      <c r="A86" s="660"/>
      <c r="B86" s="661"/>
      <c r="C86" s="263"/>
      <c r="D86" s="263">
        <v>3020</v>
      </c>
      <c r="E86" s="658" t="s">
        <v>229</v>
      </c>
      <c r="F86" s="659"/>
      <c r="G86" s="264">
        <v>3000</v>
      </c>
      <c r="H86" s="265">
        <v>3000</v>
      </c>
      <c r="I86" s="264">
        <v>0</v>
      </c>
      <c r="J86" s="259">
        <f t="shared" si="9"/>
        <v>0</v>
      </c>
      <c r="K86" s="259">
        <f t="shared" si="10"/>
        <v>100</v>
      </c>
      <c r="L86" s="315"/>
      <c r="M86" s="315"/>
      <c r="N86" s="315"/>
      <c r="P86" s="267"/>
    </row>
    <row r="87" spans="1:1027" ht="38.25" customHeight="1">
      <c r="A87" s="655"/>
      <c r="B87" s="655"/>
      <c r="C87" s="263"/>
      <c r="D87" s="263">
        <v>4010</v>
      </c>
      <c r="E87" s="654" t="s">
        <v>220</v>
      </c>
      <c r="F87" s="654"/>
      <c r="G87" s="264">
        <v>480000</v>
      </c>
      <c r="H87" s="265">
        <v>519018.32</v>
      </c>
      <c r="I87" s="266">
        <v>224696.15</v>
      </c>
      <c r="J87" s="259">
        <f t="shared" si="9"/>
        <v>43.292527708848503</v>
      </c>
      <c r="K87" s="259">
        <f t="shared" si="10"/>
        <v>108.12881666666667</v>
      </c>
      <c r="L87" s="313"/>
      <c r="M87" s="313"/>
      <c r="N87" s="313"/>
      <c r="P87" s="267">
        <f t="shared" si="11"/>
        <v>39018.320000000007</v>
      </c>
      <c r="R87" s="267">
        <f>H87+H88+H89+H90+H104+H105+H106+H107+H109+H126+H132</f>
        <v>5275568</v>
      </c>
      <c r="S87" s="267">
        <f>I87+I88+I89+I90+I104+I105+I106+I107+I109+I126+I132</f>
        <v>2592387.56</v>
      </c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  <c r="AMK87"/>
      <c r="AML87"/>
      <c r="AMM87"/>
    </row>
    <row r="88" spans="1:1027" ht="29.25" customHeight="1">
      <c r="A88" s="655"/>
      <c r="B88" s="655"/>
      <c r="C88" s="263"/>
      <c r="D88" s="263">
        <v>4040</v>
      </c>
      <c r="E88" s="654" t="s">
        <v>241</v>
      </c>
      <c r="F88" s="654"/>
      <c r="G88" s="264">
        <v>35536</v>
      </c>
      <c r="H88" s="265">
        <v>35536</v>
      </c>
      <c r="I88" s="266">
        <v>33721.75</v>
      </c>
      <c r="J88" s="259">
        <f t="shared" si="9"/>
        <v>94.894613912651963</v>
      </c>
      <c r="K88" s="259">
        <f t="shared" si="10"/>
        <v>100</v>
      </c>
      <c r="L88" s="313"/>
      <c r="M88" s="313"/>
      <c r="N88" s="313"/>
      <c r="P88" s="267">
        <f t="shared" si="11"/>
        <v>0</v>
      </c>
      <c r="S88" s="252">
        <v>4426822.5599999996</v>
      </c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  <c r="AMK88"/>
      <c r="AML88"/>
      <c r="AMM88"/>
    </row>
    <row r="89" spans="1:1027" ht="36" customHeight="1">
      <c r="A89" s="655"/>
      <c r="B89" s="655"/>
      <c r="C89" s="263"/>
      <c r="D89" s="263">
        <v>4110</v>
      </c>
      <c r="E89" s="654" t="s">
        <v>221</v>
      </c>
      <c r="F89" s="654"/>
      <c r="G89" s="264">
        <v>84013</v>
      </c>
      <c r="H89" s="265">
        <v>90720.639999999999</v>
      </c>
      <c r="I89" s="266">
        <v>43393.83</v>
      </c>
      <c r="J89" s="259">
        <f t="shared" si="9"/>
        <v>47.8323675847084</v>
      </c>
      <c r="K89" s="259">
        <f t="shared" si="10"/>
        <v>107.98405008748647</v>
      </c>
      <c r="L89" s="313"/>
      <c r="M89" s="313"/>
      <c r="N89" s="313"/>
      <c r="P89" s="267">
        <f t="shared" si="11"/>
        <v>6707.6399999999994</v>
      </c>
      <c r="S89" s="267">
        <f>S87-S88</f>
        <v>-1834434.9999999995</v>
      </c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  <c r="AMK89"/>
      <c r="AML89"/>
      <c r="AMM89"/>
    </row>
    <row r="90" spans="1:1027" ht="24.75" customHeight="1">
      <c r="A90" s="655"/>
      <c r="B90" s="655"/>
      <c r="C90" s="263"/>
      <c r="D90" s="263">
        <v>4120</v>
      </c>
      <c r="E90" s="654" t="s">
        <v>222</v>
      </c>
      <c r="F90" s="654"/>
      <c r="G90" s="264">
        <v>11996</v>
      </c>
      <c r="H90" s="265">
        <v>12951.04</v>
      </c>
      <c r="I90" s="266">
        <v>5027.68</v>
      </c>
      <c r="J90" s="259">
        <f t="shared" si="9"/>
        <v>38.820666139553275</v>
      </c>
      <c r="K90" s="259">
        <f t="shared" si="10"/>
        <v>107.96132044014672</v>
      </c>
      <c r="L90" s="313"/>
      <c r="M90" s="313"/>
      <c r="N90" s="313"/>
      <c r="P90" s="267">
        <f t="shared" si="11"/>
        <v>955.04000000000087</v>
      </c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  <c r="AMK90"/>
      <c r="AML90"/>
      <c r="AMM90"/>
    </row>
    <row r="91" spans="1:1027" ht="27.75" customHeight="1">
      <c r="A91" s="655"/>
      <c r="B91" s="655"/>
      <c r="C91" s="263"/>
      <c r="D91" s="263">
        <v>4210</v>
      </c>
      <c r="E91" s="654" t="s">
        <v>225</v>
      </c>
      <c r="F91" s="654"/>
      <c r="G91" s="264">
        <v>14550</v>
      </c>
      <c r="H91" s="265">
        <v>13526</v>
      </c>
      <c r="I91" s="266">
        <v>5354.87</v>
      </c>
      <c r="J91" s="259">
        <f t="shared" si="9"/>
        <v>39.589457341416527</v>
      </c>
      <c r="K91" s="259">
        <f t="shared" si="10"/>
        <v>92.962199312714773</v>
      </c>
      <c r="L91" s="313"/>
      <c r="M91" s="313"/>
      <c r="N91" s="313"/>
      <c r="P91" s="267">
        <f t="shared" si="11"/>
        <v>-1024</v>
      </c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  <c r="AMK91"/>
      <c r="AML91"/>
      <c r="AMM91"/>
    </row>
    <row r="92" spans="1:1027" ht="29.25" customHeight="1">
      <c r="A92" s="655"/>
      <c r="B92" s="655"/>
      <c r="C92" s="263"/>
      <c r="D92" s="263">
        <v>4260</v>
      </c>
      <c r="E92" s="654" t="s">
        <v>230</v>
      </c>
      <c r="F92" s="654"/>
      <c r="G92" s="264">
        <v>1350</v>
      </c>
      <c r="H92" s="265">
        <v>1350</v>
      </c>
      <c r="I92" s="266">
        <v>0</v>
      </c>
      <c r="J92" s="259">
        <f t="shared" si="9"/>
        <v>0</v>
      </c>
      <c r="K92" s="259">
        <f t="shared" si="10"/>
        <v>100</v>
      </c>
      <c r="L92" s="313"/>
      <c r="M92" s="313"/>
      <c r="N92" s="313"/>
      <c r="P92" s="267">
        <f t="shared" si="11"/>
        <v>0</v>
      </c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  <c r="AMK92"/>
      <c r="AML92"/>
      <c r="AMM92"/>
    </row>
    <row r="93" spans="1:1027" ht="29.1" customHeight="1">
      <c r="A93" s="655"/>
      <c r="B93" s="655"/>
      <c r="C93" s="263"/>
      <c r="D93" s="263">
        <v>4300</v>
      </c>
      <c r="E93" s="654" t="s">
        <v>219</v>
      </c>
      <c r="F93" s="654"/>
      <c r="G93" s="264">
        <v>5070</v>
      </c>
      <c r="H93" s="265">
        <v>5070</v>
      </c>
      <c r="I93" s="266">
        <v>1825.12</v>
      </c>
      <c r="J93" s="259">
        <f t="shared" si="9"/>
        <v>35.998422090729782</v>
      </c>
      <c r="K93" s="259">
        <f t="shared" si="10"/>
        <v>100</v>
      </c>
      <c r="L93" s="313"/>
      <c r="M93" s="313"/>
      <c r="N93" s="313"/>
      <c r="P93" s="267">
        <f t="shared" si="11"/>
        <v>0</v>
      </c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  <c r="AMK93"/>
      <c r="AML93"/>
      <c r="AMM93"/>
    </row>
    <row r="94" spans="1:1027" ht="38.25" customHeight="1">
      <c r="A94" s="655"/>
      <c r="B94" s="655"/>
      <c r="C94" s="263"/>
      <c r="D94" s="263">
        <v>4440</v>
      </c>
      <c r="E94" s="654" t="s">
        <v>232</v>
      </c>
      <c r="F94" s="654"/>
      <c r="G94" s="264">
        <v>12216</v>
      </c>
      <c r="H94" s="265">
        <v>13240</v>
      </c>
      <c r="I94" s="266">
        <v>9929.9</v>
      </c>
      <c r="J94" s="259">
        <f t="shared" si="9"/>
        <v>74.999244712990929</v>
      </c>
      <c r="K94" s="259">
        <f t="shared" si="10"/>
        <v>108.38244924688934</v>
      </c>
      <c r="L94" s="313"/>
      <c r="M94" s="313"/>
      <c r="N94" s="313"/>
      <c r="P94" s="267">
        <f t="shared" si="11"/>
        <v>1024</v>
      </c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  <c r="AMK94"/>
      <c r="AML94"/>
      <c r="AMM94"/>
    </row>
    <row r="95" spans="1:1027" ht="38.25" customHeight="1">
      <c r="A95" s="656"/>
      <c r="B95" s="657"/>
      <c r="C95" s="409">
        <v>75018</v>
      </c>
      <c r="D95" s="409"/>
      <c r="E95" s="678" t="s">
        <v>552</v>
      </c>
      <c r="F95" s="679"/>
      <c r="G95" s="258">
        <f>G96</f>
        <v>5330</v>
      </c>
      <c r="H95" s="258">
        <f t="shared" ref="H95:I95" si="13">H96</f>
        <v>5270</v>
      </c>
      <c r="I95" s="258">
        <f t="shared" si="13"/>
        <v>5270</v>
      </c>
      <c r="J95" s="259">
        <f t="shared" si="9"/>
        <v>100</v>
      </c>
      <c r="K95" s="259">
        <f t="shared" si="10"/>
        <v>98.874296435272043</v>
      </c>
      <c r="L95" s="313"/>
      <c r="M95" s="313"/>
      <c r="N95" s="313"/>
      <c r="P95" s="267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  <c r="AMK95"/>
      <c r="AML95"/>
      <c r="AMM95"/>
    </row>
    <row r="96" spans="1:1027" ht="80.45" customHeight="1">
      <c r="A96" s="656"/>
      <c r="B96" s="657"/>
      <c r="C96" s="263"/>
      <c r="D96" s="263">
        <v>2710</v>
      </c>
      <c r="E96" s="658" t="s">
        <v>470</v>
      </c>
      <c r="F96" s="659"/>
      <c r="G96" s="264">
        <v>5330</v>
      </c>
      <c r="H96" s="265">
        <v>5270</v>
      </c>
      <c r="I96" s="266">
        <v>5270</v>
      </c>
      <c r="J96" s="259">
        <f t="shared" si="9"/>
        <v>100</v>
      </c>
      <c r="K96" s="259">
        <f t="shared" si="10"/>
        <v>98.874296435272043</v>
      </c>
      <c r="L96" s="313"/>
      <c r="M96" s="313"/>
      <c r="N96" s="313"/>
      <c r="P96" s="267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  <c r="AMK96"/>
      <c r="AML96"/>
      <c r="AMM96"/>
    </row>
    <row r="97" spans="1:1027" s="260" customFormat="1" ht="36.75" customHeight="1">
      <c r="A97" s="655"/>
      <c r="B97" s="655"/>
      <c r="C97" s="254">
        <v>75022</v>
      </c>
      <c r="D97" s="254"/>
      <c r="E97" s="669" t="s">
        <v>242</v>
      </c>
      <c r="F97" s="669"/>
      <c r="G97" s="258">
        <f>SUM(G98:G101)</f>
        <v>384788</v>
      </c>
      <c r="H97" s="258">
        <f>SUM(H98:H101)</f>
        <v>384788</v>
      </c>
      <c r="I97" s="258">
        <f>SUM(I98:I101)</f>
        <v>176528.49</v>
      </c>
      <c r="J97" s="259">
        <f t="shared" si="9"/>
        <v>45.876817884133594</v>
      </c>
      <c r="K97" s="259">
        <f t="shared" si="10"/>
        <v>100</v>
      </c>
      <c r="L97" s="313"/>
      <c r="M97" s="313"/>
      <c r="N97" s="313"/>
      <c r="P97" s="261">
        <f t="shared" si="11"/>
        <v>0</v>
      </c>
      <c r="U97" s="261">
        <f>I97+I102</f>
        <v>3325910.83</v>
      </c>
    </row>
    <row r="98" spans="1:1027" ht="24.75" customHeight="1">
      <c r="A98" s="655"/>
      <c r="B98" s="655"/>
      <c r="C98" s="263"/>
      <c r="D98" s="263">
        <v>3030</v>
      </c>
      <c r="E98" s="654" t="s">
        <v>471</v>
      </c>
      <c r="F98" s="654"/>
      <c r="G98" s="264">
        <v>355788</v>
      </c>
      <c r="H98" s="265">
        <v>355788</v>
      </c>
      <c r="I98" s="266">
        <v>172549.78</v>
      </c>
      <c r="J98" s="259">
        <f t="shared" si="9"/>
        <v>48.497920109728263</v>
      </c>
      <c r="K98" s="259">
        <f t="shared" si="10"/>
        <v>100</v>
      </c>
      <c r="L98" s="313"/>
      <c r="M98" s="313"/>
      <c r="N98" s="313"/>
      <c r="P98" s="267">
        <f t="shared" si="11"/>
        <v>0</v>
      </c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  <c r="AMK98"/>
      <c r="AML98"/>
      <c r="AMM98"/>
    </row>
    <row r="99" spans="1:1027" ht="32.25" customHeight="1">
      <c r="A99" s="655"/>
      <c r="B99" s="655"/>
      <c r="C99" s="263"/>
      <c r="D99" s="263">
        <v>4210</v>
      </c>
      <c r="E99" s="654" t="s">
        <v>225</v>
      </c>
      <c r="F99" s="654"/>
      <c r="G99" s="264">
        <v>12000</v>
      </c>
      <c r="H99" s="265">
        <v>12000</v>
      </c>
      <c r="I99" s="266">
        <v>202.08</v>
      </c>
      <c r="J99" s="259">
        <f t="shared" si="9"/>
        <v>1.6840000000000002</v>
      </c>
      <c r="K99" s="259">
        <f t="shared" si="10"/>
        <v>100</v>
      </c>
      <c r="L99" s="313"/>
      <c r="M99" s="313"/>
      <c r="N99" s="313"/>
      <c r="P99" s="267">
        <f t="shared" si="11"/>
        <v>0</v>
      </c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  <c r="AMK99"/>
      <c r="AML99"/>
      <c r="AMM99"/>
    </row>
    <row r="100" spans="1:1027" ht="26.25" customHeight="1">
      <c r="A100" s="655"/>
      <c r="B100" s="655"/>
      <c r="C100" s="263"/>
      <c r="D100" s="263">
        <v>4300</v>
      </c>
      <c r="E100" s="654" t="s">
        <v>219</v>
      </c>
      <c r="F100" s="654"/>
      <c r="G100" s="264">
        <v>15000</v>
      </c>
      <c r="H100" s="265">
        <v>15000</v>
      </c>
      <c r="I100" s="266">
        <v>3112.21</v>
      </c>
      <c r="J100" s="259">
        <f t="shared" si="9"/>
        <v>20.748066666666666</v>
      </c>
      <c r="K100" s="259">
        <f t="shared" si="10"/>
        <v>100</v>
      </c>
      <c r="L100" s="313"/>
      <c r="M100" s="313"/>
      <c r="N100" s="313"/>
      <c r="P100" s="267">
        <f t="shared" si="11"/>
        <v>0</v>
      </c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  <c r="AMK100"/>
      <c r="AML100"/>
      <c r="AMM100"/>
    </row>
    <row r="101" spans="1:1027" ht="57.4" customHeight="1">
      <c r="A101" s="655"/>
      <c r="B101" s="655"/>
      <c r="C101" s="263"/>
      <c r="D101" s="263">
        <v>4360</v>
      </c>
      <c r="E101" s="654" t="s">
        <v>401</v>
      </c>
      <c r="F101" s="654"/>
      <c r="G101" s="264">
        <v>2000</v>
      </c>
      <c r="H101" s="265">
        <v>2000</v>
      </c>
      <c r="I101" s="266">
        <v>664.42</v>
      </c>
      <c r="J101" s="259">
        <f t="shared" si="9"/>
        <v>33.221000000000004</v>
      </c>
      <c r="K101" s="259">
        <f t="shared" si="10"/>
        <v>100</v>
      </c>
      <c r="L101" s="313"/>
      <c r="M101" s="313"/>
      <c r="N101" s="313"/>
      <c r="P101" s="267">
        <f t="shared" si="11"/>
        <v>0</v>
      </c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  <c r="AMK101"/>
      <c r="AML101"/>
      <c r="AMM101"/>
    </row>
    <row r="102" spans="1:1027" s="260" customFormat="1" ht="40.5" customHeight="1">
      <c r="A102" s="655"/>
      <c r="B102" s="655"/>
      <c r="C102" s="254">
        <v>75023</v>
      </c>
      <c r="D102" s="254"/>
      <c r="E102" s="669" t="s">
        <v>94</v>
      </c>
      <c r="F102" s="669"/>
      <c r="G102" s="258">
        <f>SUM(G103:G124)</f>
        <v>6285044</v>
      </c>
      <c r="H102" s="258">
        <f>SUM(H103:H124)</f>
        <v>6847169</v>
      </c>
      <c r="I102" s="258">
        <f>SUM(I103:I124)</f>
        <v>3149382.34</v>
      </c>
      <c r="J102" s="259">
        <f t="shared" si="9"/>
        <v>45.995393716731684</v>
      </c>
      <c r="K102" s="259">
        <f t="shared" si="10"/>
        <v>108.94385146707009</v>
      </c>
      <c r="L102" s="313"/>
      <c r="M102" s="313"/>
      <c r="N102" s="313"/>
      <c r="P102" s="261">
        <f t="shared" si="11"/>
        <v>562125</v>
      </c>
    </row>
    <row r="103" spans="1:1027" ht="46.5" customHeight="1">
      <c r="A103" s="655"/>
      <c r="B103" s="655"/>
      <c r="C103" s="263"/>
      <c r="D103" s="263">
        <v>3020</v>
      </c>
      <c r="E103" s="654" t="s">
        <v>229</v>
      </c>
      <c r="F103" s="654"/>
      <c r="G103" s="264">
        <v>13000</v>
      </c>
      <c r="H103" s="264">
        <v>13000</v>
      </c>
      <c r="I103" s="266">
        <v>2798</v>
      </c>
      <c r="J103" s="259">
        <f t="shared" si="9"/>
        <v>21.523076923076921</v>
      </c>
      <c r="K103" s="259">
        <f t="shared" si="10"/>
        <v>100</v>
      </c>
      <c r="L103" s="313"/>
      <c r="M103" s="313"/>
      <c r="N103" s="313"/>
      <c r="P103" s="267">
        <f t="shared" si="11"/>
        <v>0</v>
      </c>
      <c r="R103" s="267">
        <f>SUM(H103:H122)</f>
        <v>5724374</v>
      </c>
      <c r="S103" s="267">
        <f>SUM(I103:I122)</f>
        <v>2768171.4899999998</v>
      </c>
      <c r="T103" s="252">
        <f>S103/R103*100</f>
        <v>48.357628100470023</v>
      </c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  <c r="AMK103"/>
      <c r="AML103"/>
      <c r="AMM103"/>
    </row>
    <row r="104" spans="1:1027" ht="35.25" customHeight="1">
      <c r="A104" s="655"/>
      <c r="B104" s="655"/>
      <c r="C104" s="263"/>
      <c r="D104" s="263">
        <v>4010</v>
      </c>
      <c r="E104" s="654" t="s">
        <v>220</v>
      </c>
      <c r="F104" s="654"/>
      <c r="G104" s="264">
        <v>3366208</v>
      </c>
      <c r="H104" s="264">
        <v>3531808</v>
      </c>
      <c r="I104" s="266">
        <v>1642797.21</v>
      </c>
      <c r="J104" s="259">
        <f t="shared" si="9"/>
        <v>46.514340813543662</v>
      </c>
      <c r="K104" s="259">
        <f t="shared" si="10"/>
        <v>104.91948209973954</v>
      </c>
      <c r="L104" s="313"/>
      <c r="M104" s="313"/>
      <c r="N104" s="313"/>
      <c r="P104" s="267">
        <f t="shared" si="11"/>
        <v>165600</v>
      </c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  <c r="AMK104"/>
      <c r="AML104"/>
      <c r="AMM104"/>
    </row>
    <row r="105" spans="1:1027" ht="33" customHeight="1">
      <c r="A105" s="655"/>
      <c r="B105" s="655"/>
      <c r="C105" s="263"/>
      <c r="D105" s="263">
        <v>4040</v>
      </c>
      <c r="E105" s="654" t="s">
        <v>241</v>
      </c>
      <c r="F105" s="654"/>
      <c r="G105" s="264">
        <v>270705</v>
      </c>
      <c r="H105" s="264">
        <v>270705</v>
      </c>
      <c r="I105" s="266">
        <v>247953.62</v>
      </c>
      <c r="J105" s="259">
        <f t="shared" si="9"/>
        <v>91.595508025341232</v>
      </c>
      <c r="K105" s="259">
        <f t="shared" si="10"/>
        <v>100</v>
      </c>
      <c r="L105" s="313"/>
      <c r="M105" s="313"/>
      <c r="N105" s="313"/>
      <c r="P105" s="267">
        <f t="shared" si="11"/>
        <v>0</v>
      </c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  <c r="AML105"/>
      <c r="AMM105"/>
    </row>
    <row r="106" spans="1:1027" ht="24" customHeight="1">
      <c r="A106" s="655"/>
      <c r="B106" s="655"/>
      <c r="C106" s="263"/>
      <c r="D106" s="263">
        <v>4110</v>
      </c>
      <c r="E106" s="654" t="s">
        <v>221</v>
      </c>
      <c r="F106" s="654"/>
      <c r="G106" s="264">
        <v>603995</v>
      </c>
      <c r="H106" s="264">
        <v>632462</v>
      </c>
      <c r="I106" s="266">
        <v>312623.01</v>
      </c>
      <c r="J106" s="259">
        <f t="shared" si="9"/>
        <v>49.429532525274247</v>
      </c>
      <c r="K106" s="259">
        <f t="shared" si="10"/>
        <v>104.71311848608018</v>
      </c>
      <c r="L106" s="313"/>
      <c r="M106" s="313"/>
      <c r="N106" s="313"/>
      <c r="P106" s="267">
        <f t="shared" si="11"/>
        <v>28467</v>
      </c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  <c r="AMK106"/>
      <c r="AML106"/>
      <c r="AMM106"/>
    </row>
    <row r="107" spans="1:1027" ht="27" customHeight="1">
      <c r="A107" s="655"/>
      <c r="B107" s="655"/>
      <c r="C107" s="263"/>
      <c r="D107" s="263">
        <v>4120</v>
      </c>
      <c r="E107" s="654" t="s">
        <v>222</v>
      </c>
      <c r="F107" s="654"/>
      <c r="G107" s="264">
        <v>86659</v>
      </c>
      <c r="H107" s="264">
        <v>90717</v>
      </c>
      <c r="I107" s="266">
        <v>33453.519999999997</v>
      </c>
      <c r="J107" s="259">
        <f t="shared" si="9"/>
        <v>36.876792662896698</v>
      </c>
      <c r="K107" s="259">
        <f t="shared" si="10"/>
        <v>104.68272193309409</v>
      </c>
      <c r="L107" s="313"/>
      <c r="M107" s="313"/>
      <c r="N107" s="313"/>
      <c r="P107" s="267">
        <f t="shared" si="11"/>
        <v>4058</v>
      </c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  <c r="AMK107"/>
      <c r="AML107"/>
      <c r="AMM107"/>
    </row>
    <row r="108" spans="1:1027" ht="47.45" customHeight="1">
      <c r="A108" s="655"/>
      <c r="B108" s="655"/>
      <c r="C108" s="263"/>
      <c r="D108" s="263">
        <v>4140</v>
      </c>
      <c r="E108" s="654" t="s">
        <v>243</v>
      </c>
      <c r="F108" s="654"/>
      <c r="G108" s="264">
        <v>400</v>
      </c>
      <c r="H108" s="264">
        <v>400</v>
      </c>
      <c r="I108" s="266">
        <v>0</v>
      </c>
      <c r="J108" s="259">
        <f t="shared" si="9"/>
        <v>0</v>
      </c>
      <c r="K108" s="259">
        <f t="shared" si="10"/>
        <v>100</v>
      </c>
      <c r="L108" s="313"/>
      <c r="M108" s="313"/>
      <c r="N108" s="313"/>
      <c r="P108" s="267">
        <f t="shared" si="11"/>
        <v>0</v>
      </c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  <c r="AMK108"/>
      <c r="AML108"/>
      <c r="AMM108"/>
    </row>
    <row r="109" spans="1:1027" ht="24" customHeight="1">
      <c r="A109" s="655"/>
      <c r="B109" s="655"/>
      <c r="C109" s="263"/>
      <c r="D109" s="263">
        <v>4170</v>
      </c>
      <c r="E109" s="654" t="s">
        <v>237</v>
      </c>
      <c r="F109" s="654"/>
      <c r="G109" s="264">
        <v>65000</v>
      </c>
      <c r="H109" s="264">
        <v>65000</v>
      </c>
      <c r="I109" s="266">
        <v>42418.96</v>
      </c>
      <c r="J109" s="259">
        <f t="shared" si="9"/>
        <v>65.259938461538454</v>
      </c>
      <c r="K109" s="259">
        <f t="shared" si="10"/>
        <v>100</v>
      </c>
      <c r="L109" s="313"/>
      <c r="M109" s="313"/>
      <c r="N109" s="313"/>
      <c r="P109" s="267">
        <f t="shared" si="11"/>
        <v>0</v>
      </c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  <c r="AMK109"/>
      <c r="AML109"/>
      <c r="AMM109"/>
    </row>
    <row r="110" spans="1:1027" ht="31.5" customHeight="1">
      <c r="A110" s="655"/>
      <c r="B110" s="655"/>
      <c r="C110" s="263"/>
      <c r="D110" s="263">
        <v>4210</v>
      </c>
      <c r="E110" s="654" t="s">
        <v>225</v>
      </c>
      <c r="F110" s="654"/>
      <c r="G110" s="264">
        <v>280000</v>
      </c>
      <c r="H110" s="264">
        <v>280000</v>
      </c>
      <c r="I110" s="266">
        <v>86352.8</v>
      </c>
      <c r="J110" s="259">
        <f t="shared" si="9"/>
        <v>30.840285714285713</v>
      </c>
      <c r="K110" s="259">
        <f t="shared" si="10"/>
        <v>100</v>
      </c>
      <c r="L110" s="313"/>
      <c r="M110" s="313"/>
      <c r="N110" s="313"/>
      <c r="P110" s="267">
        <f t="shared" si="11"/>
        <v>0</v>
      </c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  <c r="AMK110"/>
      <c r="AML110"/>
      <c r="AMM110"/>
    </row>
    <row r="111" spans="1:1027" ht="22.35" customHeight="1">
      <c r="A111" s="655"/>
      <c r="B111" s="655"/>
      <c r="C111" s="263"/>
      <c r="D111" s="263">
        <v>4260</v>
      </c>
      <c r="E111" s="654" t="s">
        <v>230</v>
      </c>
      <c r="F111" s="654"/>
      <c r="G111" s="264">
        <v>200000</v>
      </c>
      <c r="H111" s="264">
        <v>200000</v>
      </c>
      <c r="I111" s="266">
        <v>88872.46</v>
      </c>
      <c r="J111" s="259">
        <f t="shared" si="9"/>
        <v>44.436230000000002</v>
      </c>
      <c r="K111" s="259">
        <f t="shared" si="10"/>
        <v>100</v>
      </c>
      <c r="L111" s="313"/>
      <c r="M111" s="313"/>
      <c r="N111" s="313"/>
      <c r="P111" s="267">
        <f t="shared" si="11"/>
        <v>0</v>
      </c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  <c r="AMK111"/>
      <c r="AML111"/>
      <c r="AMM111"/>
    </row>
    <row r="112" spans="1:1027" ht="26.25" customHeight="1">
      <c r="A112" s="655"/>
      <c r="B112" s="655"/>
      <c r="C112" s="263"/>
      <c r="D112" s="263">
        <v>4270</v>
      </c>
      <c r="E112" s="654" t="s">
        <v>223</v>
      </c>
      <c r="F112" s="654"/>
      <c r="G112" s="264">
        <v>25500</v>
      </c>
      <c r="H112" s="264">
        <v>25500</v>
      </c>
      <c r="I112" s="266">
        <v>9831.81</v>
      </c>
      <c r="J112" s="259">
        <f t="shared" si="9"/>
        <v>38.556117647058826</v>
      </c>
      <c r="K112" s="259">
        <f t="shared" si="10"/>
        <v>100</v>
      </c>
      <c r="L112" s="313"/>
      <c r="M112" s="313"/>
      <c r="N112" s="313"/>
      <c r="P112" s="267">
        <f t="shared" si="11"/>
        <v>0</v>
      </c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  <c r="AMK112"/>
      <c r="AML112"/>
      <c r="AMM112"/>
    </row>
    <row r="113" spans="1:1027" ht="24.75" customHeight="1">
      <c r="A113" s="655"/>
      <c r="B113" s="655"/>
      <c r="C113" s="263"/>
      <c r="D113" s="263">
        <v>4280</v>
      </c>
      <c r="E113" s="654" t="s">
        <v>231</v>
      </c>
      <c r="F113" s="654"/>
      <c r="G113" s="264">
        <v>7490</v>
      </c>
      <c r="H113" s="264">
        <v>7490</v>
      </c>
      <c r="I113" s="266">
        <v>2022</v>
      </c>
      <c r="J113" s="259">
        <f t="shared" si="9"/>
        <v>26.995994659546064</v>
      </c>
      <c r="K113" s="259">
        <f t="shared" si="10"/>
        <v>100</v>
      </c>
      <c r="L113" s="313"/>
      <c r="M113" s="313"/>
      <c r="N113" s="313"/>
      <c r="P113" s="267">
        <f t="shared" si="11"/>
        <v>0</v>
      </c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  <c r="AMK113"/>
      <c r="AML113"/>
      <c r="AMM113"/>
    </row>
    <row r="114" spans="1:1027" ht="24" customHeight="1">
      <c r="A114" s="655"/>
      <c r="B114" s="655"/>
      <c r="C114" s="263"/>
      <c r="D114" s="263">
        <v>4300</v>
      </c>
      <c r="E114" s="654" t="s">
        <v>219</v>
      </c>
      <c r="F114" s="654"/>
      <c r="G114" s="265">
        <v>330000</v>
      </c>
      <c r="H114" s="265">
        <v>330000</v>
      </c>
      <c r="I114" s="266">
        <v>119591.37</v>
      </c>
      <c r="J114" s="259">
        <f t="shared" si="9"/>
        <v>36.239809090909091</v>
      </c>
      <c r="K114" s="259">
        <f t="shared" si="10"/>
        <v>100</v>
      </c>
      <c r="L114" s="313"/>
      <c r="M114" s="313"/>
      <c r="N114" s="313"/>
      <c r="P114" s="267">
        <f t="shared" si="11"/>
        <v>0</v>
      </c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  <c r="AMK114"/>
      <c r="AML114"/>
      <c r="AMM114"/>
    </row>
    <row r="115" spans="1:1027" ht="53.65" customHeight="1">
      <c r="A115" s="655"/>
      <c r="B115" s="655"/>
      <c r="C115" s="263"/>
      <c r="D115" s="263">
        <v>4360</v>
      </c>
      <c r="E115" s="654" t="s">
        <v>401</v>
      </c>
      <c r="F115" s="654"/>
      <c r="G115" s="265">
        <v>57658</v>
      </c>
      <c r="H115" s="265">
        <v>57658</v>
      </c>
      <c r="I115" s="266">
        <v>22651.65</v>
      </c>
      <c r="J115" s="259">
        <f t="shared" si="9"/>
        <v>39.286222206805647</v>
      </c>
      <c r="K115" s="259">
        <f t="shared" si="10"/>
        <v>100</v>
      </c>
      <c r="L115" s="313"/>
      <c r="M115" s="313"/>
      <c r="N115" s="313"/>
      <c r="P115" s="267">
        <f t="shared" si="11"/>
        <v>0</v>
      </c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  <c r="AMK115"/>
      <c r="AML115"/>
      <c r="AMM115"/>
    </row>
    <row r="116" spans="1:1027" ht="32.85" customHeight="1">
      <c r="A116" s="655"/>
      <c r="B116" s="655"/>
      <c r="C116" s="263"/>
      <c r="D116" s="263">
        <v>4380</v>
      </c>
      <c r="E116" s="654" t="s">
        <v>244</v>
      </c>
      <c r="F116" s="654"/>
      <c r="G116" s="265">
        <v>3000</v>
      </c>
      <c r="H116" s="265">
        <v>3000</v>
      </c>
      <c r="I116" s="266">
        <v>0</v>
      </c>
      <c r="J116" s="259">
        <f t="shared" si="9"/>
        <v>0</v>
      </c>
      <c r="K116" s="259">
        <f t="shared" si="10"/>
        <v>100</v>
      </c>
      <c r="L116" s="313"/>
      <c r="M116" s="313"/>
      <c r="N116" s="313"/>
      <c r="P116" s="267">
        <f t="shared" si="11"/>
        <v>0</v>
      </c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  <c r="AMK116"/>
      <c r="AML116"/>
      <c r="AMM116"/>
    </row>
    <row r="117" spans="1:1027" ht="38.85" customHeight="1">
      <c r="A117" s="655"/>
      <c r="B117" s="655"/>
      <c r="C117" s="263"/>
      <c r="D117" s="263">
        <v>4390</v>
      </c>
      <c r="E117" s="654" t="s">
        <v>235</v>
      </c>
      <c r="F117" s="654"/>
      <c r="G117" s="265">
        <v>2000</v>
      </c>
      <c r="H117" s="265">
        <v>2000</v>
      </c>
      <c r="I117" s="266">
        <v>0</v>
      </c>
      <c r="J117" s="259">
        <f t="shared" si="9"/>
        <v>0</v>
      </c>
      <c r="K117" s="259">
        <f t="shared" si="10"/>
        <v>100</v>
      </c>
      <c r="L117" s="313"/>
      <c r="M117" s="313"/>
      <c r="N117" s="313"/>
      <c r="P117" s="267">
        <f t="shared" si="11"/>
        <v>0</v>
      </c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  <c r="AMK117"/>
      <c r="AML117"/>
      <c r="AMM117"/>
    </row>
    <row r="118" spans="1:1027" ht="24.6" customHeight="1">
      <c r="A118" s="655"/>
      <c r="B118" s="655"/>
      <c r="C118" s="263"/>
      <c r="D118" s="263">
        <v>4410</v>
      </c>
      <c r="E118" s="654" t="s">
        <v>245</v>
      </c>
      <c r="F118" s="654"/>
      <c r="G118" s="265">
        <v>28500</v>
      </c>
      <c r="H118" s="265">
        <v>28500</v>
      </c>
      <c r="I118" s="266">
        <v>11206.84</v>
      </c>
      <c r="J118" s="259">
        <f t="shared" si="9"/>
        <v>39.32224561403509</v>
      </c>
      <c r="K118" s="259">
        <f t="shared" si="10"/>
        <v>100</v>
      </c>
      <c r="L118" s="313"/>
      <c r="M118" s="313"/>
      <c r="N118" s="313"/>
      <c r="P118" s="267">
        <f t="shared" si="11"/>
        <v>0</v>
      </c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  <c r="AMK118"/>
      <c r="AML118"/>
      <c r="AMM118"/>
    </row>
    <row r="119" spans="1:1027" ht="26.25" customHeight="1">
      <c r="A119" s="655"/>
      <c r="B119" s="655"/>
      <c r="C119" s="263"/>
      <c r="D119" s="263">
        <v>4420</v>
      </c>
      <c r="E119" s="654" t="s">
        <v>246</v>
      </c>
      <c r="F119" s="654"/>
      <c r="G119" s="265">
        <v>5000</v>
      </c>
      <c r="H119" s="265">
        <v>5000</v>
      </c>
      <c r="I119" s="266">
        <v>1259.17</v>
      </c>
      <c r="J119" s="259">
        <f t="shared" si="9"/>
        <v>25.183399999999999</v>
      </c>
      <c r="K119" s="259">
        <f t="shared" si="10"/>
        <v>100</v>
      </c>
      <c r="L119" s="313"/>
      <c r="M119" s="313"/>
      <c r="N119" s="313"/>
      <c r="P119" s="267">
        <f t="shared" si="11"/>
        <v>0</v>
      </c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  <c r="AMK119"/>
      <c r="AML119"/>
      <c r="AMM119"/>
    </row>
    <row r="120" spans="1:1027" ht="21" customHeight="1">
      <c r="A120" s="655"/>
      <c r="B120" s="655"/>
      <c r="C120" s="263"/>
      <c r="D120" s="263">
        <v>4430</v>
      </c>
      <c r="E120" s="654" t="s">
        <v>226</v>
      </c>
      <c r="F120" s="654"/>
      <c r="G120" s="265">
        <v>75000</v>
      </c>
      <c r="H120" s="265">
        <v>68197</v>
      </c>
      <c r="I120" s="266">
        <v>60965.14</v>
      </c>
      <c r="J120" s="259">
        <f t="shared" si="9"/>
        <v>89.395633238998784</v>
      </c>
      <c r="K120" s="259">
        <f t="shared" si="10"/>
        <v>90.929333333333332</v>
      </c>
      <c r="L120" s="313"/>
      <c r="M120" s="313"/>
      <c r="N120" s="313"/>
      <c r="P120" s="267">
        <f t="shared" si="11"/>
        <v>-6803</v>
      </c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  <c r="AMK120"/>
      <c r="AML120"/>
      <c r="AMM120"/>
    </row>
    <row r="121" spans="1:1027" ht="33" customHeight="1">
      <c r="A121" s="655"/>
      <c r="B121" s="655"/>
      <c r="C121" s="263"/>
      <c r="D121" s="263">
        <v>4440</v>
      </c>
      <c r="E121" s="654" t="s">
        <v>232</v>
      </c>
      <c r="F121" s="654"/>
      <c r="G121" s="265">
        <v>81134</v>
      </c>
      <c r="H121" s="265">
        <v>87937</v>
      </c>
      <c r="I121" s="266">
        <v>65952.350000000006</v>
      </c>
      <c r="J121" s="259">
        <f t="shared" si="9"/>
        <v>74.999545128899101</v>
      </c>
      <c r="K121" s="259">
        <f t="shared" si="10"/>
        <v>108.38489412576723</v>
      </c>
      <c r="L121" s="313"/>
      <c r="M121" s="313"/>
      <c r="N121" s="313"/>
      <c r="P121" s="267">
        <f t="shared" si="11"/>
        <v>6803</v>
      </c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  <c r="AMK121"/>
      <c r="AML121"/>
      <c r="AMM121"/>
    </row>
    <row r="122" spans="1:1027" ht="42.6" customHeight="1">
      <c r="A122" s="655"/>
      <c r="B122" s="655"/>
      <c r="C122" s="263"/>
      <c r="D122" s="263">
        <v>4700</v>
      </c>
      <c r="E122" s="654" t="s">
        <v>391</v>
      </c>
      <c r="F122" s="654"/>
      <c r="G122" s="265">
        <v>25000</v>
      </c>
      <c r="H122" s="265">
        <v>25000</v>
      </c>
      <c r="I122" s="266">
        <v>17421.580000000002</v>
      </c>
      <c r="J122" s="259">
        <f t="shared" si="9"/>
        <v>69.686319999999995</v>
      </c>
      <c r="K122" s="259">
        <f t="shared" si="10"/>
        <v>100</v>
      </c>
      <c r="L122" s="313"/>
      <c r="M122" s="313"/>
      <c r="N122" s="313"/>
      <c r="P122" s="267">
        <f t="shared" si="11"/>
        <v>0</v>
      </c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  <c r="AMK122"/>
      <c r="AML122"/>
      <c r="AMM122"/>
    </row>
    <row r="123" spans="1:1027" ht="35.1" customHeight="1">
      <c r="A123" s="655"/>
      <c r="B123" s="655"/>
      <c r="C123" s="263"/>
      <c r="D123" s="263">
        <v>6050</v>
      </c>
      <c r="E123" s="654" t="s">
        <v>224</v>
      </c>
      <c r="F123" s="654"/>
      <c r="G123" s="265">
        <v>758795</v>
      </c>
      <c r="H123" s="265">
        <v>1108795</v>
      </c>
      <c r="I123" s="266">
        <v>368950.21</v>
      </c>
      <c r="J123" s="259">
        <f t="shared" si="9"/>
        <v>33.274880388169144</v>
      </c>
      <c r="K123" s="259">
        <f t="shared" si="10"/>
        <v>146.12576519349759</v>
      </c>
      <c r="L123" s="313"/>
      <c r="M123" s="313"/>
      <c r="N123" s="313"/>
      <c r="P123" s="267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  <c r="AML123"/>
      <c r="AMM123"/>
    </row>
    <row r="124" spans="1:1027" ht="35.1" customHeight="1">
      <c r="A124" s="656"/>
      <c r="B124" s="657"/>
      <c r="C124" s="263"/>
      <c r="D124" s="263">
        <v>6060</v>
      </c>
      <c r="E124" s="658" t="s">
        <v>233</v>
      </c>
      <c r="F124" s="659"/>
      <c r="G124" s="265">
        <v>0</v>
      </c>
      <c r="H124" s="265">
        <v>14000</v>
      </c>
      <c r="I124" s="273">
        <v>12260.64</v>
      </c>
      <c r="J124" s="259">
        <f t="shared" si="9"/>
        <v>87.575999999999993</v>
      </c>
      <c r="K124" s="259"/>
      <c r="L124" s="313"/>
      <c r="M124" s="313"/>
      <c r="N124" s="313"/>
      <c r="P124" s="267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  <c r="AMK124"/>
      <c r="AML124"/>
      <c r="AMM124"/>
    </row>
    <row r="125" spans="1:1027" s="260" customFormat="1" ht="38.25" customHeight="1">
      <c r="A125" s="655"/>
      <c r="B125" s="655"/>
      <c r="C125" s="254">
        <v>75075</v>
      </c>
      <c r="D125" s="254"/>
      <c r="E125" s="669" t="s">
        <v>96</v>
      </c>
      <c r="F125" s="669"/>
      <c r="G125" s="272">
        <f>SUM(G126:G130)</f>
        <v>542000</v>
      </c>
      <c r="H125" s="272">
        <f>SUM(H126:H130)</f>
        <v>842000</v>
      </c>
      <c r="I125" s="272">
        <f>SUM(I126:I130)</f>
        <v>175077.72</v>
      </c>
      <c r="J125" s="259">
        <f t="shared" si="9"/>
        <v>20.7930783847981</v>
      </c>
      <c r="K125" s="259">
        <f t="shared" si="10"/>
        <v>155.35055350553506</v>
      </c>
      <c r="L125" s="313"/>
      <c r="M125" s="313"/>
      <c r="N125" s="313"/>
      <c r="P125" s="261">
        <f>H125-G125</f>
        <v>300000</v>
      </c>
    </row>
    <row r="126" spans="1:1027" ht="26.25" customHeight="1">
      <c r="A126" s="655"/>
      <c r="B126" s="655"/>
      <c r="C126" s="263"/>
      <c r="D126" s="263">
        <v>4170</v>
      </c>
      <c r="E126" s="654" t="s">
        <v>237</v>
      </c>
      <c r="F126" s="654"/>
      <c r="G126" s="265">
        <v>15000</v>
      </c>
      <c r="H126" s="265">
        <v>15000</v>
      </c>
      <c r="I126" s="266">
        <v>4350</v>
      </c>
      <c r="J126" s="259">
        <f t="shared" si="9"/>
        <v>28.999999999999996</v>
      </c>
      <c r="K126" s="259">
        <f t="shared" si="10"/>
        <v>100</v>
      </c>
      <c r="L126" s="313"/>
      <c r="M126" s="313"/>
      <c r="N126" s="313"/>
      <c r="P126" s="267">
        <f>H126-G126</f>
        <v>0</v>
      </c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  <c r="AMK126"/>
      <c r="AML126"/>
      <c r="AMM126"/>
    </row>
    <row r="127" spans="1:1027" ht="26.25" customHeight="1">
      <c r="A127" s="655"/>
      <c r="B127" s="655"/>
      <c r="C127" s="263"/>
      <c r="D127" s="263">
        <v>4190</v>
      </c>
      <c r="E127" s="654" t="s">
        <v>392</v>
      </c>
      <c r="F127" s="654"/>
      <c r="G127" s="265">
        <v>19000</v>
      </c>
      <c r="H127" s="265">
        <v>19000</v>
      </c>
      <c r="I127" s="266">
        <v>14613.42</v>
      </c>
      <c r="J127" s="259">
        <f t="shared" si="9"/>
        <v>76.912736842105261</v>
      </c>
      <c r="K127" s="259">
        <f t="shared" si="10"/>
        <v>100</v>
      </c>
      <c r="L127" s="313"/>
      <c r="M127" s="313"/>
      <c r="N127" s="313"/>
      <c r="P127" s="26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  <c r="AMK127"/>
      <c r="AML127"/>
      <c r="AMM127"/>
    </row>
    <row r="128" spans="1:1027" ht="28.5" customHeight="1">
      <c r="A128" s="655"/>
      <c r="B128" s="655"/>
      <c r="C128" s="263"/>
      <c r="D128" s="263">
        <v>4210</v>
      </c>
      <c r="E128" s="654" t="s">
        <v>225</v>
      </c>
      <c r="F128" s="654"/>
      <c r="G128" s="265">
        <v>97000</v>
      </c>
      <c r="H128" s="265">
        <v>97000</v>
      </c>
      <c r="I128" s="266">
        <v>28835.69</v>
      </c>
      <c r="J128" s="259">
        <f t="shared" si="9"/>
        <v>29.727515463917527</v>
      </c>
      <c r="K128" s="259">
        <f t="shared" si="10"/>
        <v>100</v>
      </c>
      <c r="L128" s="313"/>
      <c r="M128" s="313"/>
      <c r="N128" s="313"/>
      <c r="P128" s="267">
        <f>H128-G128</f>
        <v>0</v>
      </c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  <c r="AMK128"/>
      <c r="AML128"/>
      <c r="AMM128"/>
    </row>
    <row r="129" spans="1:1027" ht="24.75" customHeight="1">
      <c r="A129" s="655"/>
      <c r="B129" s="655"/>
      <c r="C129" s="263"/>
      <c r="D129" s="263">
        <v>4300</v>
      </c>
      <c r="E129" s="654" t="s">
        <v>219</v>
      </c>
      <c r="F129" s="654"/>
      <c r="G129" s="265">
        <v>410000</v>
      </c>
      <c r="H129" s="265">
        <v>710000</v>
      </c>
      <c r="I129" s="266">
        <v>127278.61</v>
      </c>
      <c r="J129" s="259">
        <f t="shared" si="9"/>
        <v>17.926564788732392</v>
      </c>
      <c r="K129" s="259">
        <f t="shared" si="10"/>
        <v>173.17073170731706</v>
      </c>
      <c r="L129" s="313"/>
      <c r="M129" s="313"/>
      <c r="N129" s="313"/>
      <c r="P129" s="267">
        <f>H129-G129</f>
        <v>300000</v>
      </c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  <c r="AMK129"/>
      <c r="AML129"/>
      <c r="AMM129"/>
    </row>
    <row r="130" spans="1:1027" ht="19.350000000000001" customHeight="1">
      <c r="A130" s="655"/>
      <c r="B130" s="655"/>
      <c r="C130" s="263"/>
      <c r="D130" s="263">
        <v>4430</v>
      </c>
      <c r="E130" s="654" t="s">
        <v>226</v>
      </c>
      <c r="F130" s="654"/>
      <c r="G130" s="265">
        <v>1000</v>
      </c>
      <c r="H130" s="265">
        <v>1000</v>
      </c>
      <c r="I130" s="266">
        <v>0</v>
      </c>
      <c r="J130" s="259">
        <f t="shared" si="9"/>
        <v>0</v>
      </c>
      <c r="K130" s="259">
        <f t="shared" si="10"/>
        <v>100</v>
      </c>
      <c r="L130" s="313"/>
      <c r="M130" s="313"/>
      <c r="N130" s="313"/>
      <c r="P130" s="267">
        <f>H130-G130</f>
        <v>0</v>
      </c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  <c r="AMK130"/>
      <c r="AML130"/>
      <c r="AMM130"/>
    </row>
    <row r="131" spans="1:1027" s="260" customFormat="1" ht="18.600000000000001" customHeight="1">
      <c r="A131" s="655"/>
      <c r="B131" s="655"/>
      <c r="C131" s="254">
        <v>75095</v>
      </c>
      <c r="D131" s="254"/>
      <c r="E131" s="669" t="s">
        <v>70</v>
      </c>
      <c r="F131" s="669"/>
      <c r="G131" s="272">
        <f>SUM(G132:G135)</f>
        <v>86308</v>
      </c>
      <c r="H131" s="272">
        <f t="shared" ref="H131:I131" si="14">SUM(H132:H135)</f>
        <v>86308</v>
      </c>
      <c r="I131" s="272">
        <f t="shared" si="14"/>
        <v>21210.97</v>
      </c>
      <c r="J131" s="259">
        <f t="shared" si="9"/>
        <v>24.575902581452475</v>
      </c>
      <c r="K131" s="259">
        <f t="shared" si="10"/>
        <v>100</v>
      </c>
      <c r="L131" s="313"/>
      <c r="M131" s="313"/>
      <c r="N131" s="313"/>
      <c r="P131" s="261">
        <f t="shared" ref="P131:P141" si="15">H131-G131</f>
        <v>0</v>
      </c>
    </row>
    <row r="132" spans="1:1027" ht="27" customHeight="1">
      <c r="A132" s="655"/>
      <c r="B132" s="655"/>
      <c r="C132" s="263"/>
      <c r="D132" s="263">
        <v>4100</v>
      </c>
      <c r="E132" s="654" t="s">
        <v>248</v>
      </c>
      <c r="F132" s="654"/>
      <c r="G132" s="265">
        <v>11650</v>
      </c>
      <c r="H132" s="265">
        <v>11650</v>
      </c>
      <c r="I132" s="266">
        <v>1951.83</v>
      </c>
      <c r="J132" s="259">
        <f t="shared" si="9"/>
        <v>16.753905579399142</v>
      </c>
      <c r="K132" s="259">
        <f t="shared" si="10"/>
        <v>100</v>
      </c>
      <c r="L132" s="313"/>
      <c r="M132" s="313"/>
      <c r="N132" s="313"/>
      <c r="P132" s="267">
        <f t="shared" si="15"/>
        <v>0</v>
      </c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  <c r="AMK132"/>
      <c r="AML132"/>
      <c r="AMM132"/>
    </row>
    <row r="133" spans="1:1027" ht="20.100000000000001" customHeight="1">
      <c r="A133" s="655"/>
      <c r="B133" s="655"/>
      <c r="C133" s="263"/>
      <c r="D133" s="263">
        <v>4300</v>
      </c>
      <c r="E133" s="654" t="s">
        <v>219</v>
      </c>
      <c r="F133" s="654"/>
      <c r="G133" s="265">
        <v>35500</v>
      </c>
      <c r="H133" s="265">
        <v>35500</v>
      </c>
      <c r="I133" s="266">
        <v>9958.3799999999992</v>
      </c>
      <c r="J133" s="259">
        <f t="shared" si="9"/>
        <v>28.051774647887324</v>
      </c>
      <c r="K133" s="259">
        <f t="shared" si="10"/>
        <v>100</v>
      </c>
      <c r="L133" s="313"/>
      <c r="M133" s="313"/>
      <c r="N133" s="313"/>
      <c r="P133" s="267">
        <f t="shared" si="15"/>
        <v>0</v>
      </c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  <c r="AMK133"/>
      <c r="AML133"/>
      <c r="AMM133"/>
    </row>
    <row r="134" spans="1:1027" ht="17.850000000000001" customHeight="1">
      <c r="A134" s="655"/>
      <c r="B134" s="655"/>
      <c r="C134" s="263"/>
      <c r="D134" s="263">
        <v>4430</v>
      </c>
      <c r="E134" s="654" t="s">
        <v>226</v>
      </c>
      <c r="F134" s="654"/>
      <c r="G134" s="265">
        <v>35158</v>
      </c>
      <c r="H134" s="265">
        <v>35158</v>
      </c>
      <c r="I134" s="266">
        <v>9300.76</v>
      </c>
      <c r="J134" s="259">
        <f t="shared" si="9"/>
        <v>26.454178280903349</v>
      </c>
      <c r="K134" s="259">
        <f t="shared" si="10"/>
        <v>100</v>
      </c>
      <c r="L134" s="313"/>
      <c r="M134" s="313"/>
      <c r="N134" s="313"/>
      <c r="P134" s="267">
        <f t="shared" si="15"/>
        <v>0</v>
      </c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  <c r="AMK134"/>
      <c r="AML134"/>
      <c r="AMM134"/>
    </row>
    <row r="135" spans="1:1027" ht="42" customHeight="1">
      <c r="A135" s="655"/>
      <c r="B135" s="655"/>
      <c r="C135" s="263"/>
      <c r="D135" s="263">
        <v>4610</v>
      </c>
      <c r="E135" s="654" t="s">
        <v>272</v>
      </c>
      <c r="F135" s="654"/>
      <c r="G135" s="265">
        <v>4000</v>
      </c>
      <c r="H135" s="265">
        <v>4000</v>
      </c>
      <c r="I135" s="273">
        <v>0</v>
      </c>
      <c r="J135" s="259">
        <f t="shared" si="9"/>
        <v>0</v>
      </c>
      <c r="K135" s="259">
        <f t="shared" si="10"/>
        <v>100</v>
      </c>
      <c r="L135" s="313"/>
      <c r="M135" s="313"/>
      <c r="N135" s="313"/>
      <c r="P135" s="267">
        <f t="shared" si="15"/>
        <v>0</v>
      </c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  <c r="AMK135"/>
      <c r="AML135"/>
      <c r="AMM135"/>
    </row>
    <row r="136" spans="1:1027" s="260" customFormat="1" ht="58.9" customHeight="1">
      <c r="A136" s="674">
        <v>751</v>
      </c>
      <c r="B136" s="674"/>
      <c r="C136" s="254"/>
      <c r="D136" s="254"/>
      <c r="E136" s="669" t="s">
        <v>99</v>
      </c>
      <c r="F136" s="669"/>
      <c r="G136" s="272">
        <f>G137</f>
        <v>6774</v>
      </c>
      <c r="H136" s="272">
        <f t="shared" ref="H136:I136" si="16">H137</f>
        <v>6774</v>
      </c>
      <c r="I136" s="272">
        <f t="shared" si="16"/>
        <v>1974.07</v>
      </c>
      <c r="J136" s="259">
        <f t="shared" si="9"/>
        <v>29.141865958074991</v>
      </c>
      <c r="K136" s="259">
        <f t="shared" si="10"/>
        <v>100</v>
      </c>
      <c r="L136" s="313"/>
      <c r="M136" s="313"/>
      <c r="N136" s="313"/>
      <c r="P136" s="261">
        <f t="shared" si="15"/>
        <v>0</v>
      </c>
    </row>
    <row r="137" spans="1:1027" s="260" customFormat="1" ht="46.35" customHeight="1">
      <c r="A137" s="655"/>
      <c r="B137" s="655"/>
      <c r="C137" s="254">
        <v>75101</v>
      </c>
      <c r="D137" s="254"/>
      <c r="E137" s="669" t="s">
        <v>101</v>
      </c>
      <c r="F137" s="669"/>
      <c r="G137" s="272">
        <f>SUM(G138:G141)</f>
        <v>6774</v>
      </c>
      <c r="H137" s="272">
        <f>SUM(H138:H141)</f>
        <v>6774</v>
      </c>
      <c r="I137" s="272">
        <f>SUM(I138:I141)</f>
        <v>1974.07</v>
      </c>
      <c r="J137" s="259">
        <f t="shared" si="9"/>
        <v>29.141865958074991</v>
      </c>
      <c r="K137" s="259">
        <f t="shared" si="10"/>
        <v>100</v>
      </c>
      <c r="L137" s="313"/>
      <c r="M137" s="313"/>
      <c r="N137" s="313"/>
      <c r="P137" s="261">
        <f t="shared" si="15"/>
        <v>0</v>
      </c>
    </row>
    <row r="138" spans="1:1027" ht="29.85" customHeight="1">
      <c r="A138" s="655"/>
      <c r="B138" s="655"/>
      <c r="C138" s="263"/>
      <c r="D138" s="263">
        <v>4110</v>
      </c>
      <c r="E138" s="654" t="s">
        <v>221</v>
      </c>
      <c r="F138" s="654"/>
      <c r="G138" s="265">
        <v>714</v>
      </c>
      <c r="H138" s="265">
        <v>714</v>
      </c>
      <c r="I138" s="266">
        <v>283.64</v>
      </c>
      <c r="J138" s="259">
        <f t="shared" si="9"/>
        <v>39.725490196078425</v>
      </c>
      <c r="K138" s="259">
        <f t="shared" si="10"/>
        <v>100</v>
      </c>
      <c r="L138" s="313"/>
      <c r="M138" s="313"/>
      <c r="N138" s="313"/>
      <c r="P138" s="267">
        <f t="shared" si="15"/>
        <v>0</v>
      </c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  <c r="AMK138"/>
      <c r="AML138"/>
      <c r="AMM138"/>
    </row>
    <row r="139" spans="1:1027" ht="24.75" customHeight="1">
      <c r="A139" s="655"/>
      <c r="B139" s="655"/>
      <c r="C139" s="263"/>
      <c r="D139" s="263">
        <v>4120</v>
      </c>
      <c r="E139" s="654" t="s">
        <v>222</v>
      </c>
      <c r="F139" s="654"/>
      <c r="G139" s="265">
        <v>102</v>
      </c>
      <c r="H139" s="265">
        <v>102</v>
      </c>
      <c r="I139" s="266">
        <v>40.43</v>
      </c>
      <c r="J139" s="259">
        <f t="shared" si="9"/>
        <v>39.63725490196078</v>
      </c>
      <c r="K139" s="259">
        <f t="shared" si="10"/>
        <v>100</v>
      </c>
      <c r="L139" s="313"/>
      <c r="M139" s="313"/>
      <c r="N139" s="313"/>
      <c r="P139" s="267">
        <f t="shared" si="15"/>
        <v>0</v>
      </c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  <c r="AMK139"/>
      <c r="AML139"/>
      <c r="AMM139"/>
    </row>
    <row r="140" spans="1:1027" ht="25.5" customHeight="1">
      <c r="A140" s="655"/>
      <c r="B140" s="655"/>
      <c r="C140" s="263"/>
      <c r="D140" s="263">
        <v>4170</v>
      </c>
      <c r="E140" s="654" t="s">
        <v>237</v>
      </c>
      <c r="F140" s="654"/>
      <c r="G140" s="265">
        <v>4150</v>
      </c>
      <c r="H140" s="265">
        <v>4150</v>
      </c>
      <c r="I140" s="266">
        <v>1650</v>
      </c>
      <c r="J140" s="259">
        <f t="shared" si="9"/>
        <v>39.75903614457831</v>
      </c>
      <c r="K140" s="259">
        <f t="shared" si="10"/>
        <v>100</v>
      </c>
      <c r="L140" s="313"/>
      <c r="M140" s="313"/>
      <c r="N140" s="313"/>
      <c r="P140" s="267">
        <f t="shared" si="15"/>
        <v>0</v>
      </c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  <c r="AMK140"/>
      <c r="AML140"/>
      <c r="AMM140"/>
    </row>
    <row r="141" spans="1:1027" ht="25.5" customHeight="1">
      <c r="A141" s="655"/>
      <c r="B141" s="655"/>
      <c r="C141" s="263"/>
      <c r="D141" s="263">
        <v>4210</v>
      </c>
      <c r="E141" s="654" t="s">
        <v>225</v>
      </c>
      <c r="F141" s="654"/>
      <c r="G141" s="265">
        <v>1808</v>
      </c>
      <c r="H141" s="265">
        <v>1808</v>
      </c>
      <c r="I141" s="266">
        <v>0</v>
      </c>
      <c r="J141" s="259">
        <f t="shared" si="9"/>
        <v>0</v>
      </c>
      <c r="K141" s="259">
        <f t="shared" si="10"/>
        <v>100</v>
      </c>
      <c r="L141" s="313"/>
      <c r="M141" s="313"/>
      <c r="N141" s="313"/>
      <c r="P141" s="267">
        <f t="shared" si="15"/>
        <v>0</v>
      </c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  <c r="AMK141"/>
      <c r="AML141"/>
      <c r="AMM141"/>
    </row>
    <row r="142" spans="1:1027" s="260" customFormat="1" ht="24" customHeight="1">
      <c r="A142" s="674">
        <v>752</v>
      </c>
      <c r="B142" s="674"/>
      <c r="C142" s="254"/>
      <c r="D142" s="254"/>
      <c r="E142" s="669" t="s">
        <v>249</v>
      </c>
      <c r="F142" s="669"/>
      <c r="G142" s="272">
        <f t="shared" ref="G142:I143" si="17">SUM(G143:G143)</f>
        <v>500</v>
      </c>
      <c r="H142" s="272">
        <f t="shared" si="17"/>
        <v>500</v>
      </c>
      <c r="I142" s="272">
        <f t="shared" si="17"/>
        <v>0</v>
      </c>
      <c r="J142" s="259">
        <f t="shared" si="9"/>
        <v>0</v>
      </c>
      <c r="K142" s="259">
        <f t="shared" si="10"/>
        <v>100</v>
      </c>
      <c r="L142" s="313"/>
      <c r="M142" s="313"/>
      <c r="N142" s="313"/>
      <c r="P142" s="261">
        <f>H142-G142</f>
        <v>0</v>
      </c>
    </row>
    <row r="143" spans="1:1027" s="260" customFormat="1" ht="24" customHeight="1">
      <c r="A143" s="655"/>
      <c r="B143" s="655"/>
      <c r="C143" s="254">
        <v>75212</v>
      </c>
      <c r="D143" s="254"/>
      <c r="E143" s="669" t="s">
        <v>250</v>
      </c>
      <c r="F143" s="669"/>
      <c r="G143" s="272">
        <f t="shared" si="17"/>
        <v>500</v>
      </c>
      <c r="H143" s="272">
        <f t="shared" si="17"/>
        <v>500</v>
      </c>
      <c r="I143" s="272">
        <f t="shared" si="17"/>
        <v>0</v>
      </c>
      <c r="J143" s="259">
        <f t="shared" ref="J143:J206" si="18">I143/H143*100</f>
        <v>0</v>
      </c>
      <c r="K143" s="259">
        <f t="shared" ref="K143:K206" si="19">H143/G143*100</f>
        <v>100</v>
      </c>
      <c r="L143" s="313"/>
      <c r="M143" s="313"/>
      <c r="N143" s="313"/>
      <c r="P143" s="261">
        <f>H143-G143</f>
        <v>0</v>
      </c>
    </row>
    <row r="144" spans="1:1027" ht="47.85" customHeight="1">
      <c r="A144" s="655"/>
      <c r="B144" s="655"/>
      <c r="C144" s="263"/>
      <c r="D144" s="263">
        <v>4700</v>
      </c>
      <c r="E144" s="654" t="s">
        <v>391</v>
      </c>
      <c r="F144" s="654"/>
      <c r="G144" s="265">
        <v>500</v>
      </c>
      <c r="H144" s="265">
        <v>500</v>
      </c>
      <c r="I144" s="266">
        <v>0</v>
      </c>
      <c r="J144" s="259">
        <f t="shared" si="18"/>
        <v>0</v>
      </c>
      <c r="K144" s="259">
        <f t="shared" si="19"/>
        <v>100</v>
      </c>
      <c r="L144" s="313"/>
      <c r="M144" s="313"/>
      <c r="N144" s="313"/>
      <c r="P144" s="267">
        <f>H144-G144</f>
        <v>0</v>
      </c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  <c r="AMK144"/>
      <c r="AML144"/>
      <c r="AMM144"/>
    </row>
    <row r="145" spans="1:1027" s="260" customFormat="1" ht="38.1" customHeight="1">
      <c r="A145" s="674">
        <v>754</v>
      </c>
      <c r="B145" s="674"/>
      <c r="C145" s="254"/>
      <c r="D145" s="254"/>
      <c r="E145" s="669" t="s">
        <v>103</v>
      </c>
      <c r="F145" s="669"/>
      <c r="G145" s="272">
        <f>SUM(G149,G162,G146,G166,G182)</f>
        <v>1050375</v>
      </c>
      <c r="H145" s="272">
        <f>SUM(H149,H162,H146,H166,H182)</f>
        <v>1131203</v>
      </c>
      <c r="I145" s="272">
        <f>SUM(I146,I149,I162,I166,I182)</f>
        <v>554973.47</v>
      </c>
      <c r="J145" s="259">
        <f t="shared" si="18"/>
        <v>49.060466600601302</v>
      </c>
      <c r="K145" s="259">
        <f t="shared" si="19"/>
        <v>107.69515649172914</v>
      </c>
      <c r="L145" s="313"/>
      <c r="M145" s="313"/>
      <c r="N145" s="313"/>
      <c r="P145" s="261">
        <f>H145-G145</f>
        <v>80828</v>
      </c>
    </row>
    <row r="146" spans="1:1027" s="260" customFormat="1" ht="38.1" customHeight="1">
      <c r="A146" s="655"/>
      <c r="B146" s="655"/>
      <c r="C146" s="254">
        <v>75405</v>
      </c>
      <c r="D146" s="254"/>
      <c r="E146" s="669" t="s">
        <v>563</v>
      </c>
      <c r="F146" s="669"/>
      <c r="G146" s="272">
        <f>SUM(G148:G148)</f>
        <v>0</v>
      </c>
      <c r="H146" s="272">
        <f>SUM(H147:H148)</f>
        <v>43500</v>
      </c>
      <c r="I146" s="272">
        <f>SUM(I147:I148)</f>
        <v>43500</v>
      </c>
      <c r="J146" s="259">
        <f t="shared" si="18"/>
        <v>100</v>
      </c>
      <c r="K146" s="259"/>
      <c r="L146" s="313"/>
      <c r="M146" s="313"/>
      <c r="N146" s="313"/>
      <c r="P146" s="261"/>
    </row>
    <row r="147" spans="1:1027" s="260" customFormat="1" ht="38.1" customHeight="1">
      <c r="A147" s="666"/>
      <c r="B147" s="667"/>
      <c r="C147" s="349"/>
      <c r="D147" s="263">
        <v>2300</v>
      </c>
      <c r="E147" s="658" t="s">
        <v>534</v>
      </c>
      <c r="F147" s="675"/>
      <c r="G147" s="265">
        <v>0</v>
      </c>
      <c r="H147" s="265">
        <v>26100</v>
      </c>
      <c r="I147" s="265">
        <v>26100</v>
      </c>
      <c r="J147" s="259">
        <f t="shared" si="18"/>
        <v>100</v>
      </c>
      <c r="K147" s="259"/>
      <c r="L147" s="313"/>
      <c r="M147" s="313"/>
      <c r="N147" s="313"/>
      <c r="P147" s="261"/>
    </row>
    <row r="148" spans="1:1027" s="260" customFormat="1" ht="60" customHeight="1">
      <c r="A148" s="655"/>
      <c r="B148" s="655"/>
      <c r="C148" s="254"/>
      <c r="D148" s="263">
        <v>6170</v>
      </c>
      <c r="E148" s="654" t="s">
        <v>393</v>
      </c>
      <c r="F148" s="654"/>
      <c r="G148" s="265">
        <v>0</v>
      </c>
      <c r="H148" s="265">
        <v>17400</v>
      </c>
      <c r="I148" s="265">
        <v>17400</v>
      </c>
      <c r="J148" s="259">
        <f t="shared" si="18"/>
        <v>100</v>
      </c>
      <c r="K148" s="259"/>
      <c r="L148" s="313"/>
      <c r="M148" s="313"/>
      <c r="N148" s="313"/>
      <c r="P148" s="261"/>
    </row>
    <row r="149" spans="1:1027" s="260" customFormat="1" ht="24.75" customHeight="1">
      <c r="A149" s="655"/>
      <c r="B149" s="655"/>
      <c r="C149" s="254">
        <v>75412</v>
      </c>
      <c r="D149" s="254"/>
      <c r="E149" s="669" t="s">
        <v>251</v>
      </c>
      <c r="F149" s="669"/>
      <c r="G149" s="272">
        <f>SUM(G150:G161)</f>
        <v>64170</v>
      </c>
      <c r="H149" s="272">
        <f>SUM(H150:H161)</f>
        <v>67210</v>
      </c>
      <c r="I149" s="272">
        <f>SUM(I150:I161)</f>
        <v>25519.82</v>
      </c>
      <c r="J149" s="259">
        <f t="shared" si="18"/>
        <v>37.970272280910578</v>
      </c>
      <c r="K149" s="259">
        <f t="shared" si="19"/>
        <v>104.7374162381175</v>
      </c>
      <c r="L149" s="313"/>
      <c r="M149" s="313"/>
      <c r="N149" s="313"/>
      <c r="P149" s="261">
        <f t="shared" ref="P149:P162" si="20">H149-G149</f>
        <v>3040</v>
      </c>
    </row>
    <row r="150" spans="1:1027" ht="36.75" customHeight="1">
      <c r="A150" s="655"/>
      <c r="B150" s="655"/>
      <c r="C150" s="263"/>
      <c r="D150" s="263">
        <v>3020</v>
      </c>
      <c r="E150" s="654" t="s">
        <v>229</v>
      </c>
      <c r="F150" s="654"/>
      <c r="G150" s="265">
        <v>3000</v>
      </c>
      <c r="H150" s="265">
        <v>3000</v>
      </c>
      <c r="I150" s="266">
        <v>0</v>
      </c>
      <c r="J150" s="259">
        <f t="shared" si="18"/>
        <v>0</v>
      </c>
      <c r="K150" s="259">
        <f t="shared" si="19"/>
        <v>100</v>
      </c>
      <c r="L150" s="313"/>
      <c r="M150" s="313"/>
      <c r="N150" s="313"/>
      <c r="P150" s="267">
        <f t="shared" si="20"/>
        <v>0</v>
      </c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  <c r="AMK150"/>
      <c r="AML150"/>
      <c r="AMM150"/>
    </row>
    <row r="151" spans="1:1027" ht="33.75" customHeight="1">
      <c r="A151" s="655"/>
      <c r="B151" s="655"/>
      <c r="C151" s="263"/>
      <c r="D151" s="263">
        <v>3030</v>
      </c>
      <c r="E151" s="654" t="s">
        <v>471</v>
      </c>
      <c r="F151" s="654"/>
      <c r="G151" s="265">
        <v>18000</v>
      </c>
      <c r="H151" s="265">
        <v>18000</v>
      </c>
      <c r="I151" s="266">
        <v>2652.09</v>
      </c>
      <c r="J151" s="259">
        <f t="shared" si="18"/>
        <v>14.733833333333335</v>
      </c>
      <c r="K151" s="259">
        <f t="shared" si="19"/>
        <v>100</v>
      </c>
      <c r="L151" s="313"/>
      <c r="M151" s="313"/>
      <c r="N151" s="313"/>
      <c r="P151" s="267">
        <f t="shared" si="20"/>
        <v>0</v>
      </c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  <c r="AMK151"/>
      <c r="AML151"/>
      <c r="AMM151"/>
    </row>
    <row r="152" spans="1:1027" ht="33.6" customHeight="1">
      <c r="A152" s="655"/>
      <c r="B152" s="655"/>
      <c r="C152" s="263"/>
      <c r="D152" s="263">
        <v>4110</v>
      </c>
      <c r="E152" s="654" t="s">
        <v>221</v>
      </c>
      <c r="F152" s="654"/>
      <c r="G152" s="265">
        <v>770</v>
      </c>
      <c r="H152" s="265">
        <v>870</v>
      </c>
      <c r="I152" s="266">
        <v>361</v>
      </c>
      <c r="J152" s="259">
        <f t="shared" si="18"/>
        <v>41.494252873563219</v>
      </c>
      <c r="K152" s="259">
        <f t="shared" si="19"/>
        <v>112.98701298701299</v>
      </c>
      <c r="L152" s="313"/>
      <c r="M152" s="313"/>
      <c r="N152" s="313"/>
      <c r="P152" s="267">
        <f t="shared" si="20"/>
        <v>100</v>
      </c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  <c r="AMK152"/>
      <c r="AML152"/>
      <c r="AMM152"/>
    </row>
    <row r="153" spans="1:1027" ht="24.75" customHeight="1">
      <c r="A153" s="655"/>
      <c r="B153" s="655"/>
      <c r="C153" s="263"/>
      <c r="D153" s="263">
        <v>4170</v>
      </c>
      <c r="E153" s="654" t="s">
        <v>237</v>
      </c>
      <c r="F153" s="654"/>
      <c r="G153" s="265">
        <v>5100</v>
      </c>
      <c r="H153" s="265">
        <v>5040</v>
      </c>
      <c r="I153" s="266">
        <v>2100</v>
      </c>
      <c r="J153" s="259">
        <f t="shared" si="18"/>
        <v>41.666666666666671</v>
      </c>
      <c r="K153" s="259">
        <f t="shared" si="19"/>
        <v>98.82352941176471</v>
      </c>
      <c r="L153" s="313"/>
      <c r="M153" s="313"/>
      <c r="N153" s="313"/>
      <c r="P153" s="267">
        <f t="shared" si="20"/>
        <v>-60</v>
      </c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  <c r="AMK153"/>
      <c r="AML153"/>
      <c r="AMM153"/>
    </row>
    <row r="154" spans="1:1027" ht="24" customHeight="1">
      <c r="A154" s="655"/>
      <c r="B154" s="655"/>
      <c r="C154" s="263"/>
      <c r="D154" s="263">
        <v>4210</v>
      </c>
      <c r="E154" s="654" t="s">
        <v>225</v>
      </c>
      <c r="F154" s="654"/>
      <c r="G154" s="265">
        <v>14000</v>
      </c>
      <c r="H154" s="265">
        <v>17000</v>
      </c>
      <c r="I154" s="266">
        <v>14735.81</v>
      </c>
      <c r="J154" s="259">
        <f t="shared" si="18"/>
        <v>86.681235294117641</v>
      </c>
      <c r="K154" s="259">
        <f t="shared" si="19"/>
        <v>121.42857142857142</v>
      </c>
      <c r="L154" s="313"/>
      <c r="M154" s="313"/>
      <c r="N154" s="313"/>
      <c r="P154" s="267">
        <f t="shared" si="20"/>
        <v>3000</v>
      </c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  <c r="AMK154"/>
      <c r="AML154"/>
      <c r="AMM154"/>
    </row>
    <row r="155" spans="1:1027" ht="15.4" customHeight="1">
      <c r="A155" s="655"/>
      <c r="B155" s="655"/>
      <c r="C155" s="263"/>
      <c r="D155" s="263">
        <v>4260</v>
      </c>
      <c r="E155" s="654" t="s">
        <v>230</v>
      </c>
      <c r="F155" s="654"/>
      <c r="G155" s="265">
        <v>1000</v>
      </c>
      <c r="H155" s="265">
        <v>1000</v>
      </c>
      <c r="I155" s="266">
        <v>0</v>
      </c>
      <c r="J155" s="259">
        <f t="shared" si="18"/>
        <v>0</v>
      </c>
      <c r="K155" s="259">
        <f t="shared" si="19"/>
        <v>100</v>
      </c>
      <c r="L155" s="313"/>
      <c r="M155" s="313"/>
      <c r="N155" s="313"/>
      <c r="P155" s="267">
        <f t="shared" si="20"/>
        <v>0</v>
      </c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  <c r="AMK155"/>
      <c r="AML155"/>
      <c r="AMM155"/>
    </row>
    <row r="156" spans="1:1027" ht="26.25" customHeight="1">
      <c r="A156" s="655"/>
      <c r="B156" s="655"/>
      <c r="C156" s="263"/>
      <c r="D156" s="263">
        <v>4270</v>
      </c>
      <c r="E156" s="654" t="s">
        <v>223</v>
      </c>
      <c r="F156" s="654"/>
      <c r="G156" s="265">
        <v>4500</v>
      </c>
      <c r="H156" s="265">
        <v>4500</v>
      </c>
      <c r="I156" s="266">
        <v>0</v>
      </c>
      <c r="J156" s="259">
        <f t="shared" si="18"/>
        <v>0</v>
      </c>
      <c r="K156" s="259">
        <f t="shared" si="19"/>
        <v>100</v>
      </c>
      <c r="L156" s="313"/>
      <c r="M156" s="313"/>
      <c r="N156" s="313"/>
      <c r="P156" s="267">
        <f t="shared" si="20"/>
        <v>0</v>
      </c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  <c r="AMK156"/>
      <c r="AML156"/>
      <c r="AMM156"/>
    </row>
    <row r="157" spans="1:1027" ht="25.5" customHeight="1">
      <c r="A157" s="655"/>
      <c r="B157" s="655"/>
      <c r="C157" s="263"/>
      <c r="D157" s="263">
        <v>4280</v>
      </c>
      <c r="E157" s="654" t="s">
        <v>231</v>
      </c>
      <c r="F157" s="654"/>
      <c r="G157" s="264">
        <v>2000</v>
      </c>
      <c r="H157" s="265">
        <v>2000</v>
      </c>
      <c r="I157" s="266">
        <v>0</v>
      </c>
      <c r="J157" s="259">
        <f t="shared" si="18"/>
        <v>0</v>
      </c>
      <c r="K157" s="259">
        <f t="shared" si="19"/>
        <v>100</v>
      </c>
      <c r="L157" s="313"/>
      <c r="M157" s="313"/>
      <c r="N157" s="313"/>
      <c r="P157" s="267">
        <f t="shared" si="20"/>
        <v>0</v>
      </c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  <c r="AMK157"/>
      <c r="AML157"/>
      <c r="AMM157"/>
    </row>
    <row r="158" spans="1:1027" ht="25.5" customHeight="1">
      <c r="A158" s="655"/>
      <c r="B158" s="655"/>
      <c r="C158" s="263"/>
      <c r="D158" s="263">
        <v>4300</v>
      </c>
      <c r="E158" s="654" t="s">
        <v>219</v>
      </c>
      <c r="F158" s="654"/>
      <c r="G158" s="265">
        <v>8000</v>
      </c>
      <c r="H158" s="265">
        <v>8000</v>
      </c>
      <c r="I158" s="266">
        <v>3898.7</v>
      </c>
      <c r="J158" s="259">
        <f t="shared" si="18"/>
        <v>48.733750000000001</v>
      </c>
      <c r="K158" s="259">
        <f t="shared" si="19"/>
        <v>100</v>
      </c>
      <c r="L158" s="313"/>
      <c r="M158" s="313"/>
      <c r="N158" s="313"/>
      <c r="P158" s="267">
        <f t="shared" si="20"/>
        <v>0</v>
      </c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  <c r="AMK158"/>
      <c r="AML158"/>
      <c r="AMM158"/>
    </row>
    <row r="159" spans="1:1027" ht="60.4" customHeight="1">
      <c r="A159" s="655"/>
      <c r="B159" s="655"/>
      <c r="C159" s="263"/>
      <c r="D159" s="263">
        <v>4360</v>
      </c>
      <c r="E159" s="654" t="s">
        <v>401</v>
      </c>
      <c r="F159" s="654"/>
      <c r="G159" s="265">
        <v>1500</v>
      </c>
      <c r="H159" s="265">
        <v>1500</v>
      </c>
      <c r="I159" s="266">
        <v>473.46</v>
      </c>
      <c r="J159" s="259">
        <f t="shared" si="18"/>
        <v>31.563999999999997</v>
      </c>
      <c r="K159" s="259">
        <f t="shared" si="19"/>
        <v>100</v>
      </c>
      <c r="L159" s="313"/>
      <c r="M159" s="313"/>
      <c r="N159" s="313"/>
      <c r="P159" s="267">
        <f t="shared" si="20"/>
        <v>0</v>
      </c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  <c r="AMK159"/>
      <c r="AML159"/>
      <c r="AMM159"/>
    </row>
    <row r="160" spans="1:1027" ht="26.25" customHeight="1">
      <c r="A160" s="655"/>
      <c r="B160" s="655"/>
      <c r="C160" s="263"/>
      <c r="D160" s="263">
        <v>4430</v>
      </c>
      <c r="E160" s="654" t="s">
        <v>226</v>
      </c>
      <c r="F160" s="654"/>
      <c r="G160" s="265">
        <v>4000</v>
      </c>
      <c r="H160" s="265">
        <v>4000</v>
      </c>
      <c r="I160" s="266">
        <v>900</v>
      </c>
      <c r="J160" s="259">
        <f t="shared" si="18"/>
        <v>22.5</v>
      </c>
      <c r="K160" s="259">
        <f t="shared" si="19"/>
        <v>100</v>
      </c>
      <c r="L160" s="313"/>
      <c r="M160" s="313"/>
      <c r="N160" s="313"/>
      <c r="P160" s="267">
        <f t="shared" si="20"/>
        <v>0</v>
      </c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  <c r="AMK160"/>
      <c r="AML160"/>
      <c r="AMM160"/>
    </row>
    <row r="161" spans="1:1027" ht="40.9" customHeight="1">
      <c r="A161" s="655"/>
      <c r="B161" s="655"/>
      <c r="C161" s="263"/>
      <c r="D161" s="263">
        <v>4700</v>
      </c>
      <c r="E161" s="654" t="s">
        <v>391</v>
      </c>
      <c r="F161" s="654"/>
      <c r="G161" s="265">
        <v>2300</v>
      </c>
      <c r="H161" s="265">
        <v>2300</v>
      </c>
      <c r="I161" s="266">
        <v>398.76</v>
      </c>
      <c r="J161" s="259">
        <f t="shared" si="18"/>
        <v>17.337391304347825</v>
      </c>
      <c r="K161" s="259">
        <f t="shared" si="19"/>
        <v>100</v>
      </c>
      <c r="L161" s="313"/>
      <c r="M161" s="313"/>
      <c r="N161" s="313"/>
      <c r="P161" s="267">
        <f t="shared" si="20"/>
        <v>0</v>
      </c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  <c r="AMK161"/>
      <c r="AML161"/>
      <c r="AMM161"/>
    </row>
    <row r="162" spans="1:1027" s="260" customFormat="1" ht="15.4" customHeight="1">
      <c r="A162" s="655"/>
      <c r="B162" s="655"/>
      <c r="C162" s="254">
        <v>75414</v>
      </c>
      <c r="D162" s="254"/>
      <c r="E162" s="669" t="s">
        <v>252</v>
      </c>
      <c r="F162" s="669"/>
      <c r="G162" s="272">
        <f>SUM(G163:G165)</f>
        <v>2500</v>
      </c>
      <c r="H162" s="272">
        <f t="shared" ref="H162:I162" si="21">SUM(H163:H165)</f>
        <v>500</v>
      </c>
      <c r="I162" s="272">
        <f t="shared" si="21"/>
        <v>0</v>
      </c>
      <c r="J162" s="259">
        <f t="shared" si="18"/>
        <v>0</v>
      </c>
      <c r="K162" s="259">
        <f t="shared" si="19"/>
        <v>20</v>
      </c>
      <c r="L162" s="313"/>
      <c r="M162" s="313"/>
      <c r="N162" s="313"/>
      <c r="P162" s="261">
        <f t="shared" si="20"/>
        <v>-2000</v>
      </c>
    </row>
    <row r="163" spans="1:1027" s="252" customFormat="1" ht="22.9" customHeight="1">
      <c r="A163" s="660"/>
      <c r="B163" s="661"/>
      <c r="C163" s="263"/>
      <c r="D163" s="263">
        <v>4210</v>
      </c>
      <c r="E163" s="658" t="s">
        <v>225</v>
      </c>
      <c r="F163" s="659"/>
      <c r="G163" s="265">
        <v>1000</v>
      </c>
      <c r="H163" s="265">
        <v>0</v>
      </c>
      <c r="I163" s="265">
        <v>0</v>
      </c>
      <c r="J163" s="259"/>
      <c r="K163" s="259">
        <f t="shared" si="19"/>
        <v>0</v>
      </c>
      <c r="L163" s="315"/>
      <c r="M163" s="315"/>
      <c r="N163" s="315"/>
      <c r="P163" s="267"/>
    </row>
    <row r="164" spans="1:1027" s="252" customFormat="1" ht="20.65" customHeight="1">
      <c r="A164" s="660"/>
      <c r="B164" s="661"/>
      <c r="C164" s="263"/>
      <c r="D164" s="263">
        <v>4270</v>
      </c>
      <c r="E164" s="658" t="s">
        <v>223</v>
      </c>
      <c r="F164" s="659"/>
      <c r="G164" s="265">
        <v>1000</v>
      </c>
      <c r="H164" s="265">
        <v>0</v>
      </c>
      <c r="I164" s="265">
        <v>0</v>
      </c>
      <c r="J164" s="259"/>
      <c r="K164" s="259">
        <f t="shared" si="19"/>
        <v>0</v>
      </c>
      <c r="L164" s="315"/>
      <c r="M164" s="315"/>
      <c r="N164" s="315"/>
      <c r="P164" s="267"/>
    </row>
    <row r="165" spans="1:1027" ht="39.6" customHeight="1">
      <c r="A165" s="655"/>
      <c r="B165" s="655"/>
      <c r="C165" s="263"/>
      <c r="D165" s="263">
        <v>4700</v>
      </c>
      <c r="E165" s="654" t="s">
        <v>391</v>
      </c>
      <c r="F165" s="654"/>
      <c r="G165" s="265">
        <v>500</v>
      </c>
      <c r="H165" s="265">
        <v>500</v>
      </c>
      <c r="I165" s="273">
        <v>0</v>
      </c>
      <c r="J165" s="259">
        <f t="shared" si="18"/>
        <v>0</v>
      </c>
      <c r="K165" s="259">
        <f t="shared" si="19"/>
        <v>100</v>
      </c>
      <c r="L165" s="313"/>
      <c r="M165" s="313"/>
      <c r="N165" s="313"/>
      <c r="P165" s="267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  <c r="AMJ165"/>
      <c r="AMK165"/>
      <c r="AML165"/>
      <c r="AMM165"/>
    </row>
    <row r="166" spans="1:1027" s="260" customFormat="1" ht="27" customHeight="1">
      <c r="A166" s="655"/>
      <c r="B166" s="655"/>
      <c r="C166" s="254">
        <v>75416</v>
      </c>
      <c r="D166" s="254"/>
      <c r="E166" s="669" t="s">
        <v>105</v>
      </c>
      <c r="F166" s="669"/>
      <c r="G166" s="272">
        <f>SUM(G167:G181)</f>
        <v>958705</v>
      </c>
      <c r="H166" s="272">
        <f>SUM(H167:H181)</f>
        <v>995993</v>
      </c>
      <c r="I166" s="272">
        <f>SUM(I167:I181)</f>
        <v>475953.65</v>
      </c>
      <c r="J166" s="259">
        <f t="shared" si="18"/>
        <v>47.786846895510308</v>
      </c>
      <c r="K166" s="259">
        <f t="shared" si="19"/>
        <v>103.88941332318076</v>
      </c>
      <c r="L166" s="313"/>
      <c r="M166" s="313"/>
      <c r="N166" s="313"/>
      <c r="P166" s="261">
        <f t="shared" ref="P166:P182" si="22">H166-G166</f>
        <v>37288</v>
      </c>
    </row>
    <row r="167" spans="1:1027" ht="39" customHeight="1">
      <c r="A167" s="655"/>
      <c r="B167" s="655"/>
      <c r="C167" s="263"/>
      <c r="D167" s="263">
        <v>3020</v>
      </c>
      <c r="E167" s="654" t="s">
        <v>229</v>
      </c>
      <c r="F167" s="654"/>
      <c r="G167" s="265">
        <v>18000</v>
      </c>
      <c r="H167" s="265">
        <v>18000</v>
      </c>
      <c r="I167" s="266">
        <v>1298.8499999999999</v>
      </c>
      <c r="J167" s="259">
        <f t="shared" si="18"/>
        <v>7.2158333333333324</v>
      </c>
      <c r="K167" s="259">
        <f t="shared" si="19"/>
        <v>100</v>
      </c>
      <c r="L167" s="313"/>
      <c r="M167" s="313"/>
      <c r="N167" s="313"/>
      <c r="P167" s="267">
        <f t="shared" si="22"/>
        <v>0</v>
      </c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  <c r="AMK167"/>
      <c r="AML167"/>
      <c r="AMM167"/>
    </row>
    <row r="168" spans="1:1027" ht="41.25" customHeight="1">
      <c r="A168" s="655"/>
      <c r="B168" s="655"/>
      <c r="C168" s="263"/>
      <c r="D168" s="263">
        <v>4010</v>
      </c>
      <c r="E168" s="654" t="s">
        <v>220</v>
      </c>
      <c r="F168" s="654"/>
      <c r="G168" s="265">
        <v>642842</v>
      </c>
      <c r="H168" s="265">
        <v>674042</v>
      </c>
      <c r="I168" s="266">
        <v>314647.78999999998</v>
      </c>
      <c r="J168" s="259">
        <f t="shared" si="18"/>
        <v>46.680739479142247</v>
      </c>
      <c r="K168" s="259">
        <f t="shared" si="19"/>
        <v>104.8534476589893</v>
      </c>
      <c r="L168" s="313"/>
      <c r="M168" s="313">
        <f>I168+I169+I170+I171</f>
        <v>430447.6</v>
      </c>
      <c r="N168" s="313"/>
      <c r="P168" s="267">
        <f t="shared" si="22"/>
        <v>31200</v>
      </c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  <c r="AMK168"/>
      <c r="AML168"/>
      <c r="AMM168"/>
    </row>
    <row r="169" spans="1:1027" ht="24.75" customHeight="1">
      <c r="A169" s="655"/>
      <c r="B169" s="655"/>
      <c r="C169" s="263"/>
      <c r="D169" s="263">
        <v>4040</v>
      </c>
      <c r="E169" s="654" t="s">
        <v>241</v>
      </c>
      <c r="F169" s="654"/>
      <c r="G169" s="265">
        <v>50489</v>
      </c>
      <c r="H169" s="265">
        <v>50449</v>
      </c>
      <c r="I169" s="266">
        <v>47668.42</v>
      </c>
      <c r="J169" s="259">
        <f t="shared" si="18"/>
        <v>94.488334753909882</v>
      </c>
      <c r="K169" s="259">
        <f t="shared" si="19"/>
        <v>99.920774822238513</v>
      </c>
      <c r="L169" s="313"/>
      <c r="M169" s="313"/>
      <c r="N169" s="313"/>
      <c r="P169" s="267">
        <f t="shared" si="22"/>
        <v>-40</v>
      </c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  <c r="AMK169"/>
      <c r="AML169"/>
      <c r="AMM169"/>
    </row>
    <row r="170" spans="1:1027" ht="30.75" customHeight="1">
      <c r="A170" s="655"/>
      <c r="B170" s="655"/>
      <c r="C170" s="263"/>
      <c r="D170" s="263">
        <v>4110</v>
      </c>
      <c r="E170" s="654" t="s">
        <v>221</v>
      </c>
      <c r="F170" s="654"/>
      <c r="G170" s="265">
        <v>119184</v>
      </c>
      <c r="H170" s="265">
        <v>124548</v>
      </c>
      <c r="I170" s="266">
        <v>60082.62</v>
      </c>
      <c r="J170" s="259">
        <f t="shared" si="18"/>
        <v>48.240533770112734</v>
      </c>
      <c r="K170" s="259">
        <f t="shared" si="19"/>
        <v>104.50060410793395</v>
      </c>
      <c r="L170" s="313"/>
      <c r="M170" s="313"/>
      <c r="N170" s="313"/>
      <c r="P170" s="267">
        <f t="shared" si="22"/>
        <v>5364</v>
      </c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  <c r="AMK170"/>
      <c r="AML170"/>
      <c r="AMM170"/>
    </row>
    <row r="171" spans="1:1027" ht="29.25" customHeight="1">
      <c r="A171" s="655"/>
      <c r="B171" s="655"/>
      <c r="C171" s="263"/>
      <c r="D171" s="263">
        <v>4120</v>
      </c>
      <c r="E171" s="654" t="s">
        <v>222</v>
      </c>
      <c r="F171" s="654"/>
      <c r="G171" s="265">
        <v>16986</v>
      </c>
      <c r="H171" s="265">
        <v>17750</v>
      </c>
      <c r="I171" s="266">
        <v>8048.77</v>
      </c>
      <c r="J171" s="259">
        <f t="shared" si="18"/>
        <v>45.345183098591555</v>
      </c>
      <c r="K171" s="259">
        <f t="shared" si="19"/>
        <v>104.49782173554692</v>
      </c>
      <c r="L171" s="313"/>
      <c r="M171" s="313"/>
      <c r="N171" s="313"/>
      <c r="P171" s="267">
        <f t="shared" si="22"/>
        <v>764</v>
      </c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  <c r="AMK171"/>
      <c r="AML171"/>
      <c r="AMM171"/>
    </row>
    <row r="172" spans="1:1027" ht="29.25" customHeight="1">
      <c r="A172" s="655"/>
      <c r="B172" s="655"/>
      <c r="C172" s="263"/>
      <c r="D172" s="263">
        <v>4210</v>
      </c>
      <c r="E172" s="654" t="s">
        <v>225</v>
      </c>
      <c r="F172" s="654"/>
      <c r="G172" s="265">
        <v>38000</v>
      </c>
      <c r="H172" s="265">
        <v>36792</v>
      </c>
      <c r="I172" s="266">
        <v>11046.2</v>
      </c>
      <c r="J172" s="259">
        <f t="shared" si="18"/>
        <v>30.023374646662322</v>
      </c>
      <c r="K172" s="259">
        <f t="shared" si="19"/>
        <v>96.821052631578951</v>
      </c>
      <c r="L172" s="313"/>
      <c r="M172" s="313"/>
      <c r="N172" s="313"/>
      <c r="P172" s="267">
        <f t="shared" si="22"/>
        <v>-1208</v>
      </c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  <c r="AMK172"/>
      <c r="AML172"/>
      <c r="AMM172"/>
    </row>
    <row r="173" spans="1:1027" ht="15.4" customHeight="1">
      <c r="A173" s="655"/>
      <c r="B173" s="655"/>
      <c r="C173" s="263"/>
      <c r="D173" s="263">
        <v>4260</v>
      </c>
      <c r="E173" s="654" t="s">
        <v>230</v>
      </c>
      <c r="F173" s="654"/>
      <c r="G173" s="265">
        <v>7000</v>
      </c>
      <c r="H173" s="265">
        <v>7000</v>
      </c>
      <c r="I173" s="266">
        <v>2621.58</v>
      </c>
      <c r="J173" s="259">
        <f t="shared" si="18"/>
        <v>37.451142857142855</v>
      </c>
      <c r="K173" s="259">
        <f t="shared" si="19"/>
        <v>100</v>
      </c>
      <c r="L173" s="313"/>
      <c r="M173" s="313"/>
      <c r="N173" s="313"/>
      <c r="P173" s="267">
        <f t="shared" si="22"/>
        <v>0</v>
      </c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  <c r="AMK173"/>
      <c r="AML173"/>
      <c r="AMM173"/>
    </row>
    <row r="174" spans="1:1027" ht="27" customHeight="1">
      <c r="A174" s="655"/>
      <c r="B174" s="655"/>
      <c r="C174" s="263"/>
      <c r="D174" s="263">
        <v>4270</v>
      </c>
      <c r="E174" s="654" t="s">
        <v>223</v>
      </c>
      <c r="F174" s="654"/>
      <c r="G174" s="265">
        <v>14000</v>
      </c>
      <c r="H174" s="265">
        <v>13500</v>
      </c>
      <c r="I174" s="266">
        <v>3805</v>
      </c>
      <c r="J174" s="259">
        <f t="shared" si="18"/>
        <v>28.185185185185187</v>
      </c>
      <c r="K174" s="259">
        <f t="shared" si="19"/>
        <v>96.428571428571431</v>
      </c>
      <c r="L174" s="313"/>
      <c r="M174" s="313"/>
      <c r="N174" s="313"/>
      <c r="P174" s="267">
        <f t="shared" si="22"/>
        <v>-500</v>
      </c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  <c r="AMK174"/>
      <c r="AML174"/>
      <c r="AMM174"/>
    </row>
    <row r="175" spans="1:1027" ht="26.25" customHeight="1">
      <c r="A175" s="655"/>
      <c r="B175" s="655"/>
      <c r="C175" s="263"/>
      <c r="D175" s="263">
        <v>4280</v>
      </c>
      <c r="E175" s="654" t="s">
        <v>231</v>
      </c>
      <c r="F175" s="654"/>
      <c r="G175" s="265">
        <v>1500</v>
      </c>
      <c r="H175" s="265">
        <v>2000</v>
      </c>
      <c r="I175" s="266">
        <v>1872</v>
      </c>
      <c r="J175" s="259">
        <f t="shared" si="18"/>
        <v>93.600000000000009</v>
      </c>
      <c r="K175" s="259">
        <f t="shared" si="19"/>
        <v>133.33333333333331</v>
      </c>
      <c r="L175" s="313"/>
      <c r="M175" s="313"/>
      <c r="N175" s="313"/>
      <c r="P175" s="267">
        <f t="shared" si="22"/>
        <v>500</v>
      </c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  <c r="AMK175"/>
      <c r="AML175"/>
      <c r="AMM175"/>
    </row>
    <row r="176" spans="1:1027" ht="25.5" customHeight="1">
      <c r="A176" s="655"/>
      <c r="B176" s="655"/>
      <c r="C176" s="274"/>
      <c r="D176" s="274">
        <v>4300</v>
      </c>
      <c r="E176" s="654" t="s">
        <v>219</v>
      </c>
      <c r="F176" s="654"/>
      <c r="G176" s="275">
        <v>24000</v>
      </c>
      <c r="H176" s="275">
        <v>24000</v>
      </c>
      <c r="I176" s="276">
        <v>7559.95</v>
      </c>
      <c r="J176" s="259">
        <f t="shared" si="18"/>
        <v>31.499791666666667</v>
      </c>
      <c r="K176" s="259">
        <f t="shared" si="19"/>
        <v>100</v>
      </c>
      <c r="L176" s="313"/>
      <c r="M176" s="313"/>
      <c r="N176" s="313"/>
      <c r="P176" s="267">
        <f t="shared" si="22"/>
        <v>0</v>
      </c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  <c r="AMK176"/>
      <c r="AML176"/>
      <c r="AMM176"/>
    </row>
    <row r="177" spans="1:1027" ht="48.4" customHeight="1">
      <c r="A177" s="655"/>
      <c r="B177" s="655"/>
      <c r="C177" s="263"/>
      <c r="D177" s="263">
        <v>4360</v>
      </c>
      <c r="E177" s="654" t="s">
        <v>401</v>
      </c>
      <c r="F177" s="654"/>
      <c r="G177" s="264">
        <v>3500</v>
      </c>
      <c r="H177" s="264">
        <v>3500</v>
      </c>
      <c r="I177" s="266">
        <v>904.07</v>
      </c>
      <c r="J177" s="259">
        <f t="shared" si="18"/>
        <v>25.830571428571432</v>
      </c>
      <c r="K177" s="259">
        <f t="shared" si="19"/>
        <v>100</v>
      </c>
      <c r="L177" s="313"/>
      <c r="M177" s="313"/>
      <c r="N177" s="313"/>
      <c r="P177" s="267">
        <f t="shared" si="22"/>
        <v>0</v>
      </c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  <c r="AMK177"/>
      <c r="AML177"/>
      <c r="AMM177"/>
    </row>
    <row r="178" spans="1:1027" ht="25.5" customHeight="1">
      <c r="A178" s="655"/>
      <c r="B178" s="655"/>
      <c r="C178" s="277"/>
      <c r="D178" s="277">
        <v>4410</v>
      </c>
      <c r="E178" s="654" t="s">
        <v>245</v>
      </c>
      <c r="F178" s="654"/>
      <c r="G178" s="278">
        <v>500</v>
      </c>
      <c r="H178" s="271">
        <v>500</v>
      </c>
      <c r="I178" s="279">
        <v>0</v>
      </c>
      <c r="J178" s="259">
        <f t="shared" si="18"/>
        <v>0</v>
      </c>
      <c r="K178" s="259">
        <f t="shared" si="19"/>
        <v>100</v>
      </c>
      <c r="L178" s="313"/>
      <c r="M178" s="313"/>
      <c r="N178" s="313"/>
      <c r="P178" s="267">
        <f t="shared" si="22"/>
        <v>0</v>
      </c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  <c r="AMK178"/>
      <c r="AML178"/>
      <c r="AMM178"/>
    </row>
    <row r="179" spans="1:1027" ht="15.4" customHeight="1">
      <c r="A179" s="670"/>
      <c r="B179" s="670"/>
      <c r="C179" s="274"/>
      <c r="D179" s="274">
        <v>4430</v>
      </c>
      <c r="E179" s="671" t="s">
        <v>226</v>
      </c>
      <c r="F179" s="671"/>
      <c r="G179" s="280">
        <v>6800</v>
      </c>
      <c r="H179" s="275">
        <v>6800</v>
      </c>
      <c r="I179" s="276">
        <v>4240</v>
      </c>
      <c r="J179" s="259">
        <f t="shared" si="18"/>
        <v>62.352941176470587</v>
      </c>
      <c r="K179" s="259">
        <f t="shared" si="19"/>
        <v>100</v>
      </c>
      <c r="L179" s="313"/>
      <c r="M179" s="313"/>
      <c r="N179" s="313"/>
      <c r="P179" s="267">
        <f t="shared" si="22"/>
        <v>0</v>
      </c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  <c r="AMK179"/>
      <c r="AML179"/>
      <c r="AMM179"/>
    </row>
    <row r="180" spans="1:1027" ht="38.25" customHeight="1">
      <c r="A180" s="691"/>
      <c r="B180" s="691"/>
      <c r="C180" s="319"/>
      <c r="D180" s="319">
        <v>4440</v>
      </c>
      <c r="E180" s="664" t="s">
        <v>232</v>
      </c>
      <c r="F180" s="664"/>
      <c r="G180" s="454">
        <v>14404</v>
      </c>
      <c r="H180" s="454">
        <v>15612</v>
      </c>
      <c r="I180" s="455">
        <v>11708.4</v>
      </c>
      <c r="J180" s="259">
        <f t="shared" si="18"/>
        <v>74.996156802459652</v>
      </c>
      <c r="K180" s="259">
        <f t="shared" si="19"/>
        <v>108.38655928908636</v>
      </c>
      <c r="L180" s="313"/>
      <c r="M180" s="313"/>
      <c r="N180" s="313"/>
      <c r="P180" s="267">
        <f t="shared" si="22"/>
        <v>1208</v>
      </c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  <c r="AMK180"/>
      <c r="AML180"/>
      <c r="AMM180"/>
    </row>
    <row r="181" spans="1:1027" ht="47.65" customHeight="1">
      <c r="A181" s="692"/>
      <c r="B181" s="692"/>
      <c r="C181" s="277"/>
      <c r="D181" s="277">
        <v>4700</v>
      </c>
      <c r="E181" s="693" t="s">
        <v>391</v>
      </c>
      <c r="F181" s="693"/>
      <c r="G181" s="278">
        <v>1500</v>
      </c>
      <c r="H181" s="278">
        <v>1500</v>
      </c>
      <c r="I181" s="279">
        <v>450</v>
      </c>
      <c r="J181" s="259">
        <f t="shared" si="18"/>
        <v>30</v>
      </c>
      <c r="K181" s="259">
        <f t="shared" si="19"/>
        <v>100</v>
      </c>
      <c r="L181" s="313"/>
      <c r="M181" s="313"/>
      <c r="N181" s="313"/>
      <c r="P181" s="267">
        <f t="shared" si="22"/>
        <v>0</v>
      </c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  <c r="AMK181"/>
      <c r="AML181"/>
      <c r="AMM181"/>
    </row>
    <row r="182" spans="1:1027" s="260" customFormat="1" ht="24.75" customHeight="1">
      <c r="A182" s="655"/>
      <c r="B182" s="655"/>
      <c r="C182" s="282">
        <v>75421</v>
      </c>
      <c r="D182" s="282"/>
      <c r="E182" s="669" t="s">
        <v>253</v>
      </c>
      <c r="F182" s="669"/>
      <c r="G182" s="283">
        <f>SUM(G183:G184)</f>
        <v>25000</v>
      </c>
      <c r="H182" s="283">
        <f t="shared" ref="H182:I182" si="23">SUM(H184:H184)</f>
        <v>24000</v>
      </c>
      <c r="I182" s="283">
        <f t="shared" si="23"/>
        <v>10000</v>
      </c>
      <c r="J182" s="259">
        <f t="shared" si="18"/>
        <v>41.666666666666671</v>
      </c>
      <c r="K182" s="259">
        <f t="shared" si="19"/>
        <v>96</v>
      </c>
      <c r="L182" s="313"/>
      <c r="M182" s="313"/>
      <c r="N182" s="313"/>
      <c r="P182" s="261">
        <f t="shared" si="22"/>
        <v>-1000</v>
      </c>
    </row>
    <row r="183" spans="1:1027" s="252" customFormat="1" ht="24.75" customHeight="1">
      <c r="A183" s="660"/>
      <c r="B183" s="661"/>
      <c r="C183" s="277"/>
      <c r="D183" s="277">
        <v>4210</v>
      </c>
      <c r="E183" s="658" t="s">
        <v>225</v>
      </c>
      <c r="F183" s="659"/>
      <c r="G183" s="281">
        <v>1000</v>
      </c>
      <c r="H183" s="281">
        <v>0</v>
      </c>
      <c r="I183" s="281">
        <v>0</v>
      </c>
      <c r="J183" s="259"/>
      <c r="K183" s="259">
        <f t="shared" si="19"/>
        <v>0</v>
      </c>
      <c r="L183" s="315"/>
      <c r="M183" s="315"/>
      <c r="N183" s="315"/>
      <c r="P183" s="267"/>
    </row>
    <row r="184" spans="1:1027" ht="25.5" customHeight="1">
      <c r="A184" s="655"/>
      <c r="B184" s="655"/>
      <c r="C184" s="263"/>
      <c r="D184" s="263">
        <v>4300</v>
      </c>
      <c r="E184" s="654" t="s">
        <v>219</v>
      </c>
      <c r="F184" s="654"/>
      <c r="G184" s="273">
        <v>24000</v>
      </c>
      <c r="H184" s="265">
        <v>24000</v>
      </c>
      <c r="I184" s="266">
        <v>10000</v>
      </c>
      <c r="J184" s="259">
        <f t="shared" si="18"/>
        <v>41.666666666666671</v>
      </c>
      <c r="K184" s="259">
        <f t="shared" si="19"/>
        <v>100</v>
      </c>
      <c r="L184" s="313"/>
      <c r="M184" s="313"/>
      <c r="N184" s="313"/>
      <c r="P184" s="267">
        <f>H184-G184</f>
        <v>0</v>
      </c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  <c r="AMK184"/>
      <c r="AML184"/>
      <c r="AMM184"/>
    </row>
    <row r="185" spans="1:1027" s="411" customFormat="1" ht="25.5" customHeight="1">
      <c r="A185" s="711">
        <v>755</v>
      </c>
      <c r="B185" s="712"/>
      <c r="C185" s="409"/>
      <c r="D185" s="409"/>
      <c r="E185" s="678" t="s">
        <v>547</v>
      </c>
      <c r="F185" s="679"/>
      <c r="G185" s="283">
        <f>G186</f>
        <v>1878.12</v>
      </c>
      <c r="H185" s="283">
        <f t="shared" ref="H185:I185" si="24">H186</f>
        <v>1878.12</v>
      </c>
      <c r="I185" s="283">
        <f t="shared" si="24"/>
        <v>0</v>
      </c>
      <c r="J185" s="259">
        <f t="shared" si="18"/>
        <v>0</v>
      </c>
      <c r="K185" s="259">
        <f t="shared" si="19"/>
        <v>100</v>
      </c>
      <c r="L185" s="313"/>
      <c r="M185" s="313"/>
      <c r="N185" s="313"/>
      <c r="O185" s="260"/>
      <c r="P185" s="261"/>
      <c r="Q185" s="260"/>
      <c r="R185" s="260"/>
      <c r="S185" s="260"/>
      <c r="T185" s="260"/>
    </row>
    <row r="186" spans="1:1027" s="411" customFormat="1" ht="25.5" customHeight="1">
      <c r="A186" s="713"/>
      <c r="B186" s="713"/>
      <c r="C186" s="452">
        <v>75515</v>
      </c>
      <c r="D186" s="409"/>
      <c r="E186" s="678" t="s">
        <v>549</v>
      </c>
      <c r="F186" s="679"/>
      <c r="G186" s="283">
        <f>SUM(G187:G188)</f>
        <v>1878.12</v>
      </c>
      <c r="H186" s="283">
        <f t="shared" ref="H186:I186" si="25">SUM(H187:H188)</f>
        <v>1878.12</v>
      </c>
      <c r="I186" s="283">
        <f t="shared" si="25"/>
        <v>0</v>
      </c>
      <c r="J186" s="259">
        <f t="shared" si="18"/>
        <v>0</v>
      </c>
      <c r="K186" s="259">
        <f t="shared" si="19"/>
        <v>100</v>
      </c>
      <c r="L186" s="313"/>
      <c r="M186" s="313"/>
      <c r="N186" s="313"/>
      <c r="O186" s="260"/>
      <c r="P186" s="261"/>
      <c r="Q186" s="260"/>
      <c r="R186" s="260"/>
      <c r="S186" s="260"/>
      <c r="T186" s="260"/>
    </row>
    <row r="187" spans="1:1027" ht="25.5" customHeight="1">
      <c r="A187" s="714"/>
      <c r="B187" s="715"/>
      <c r="C187" s="263"/>
      <c r="D187" s="263">
        <v>4210</v>
      </c>
      <c r="E187" s="658" t="s">
        <v>225</v>
      </c>
      <c r="F187" s="659"/>
      <c r="G187" s="281">
        <v>1720</v>
      </c>
      <c r="H187" s="271">
        <v>1720</v>
      </c>
      <c r="I187" s="281">
        <v>0</v>
      </c>
      <c r="J187" s="259">
        <f t="shared" si="18"/>
        <v>0</v>
      </c>
      <c r="K187" s="259">
        <f t="shared" si="19"/>
        <v>100</v>
      </c>
      <c r="L187" s="313"/>
      <c r="M187" s="313"/>
      <c r="N187" s="313"/>
      <c r="P187" s="26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  <c r="AMK187"/>
      <c r="AML187"/>
      <c r="AMM187"/>
    </row>
    <row r="188" spans="1:1027" ht="25.5" customHeight="1">
      <c r="A188" s="716"/>
      <c r="B188" s="717"/>
      <c r="C188" s="263"/>
      <c r="D188" s="263">
        <v>4260</v>
      </c>
      <c r="E188" s="658" t="s">
        <v>230</v>
      </c>
      <c r="F188" s="659"/>
      <c r="G188" s="281">
        <v>158.12</v>
      </c>
      <c r="H188" s="271">
        <v>158.12</v>
      </c>
      <c r="I188" s="281">
        <v>0</v>
      </c>
      <c r="J188" s="259">
        <f t="shared" si="18"/>
        <v>0</v>
      </c>
      <c r="K188" s="259">
        <f t="shared" si="19"/>
        <v>100</v>
      </c>
      <c r="L188" s="313"/>
      <c r="M188" s="313"/>
      <c r="N188" s="313"/>
      <c r="P188" s="267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  <c r="AMK188"/>
      <c r="AML188"/>
      <c r="AMM188"/>
    </row>
    <row r="189" spans="1:1027" s="260" customFormat="1" ht="25.5" customHeight="1">
      <c r="A189" s="674">
        <v>757</v>
      </c>
      <c r="B189" s="674"/>
      <c r="C189" s="254"/>
      <c r="D189" s="254"/>
      <c r="E189" s="669" t="s">
        <v>254</v>
      </c>
      <c r="F189" s="669"/>
      <c r="G189" s="284">
        <f t="shared" ref="G189:I190" si="26">SUM(G190:G190)</f>
        <v>940000</v>
      </c>
      <c r="H189" s="284">
        <f t="shared" si="26"/>
        <v>940000</v>
      </c>
      <c r="I189" s="284">
        <f t="shared" si="26"/>
        <v>441651.94</v>
      </c>
      <c r="J189" s="259">
        <f t="shared" si="18"/>
        <v>46.984248936170218</v>
      </c>
      <c r="K189" s="259">
        <f t="shared" si="19"/>
        <v>100</v>
      </c>
      <c r="L189" s="313"/>
      <c r="M189" s="313"/>
      <c r="N189" s="313"/>
      <c r="P189" s="261">
        <f>H189-G189</f>
        <v>0</v>
      </c>
    </row>
    <row r="190" spans="1:1027" s="260" customFormat="1" ht="61.9" customHeight="1">
      <c r="A190" s="655"/>
      <c r="B190" s="655"/>
      <c r="C190" s="254">
        <v>75702</v>
      </c>
      <c r="D190" s="254"/>
      <c r="E190" s="669" t="s">
        <v>255</v>
      </c>
      <c r="F190" s="669"/>
      <c r="G190" s="258">
        <f t="shared" si="26"/>
        <v>940000</v>
      </c>
      <c r="H190" s="258">
        <f t="shared" si="26"/>
        <v>940000</v>
      </c>
      <c r="I190" s="258">
        <f t="shared" si="26"/>
        <v>441651.94</v>
      </c>
      <c r="J190" s="259">
        <f t="shared" si="18"/>
        <v>46.984248936170218</v>
      </c>
      <c r="K190" s="259">
        <f t="shared" si="19"/>
        <v>100</v>
      </c>
      <c r="L190" s="313"/>
      <c r="M190" s="313"/>
      <c r="N190" s="313"/>
      <c r="P190" s="261">
        <f>H190-G190</f>
        <v>0</v>
      </c>
    </row>
    <row r="191" spans="1:1027" ht="77.45" customHeight="1">
      <c r="A191" s="655"/>
      <c r="B191" s="655"/>
      <c r="C191" s="263"/>
      <c r="D191" s="263">
        <v>8110</v>
      </c>
      <c r="E191" s="654" t="s">
        <v>472</v>
      </c>
      <c r="F191" s="654"/>
      <c r="G191" s="264">
        <v>940000</v>
      </c>
      <c r="H191" s="265">
        <v>940000</v>
      </c>
      <c r="I191" s="266">
        <v>441651.94</v>
      </c>
      <c r="J191" s="259">
        <f t="shared" si="18"/>
        <v>46.984248936170218</v>
      </c>
      <c r="K191" s="259">
        <f t="shared" si="19"/>
        <v>100</v>
      </c>
      <c r="L191" s="313"/>
      <c r="M191" s="313"/>
      <c r="N191" s="313"/>
      <c r="P191" s="267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  <c r="AMK191"/>
      <c r="AML191"/>
      <c r="AMM191"/>
    </row>
    <row r="192" spans="1:1027" s="260" customFormat="1" ht="15.4" customHeight="1">
      <c r="A192" s="674">
        <v>758</v>
      </c>
      <c r="B192" s="674"/>
      <c r="C192" s="254"/>
      <c r="D192" s="254"/>
      <c r="E192" s="669" t="s">
        <v>140</v>
      </c>
      <c r="F192" s="669"/>
      <c r="G192" s="272">
        <f t="shared" ref="G192:I193" si="27">SUM(G193:G193)</f>
        <v>485000</v>
      </c>
      <c r="H192" s="272">
        <f t="shared" si="27"/>
        <v>485000</v>
      </c>
      <c r="I192" s="272">
        <f t="shared" si="27"/>
        <v>0</v>
      </c>
      <c r="J192" s="259">
        <f t="shared" si="18"/>
        <v>0</v>
      </c>
      <c r="K192" s="259">
        <f t="shared" si="19"/>
        <v>100</v>
      </c>
      <c r="L192" s="313"/>
      <c r="M192" s="313"/>
      <c r="N192" s="313"/>
      <c r="P192" s="261">
        <f t="shared" ref="P192:P216" si="28">H192-G192</f>
        <v>0</v>
      </c>
    </row>
    <row r="193" spans="1:1027" s="260" customFormat="1" ht="24" customHeight="1">
      <c r="A193" s="655"/>
      <c r="B193" s="655"/>
      <c r="C193" s="254">
        <v>75818</v>
      </c>
      <c r="D193" s="254"/>
      <c r="E193" s="669" t="s">
        <v>256</v>
      </c>
      <c r="F193" s="669"/>
      <c r="G193" s="272">
        <f t="shared" si="27"/>
        <v>485000</v>
      </c>
      <c r="H193" s="272">
        <f>SUM(H194:H194)</f>
        <v>485000</v>
      </c>
      <c r="I193" s="272">
        <f t="shared" si="27"/>
        <v>0</v>
      </c>
      <c r="J193" s="259">
        <f t="shared" si="18"/>
        <v>0</v>
      </c>
      <c r="K193" s="259">
        <f t="shared" si="19"/>
        <v>100</v>
      </c>
      <c r="L193" s="313"/>
      <c r="M193" s="313"/>
      <c r="N193" s="313"/>
      <c r="P193" s="261">
        <f t="shared" si="28"/>
        <v>0</v>
      </c>
    </row>
    <row r="194" spans="1:1027" ht="15.4" customHeight="1">
      <c r="A194" s="655"/>
      <c r="B194" s="655"/>
      <c r="C194" s="263"/>
      <c r="D194" s="263">
        <v>4810</v>
      </c>
      <c r="E194" s="654" t="s">
        <v>257</v>
      </c>
      <c r="F194" s="654"/>
      <c r="G194" s="265">
        <v>485000</v>
      </c>
      <c r="H194" s="265">
        <v>485000</v>
      </c>
      <c r="I194" s="266">
        <v>0</v>
      </c>
      <c r="J194" s="259">
        <f t="shared" si="18"/>
        <v>0</v>
      </c>
      <c r="K194" s="259">
        <f t="shared" si="19"/>
        <v>100</v>
      </c>
      <c r="L194" s="313"/>
      <c r="M194" s="313"/>
      <c r="N194" s="313"/>
      <c r="P194" s="267">
        <f t="shared" si="28"/>
        <v>0</v>
      </c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  <c r="AMJ194"/>
      <c r="AMK194"/>
      <c r="AML194"/>
      <c r="AMM194"/>
    </row>
    <row r="195" spans="1:1027" s="260" customFormat="1" ht="26.85" customHeight="1">
      <c r="A195" s="674">
        <v>801</v>
      </c>
      <c r="B195" s="674"/>
      <c r="C195" s="254"/>
      <c r="D195" s="254"/>
      <c r="E195" s="669" t="s">
        <v>150</v>
      </c>
      <c r="F195" s="669"/>
      <c r="G195" s="272">
        <f>SUM(G196,G220,G226,G250,G275,G280,G283,G312,G297,G304)</f>
        <v>35391718</v>
      </c>
      <c r="H195" s="272">
        <f>SUM(H196,H220,H226,H250,H275,H280,H283,H312,H297,H304)</f>
        <v>36269442.159999996</v>
      </c>
      <c r="I195" s="272">
        <f>SUM(I196,I220,I226,I250,I275,I280,I283,I312,I297,I304)</f>
        <v>18385595.620000005</v>
      </c>
      <c r="J195" s="259">
        <f t="shared" si="18"/>
        <v>50.691696715083992</v>
      </c>
      <c r="K195" s="259">
        <f t="shared" si="19"/>
        <v>102.48002699388596</v>
      </c>
      <c r="L195" s="313"/>
      <c r="M195" s="313"/>
      <c r="N195" s="313"/>
      <c r="P195" s="261">
        <f t="shared" si="28"/>
        <v>877724.15999999642</v>
      </c>
    </row>
    <row r="196" spans="1:1027" s="260" customFormat="1" ht="15.4" customHeight="1">
      <c r="A196" s="655"/>
      <c r="B196" s="655"/>
      <c r="C196" s="254">
        <v>80101</v>
      </c>
      <c r="D196" s="254"/>
      <c r="E196" s="669" t="s">
        <v>152</v>
      </c>
      <c r="F196" s="669"/>
      <c r="G196" s="272">
        <f>SUM(G197:G219)</f>
        <v>15465904</v>
      </c>
      <c r="H196" s="272">
        <f>SUM(H197:H219)</f>
        <v>15864083</v>
      </c>
      <c r="I196" s="272">
        <f>SUM(I197:I219)</f>
        <v>7983752.8600000003</v>
      </c>
      <c r="J196" s="259">
        <f t="shared" si="18"/>
        <v>50.325965011655569</v>
      </c>
      <c r="K196" s="259">
        <f t="shared" si="19"/>
        <v>102.57456014210355</v>
      </c>
      <c r="L196" s="313"/>
      <c r="M196" s="313"/>
      <c r="N196" s="313"/>
      <c r="P196" s="261">
        <f t="shared" si="28"/>
        <v>398179</v>
      </c>
    </row>
    <row r="197" spans="1:1027" s="252" customFormat="1" ht="48" customHeight="1">
      <c r="A197" s="676"/>
      <c r="B197" s="676"/>
      <c r="C197" s="263"/>
      <c r="D197" s="263">
        <v>2540</v>
      </c>
      <c r="E197" s="658" t="s">
        <v>259</v>
      </c>
      <c r="F197" s="659"/>
      <c r="G197" s="265">
        <v>62144</v>
      </c>
      <c r="H197" s="265">
        <v>62144</v>
      </c>
      <c r="I197" s="265">
        <v>0</v>
      </c>
      <c r="J197" s="259">
        <f t="shared" si="18"/>
        <v>0</v>
      </c>
      <c r="K197" s="259">
        <f t="shared" si="19"/>
        <v>100</v>
      </c>
      <c r="L197" s="315"/>
      <c r="M197" s="315"/>
      <c r="N197" s="315"/>
      <c r="P197" s="267"/>
    </row>
    <row r="198" spans="1:1027" ht="39.75" customHeight="1">
      <c r="A198" s="655"/>
      <c r="B198" s="655"/>
      <c r="C198" s="263"/>
      <c r="D198" s="263">
        <v>3020</v>
      </c>
      <c r="E198" s="654" t="s">
        <v>229</v>
      </c>
      <c r="F198" s="654"/>
      <c r="G198" s="265">
        <v>38453</v>
      </c>
      <c r="H198" s="265">
        <v>37453</v>
      </c>
      <c r="I198" s="266">
        <v>6658.29</v>
      </c>
      <c r="J198" s="259">
        <f t="shared" si="18"/>
        <v>17.777721410834914</v>
      </c>
      <c r="K198" s="259">
        <f t="shared" si="19"/>
        <v>97.39942267183315</v>
      </c>
      <c r="L198" s="313"/>
      <c r="M198" s="313"/>
      <c r="N198" s="313"/>
      <c r="P198" s="267">
        <f t="shared" si="28"/>
        <v>-1000</v>
      </c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  <c r="AMJ198"/>
      <c r="AMK198"/>
      <c r="AML198"/>
      <c r="AMM198"/>
    </row>
    <row r="199" spans="1:1027" ht="19.350000000000001" customHeight="1">
      <c r="A199" s="655"/>
      <c r="B199" s="655"/>
      <c r="C199" s="263"/>
      <c r="D199" s="263">
        <v>3240</v>
      </c>
      <c r="E199" s="654" t="s">
        <v>258</v>
      </c>
      <c r="F199" s="654"/>
      <c r="G199" s="265">
        <v>32902</v>
      </c>
      <c r="H199" s="265">
        <v>35900</v>
      </c>
      <c r="I199" s="266">
        <v>11230</v>
      </c>
      <c r="J199" s="259">
        <f t="shared" si="18"/>
        <v>31.281337047353759</v>
      </c>
      <c r="K199" s="259">
        <f t="shared" si="19"/>
        <v>109.11190809069357</v>
      </c>
      <c r="L199" s="313"/>
      <c r="M199" s="313"/>
      <c r="N199" s="313"/>
      <c r="P199" s="267">
        <f t="shared" si="28"/>
        <v>2998</v>
      </c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  <c r="ALO199"/>
      <c r="ALP199"/>
      <c r="ALQ199"/>
      <c r="ALR199"/>
      <c r="ALS199"/>
      <c r="ALT199"/>
      <c r="ALU199"/>
      <c r="ALV199"/>
      <c r="ALW199"/>
      <c r="ALX199"/>
      <c r="ALY199"/>
      <c r="ALZ199"/>
      <c r="AMA199"/>
      <c r="AMB199"/>
      <c r="AMC199"/>
      <c r="AMD199"/>
      <c r="AME199"/>
      <c r="AMF199"/>
      <c r="AMG199"/>
      <c r="AMH199"/>
      <c r="AMI199"/>
      <c r="AMJ199"/>
      <c r="AMK199"/>
      <c r="AML199"/>
      <c r="AMM199"/>
    </row>
    <row r="200" spans="1:1027" ht="37.5" customHeight="1">
      <c r="A200" s="655"/>
      <c r="B200" s="655"/>
      <c r="C200" s="263"/>
      <c r="D200" s="263">
        <v>4010</v>
      </c>
      <c r="E200" s="654" t="s">
        <v>220</v>
      </c>
      <c r="F200" s="654"/>
      <c r="G200" s="265">
        <v>10315523</v>
      </c>
      <c r="H200" s="265">
        <v>10215552</v>
      </c>
      <c r="I200" s="266">
        <v>4856745.95</v>
      </c>
      <c r="J200" s="259">
        <f t="shared" si="18"/>
        <v>47.542667787310954</v>
      </c>
      <c r="K200" s="259">
        <f t="shared" si="19"/>
        <v>99.030868333093721</v>
      </c>
      <c r="L200" s="313"/>
      <c r="M200" s="313"/>
      <c r="N200" s="313"/>
      <c r="P200" s="267">
        <f t="shared" si="28"/>
        <v>-99971</v>
      </c>
      <c r="Q200" s="267">
        <f>SUM(H200:H203)+H205</f>
        <v>13124714</v>
      </c>
      <c r="R200" s="267">
        <f>SUM(I200:I203)+I205</f>
        <v>6641235.4800000004</v>
      </c>
      <c r="S200" s="252">
        <f>R200/Q200*100</f>
        <v>50.600991991139779</v>
      </c>
      <c r="T200" s="267" t="e">
        <f>R200+R201</f>
        <v>#REF!</v>
      </c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  <c r="AMJ200"/>
      <c r="AMK200"/>
      <c r="AML200"/>
      <c r="AMM200"/>
    </row>
    <row r="201" spans="1:1027" ht="28.5" customHeight="1">
      <c r="A201" s="655"/>
      <c r="B201" s="655"/>
      <c r="C201" s="263"/>
      <c r="D201" s="263">
        <v>4040</v>
      </c>
      <c r="E201" s="654" t="s">
        <v>241</v>
      </c>
      <c r="F201" s="654"/>
      <c r="G201" s="265">
        <v>783030</v>
      </c>
      <c r="H201" s="265">
        <v>776881</v>
      </c>
      <c r="I201" s="266">
        <v>776875.77</v>
      </c>
      <c r="J201" s="259">
        <f t="shared" si="18"/>
        <v>99.999326795223467</v>
      </c>
      <c r="K201" s="259">
        <f t="shared" si="19"/>
        <v>99.214717188358051</v>
      </c>
      <c r="L201" s="313"/>
      <c r="M201" s="313"/>
      <c r="N201" s="313"/>
      <c r="P201" s="267">
        <f t="shared" si="28"/>
        <v>-6149</v>
      </c>
      <c r="R201" s="267" t="e">
        <f>I196-R200-R202</f>
        <v>#REF!</v>
      </c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  <c r="ALO201"/>
      <c r="ALP201"/>
      <c r="ALQ201"/>
      <c r="ALR201"/>
      <c r="ALS201"/>
      <c r="ALT201"/>
      <c r="ALU201"/>
      <c r="ALV201"/>
      <c r="ALW201"/>
      <c r="ALX201"/>
      <c r="ALY201"/>
      <c r="ALZ201"/>
      <c r="AMA201"/>
      <c r="AMB201"/>
      <c r="AMC201"/>
      <c r="AMD201"/>
      <c r="AME201"/>
      <c r="AMF201"/>
      <c r="AMG201"/>
      <c r="AMH201"/>
      <c r="AMI201"/>
      <c r="AMJ201"/>
      <c r="AMK201"/>
      <c r="AML201"/>
      <c r="AMM201"/>
    </row>
    <row r="202" spans="1:1027" ht="36" customHeight="1">
      <c r="A202" s="655"/>
      <c r="B202" s="655"/>
      <c r="C202" s="263"/>
      <c r="D202" s="263">
        <v>4110</v>
      </c>
      <c r="E202" s="654" t="s">
        <v>221</v>
      </c>
      <c r="F202" s="654"/>
      <c r="G202" s="265">
        <v>1859868</v>
      </c>
      <c r="H202" s="265">
        <v>1859974</v>
      </c>
      <c r="I202" s="266">
        <v>913759.58</v>
      </c>
      <c r="J202" s="259">
        <f t="shared" si="18"/>
        <v>49.127545868920748</v>
      </c>
      <c r="K202" s="259">
        <f t="shared" si="19"/>
        <v>100.00569932919971</v>
      </c>
      <c r="L202" s="313"/>
      <c r="M202" s="313"/>
      <c r="N202" s="313"/>
      <c r="P202" s="267">
        <f t="shared" si="28"/>
        <v>106</v>
      </c>
      <c r="Q202" s="267" t="e">
        <f>I198+I206+I207+I208+I209+I210+I211+I212+#REF!+I213+I214+I215+I216+I218+I199+#REF!</f>
        <v>#REF!</v>
      </c>
      <c r="R202" s="267" t="e">
        <f>I218+#REF!</f>
        <v>#REF!</v>
      </c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  <c r="AMJ202"/>
      <c r="AMK202"/>
      <c r="AML202"/>
      <c r="AMM202"/>
    </row>
    <row r="203" spans="1:1027" ht="25.5" customHeight="1">
      <c r="A203" s="655"/>
      <c r="B203" s="655"/>
      <c r="C203" s="263"/>
      <c r="D203" s="263">
        <v>4120</v>
      </c>
      <c r="E203" s="654" t="s">
        <v>222</v>
      </c>
      <c r="F203" s="654"/>
      <c r="G203" s="265">
        <v>263969</v>
      </c>
      <c r="H203" s="265">
        <v>260107</v>
      </c>
      <c r="I203" s="266">
        <v>93044.18</v>
      </c>
      <c r="J203" s="259">
        <f t="shared" si="18"/>
        <v>35.771501728134957</v>
      </c>
      <c r="K203" s="259">
        <f t="shared" si="19"/>
        <v>98.536949414514581</v>
      </c>
      <c r="L203" s="313"/>
      <c r="M203" s="313"/>
      <c r="N203" s="313"/>
      <c r="P203" s="267">
        <f t="shared" si="28"/>
        <v>-3862</v>
      </c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  <c r="ALI203"/>
      <c r="ALJ203"/>
      <c r="ALK203"/>
      <c r="ALL203"/>
      <c r="ALM203"/>
      <c r="ALN203"/>
      <c r="ALO203"/>
      <c r="ALP203"/>
      <c r="ALQ203"/>
      <c r="ALR203"/>
      <c r="ALS203"/>
      <c r="ALT203"/>
      <c r="ALU203"/>
      <c r="ALV203"/>
      <c r="ALW203"/>
      <c r="ALX203"/>
      <c r="ALY203"/>
      <c r="ALZ203"/>
      <c r="AMA203"/>
      <c r="AMB203"/>
      <c r="AMC203"/>
      <c r="AMD203"/>
      <c r="AME203"/>
      <c r="AMF203"/>
      <c r="AMG203"/>
      <c r="AMH203"/>
      <c r="AMI203"/>
      <c r="AMJ203"/>
      <c r="AMK203"/>
      <c r="AML203"/>
      <c r="AMM203"/>
    </row>
    <row r="204" spans="1:1027" ht="54.75" customHeight="1">
      <c r="A204" s="655"/>
      <c r="B204" s="655"/>
      <c r="C204" s="263"/>
      <c r="D204" s="263">
        <v>4140</v>
      </c>
      <c r="E204" s="654" t="s">
        <v>243</v>
      </c>
      <c r="F204" s="654"/>
      <c r="G204" s="265">
        <v>500</v>
      </c>
      <c r="H204" s="265">
        <v>500</v>
      </c>
      <c r="I204" s="266">
        <v>0</v>
      </c>
      <c r="J204" s="259">
        <f t="shared" si="18"/>
        <v>0</v>
      </c>
      <c r="K204" s="259">
        <f t="shared" si="19"/>
        <v>100</v>
      </c>
      <c r="L204" s="313"/>
      <c r="M204" s="313"/>
      <c r="N204" s="313"/>
      <c r="P204" s="267">
        <f t="shared" si="28"/>
        <v>0</v>
      </c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  <c r="AMJ204"/>
      <c r="AMK204"/>
      <c r="AML204"/>
      <c r="AMM204"/>
    </row>
    <row r="205" spans="1:1027" ht="26.25" customHeight="1">
      <c r="A205" s="655"/>
      <c r="B205" s="655"/>
      <c r="C205" s="263"/>
      <c r="D205" s="263">
        <v>4170</v>
      </c>
      <c r="E205" s="654" t="s">
        <v>237</v>
      </c>
      <c r="F205" s="654"/>
      <c r="G205" s="265">
        <v>12200</v>
      </c>
      <c r="H205" s="265">
        <v>12200</v>
      </c>
      <c r="I205" s="266">
        <v>810</v>
      </c>
      <c r="J205" s="259">
        <f t="shared" si="18"/>
        <v>6.6393442622950811</v>
      </c>
      <c r="K205" s="259">
        <f t="shared" si="19"/>
        <v>100</v>
      </c>
      <c r="L205" s="313"/>
      <c r="M205" s="313"/>
      <c r="N205" s="313"/>
      <c r="P205" s="267">
        <f t="shared" si="28"/>
        <v>0</v>
      </c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  <c r="ALX205"/>
      <c r="ALY205"/>
      <c r="ALZ205"/>
      <c r="AMA205"/>
      <c r="AMB205"/>
      <c r="AMC205"/>
      <c r="AMD205"/>
      <c r="AME205"/>
      <c r="AMF205"/>
      <c r="AMG205"/>
      <c r="AMH205"/>
      <c r="AMI205"/>
      <c r="AMJ205"/>
      <c r="AMK205"/>
      <c r="AML205"/>
      <c r="AMM205"/>
    </row>
    <row r="206" spans="1:1027" ht="30" customHeight="1">
      <c r="A206" s="655"/>
      <c r="B206" s="655"/>
      <c r="C206" s="263"/>
      <c r="D206" s="263">
        <v>4210</v>
      </c>
      <c r="E206" s="654" t="s">
        <v>225</v>
      </c>
      <c r="F206" s="654"/>
      <c r="G206" s="265">
        <v>210277</v>
      </c>
      <c r="H206" s="265">
        <v>197083.54</v>
      </c>
      <c r="I206" s="266">
        <v>98057.66</v>
      </c>
      <c r="J206" s="259">
        <f t="shared" si="18"/>
        <v>49.754363048278918</v>
      </c>
      <c r="K206" s="259">
        <f t="shared" si="19"/>
        <v>93.725676131959275</v>
      </c>
      <c r="L206" s="313"/>
      <c r="M206" s="313"/>
      <c r="N206" s="313"/>
      <c r="P206" s="267">
        <f t="shared" si="28"/>
        <v>-13193.459999999992</v>
      </c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  <c r="ALX206"/>
      <c r="ALY206"/>
      <c r="ALZ206"/>
      <c r="AMA206"/>
      <c r="AMB206"/>
      <c r="AMC206"/>
      <c r="AMD206"/>
      <c r="AME206"/>
      <c r="AMF206"/>
      <c r="AMG206"/>
      <c r="AMH206"/>
      <c r="AMI206"/>
      <c r="AMJ206"/>
      <c r="AMK206"/>
      <c r="AML206"/>
      <c r="AMM206"/>
    </row>
    <row r="207" spans="1:1027" ht="48.75" customHeight="1">
      <c r="A207" s="655"/>
      <c r="B207" s="655"/>
      <c r="C207" s="263"/>
      <c r="D207" s="263">
        <v>4240</v>
      </c>
      <c r="E207" s="654" t="s">
        <v>515</v>
      </c>
      <c r="F207" s="654"/>
      <c r="G207" s="265">
        <v>61900</v>
      </c>
      <c r="H207" s="265">
        <v>315356.46000000002</v>
      </c>
      <c r="I207" s="266">
        <v>40865.5</v>
      </c>
      <c r="J207" s="259">
        <f t="shared" ref="J207:J270" si="29">I207/H207*100</f>
        <v>12.958510505857401</v>
      </c>
      <c r="K207" s="259">
        <f t="shared" ref="K207:K270" si="30">H207/G207*100</f>
        <v>509.46116316639751</v>
      </c>
      <c r="L207" s="313"/>
      <c r="M207" s="313"/>
      <c r="N207" s="313"/>
      <c r="P207" s="267">
        <f t="shared" si="28"/>
        <v>253456.46000000002</v>
      </c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  <c r="ALO207"/>
      <c r="ALP207"/>
      <c r="ALQ207"/>
      <c r="ALR207"/>
      <c r="ALS207"/>
      <c r="ALT207"/>
      <c r="ALU207"/>
      <c r="ALV207"/>
      <c r="ALW207"/>
      <c r="ALX207"/>
      <c r="ALY207"/>
      <c r="ALZ207"/>
      <c r="AMA207"/>
      <c r="AMB207"/>
      <c r="AMC207"/>
      <c r="AMD207"/>
      <c r="AME207"/>
      <c r="AMF207"/>
      <c r="AMG207"/>
      <c r="AMH207"/>
      <c r="AMI207"/>
      <c r="AMJ207"/>
      <c r="AMK207"/>
      <c r="AML207"/>
      <c r="AMM207"/>
    </row>
    <row r="208" spans="1:1027" ht="15.4" customHeight="1">
      <c r="A208" s="655"/>
      <c r="B208" s="655"/>
      <c r="C208" s="263"/>
      <c r="D208" s="263">
        <v>4260</v>
      </c>
      <c r="E208" s="654" t="s">
        <v>230</v>
      </c>
      <c r="F208" s="654"/>
      <c r="G208" s="265">
        <v>687086</v>
      </c>
      <c r="H208" s="265">
        <v>680086</v>
      </c>
      <c r="I208" s="266">
        <v>383425.2</v>
      </c>
      <c r="J208" s="259">
        <f t="shared" si="29"/>
        <v>56.378928547271968</v>
      </c>
      <c r="K208" s="259">
        <f t="shared" si="30"/>
        <v>98.981204681801117</v>
      </c>
      <c r="L208" s="313"/>
      <c r="M208" s="313"/>
      <c r="N208" s="313"/>
      <c r="P208" s="267">
        <f t="shared" si="28"/>
        <v>-7000</v>
      </c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  <c r="AMJ208"/>
      <c r="AMK208"/>
      <c r="AML208"/>
      <c r="AMM208"/>
    </row>
    <row r="209" spans="1:1027" ht="25.5" customHeight="1">
      <c r="A209" s="655"/>
      <c r="B209" s="655"/>
      <c r="C209" s="263"/>
      <c r="D209" s="263">
        <v>4270</v>
      </c>
      <c r="E209" s="654" t="s">
        <v>223</v>
      </c>
      <c r="F209" s="654"/>
      <c r="G209" s="265">
        <v>55500</v>
      </c>
      <c r="H209" s="265">
        <v>113600</v>
      </c>
      <c r="I209" s="266">
        <v>12555.34</v>
      </c>
      <c r="J209" s="259">
        <f t="shared" si="29"/>
        <v>11.052235915492957</v>
      </c>
      <c r="K209" s="259">
        <f t="shared" si="30"/>
        <v>204.68468468468467</v>
      </c>
      <c r="L209" s="313"/>
      <c r="M209" s="313"/>
      <c r="N209" s="313"/>
      <c r="P209" s="267">
        <f t="shared" si="28"/>
        <v>58100</v>
      </c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  <c r="AMJ209"/>
      <c r="AMK209"/>
      <c r="AML209"/>
      <c r="AMM209"/>
    </row>
    <row r="210" spans="1:1027" ht="27.75" customHeight="1">
      <c r="A210" s="655"/>
      <c r="B210" s="655"/>
      <c r="C210" s="263"/>
      <c r="D210" s="263">
        <v>4280</v>
      </c>
      <c r="E210" s="654" t="s">
        <v>231</v>
      </c>
      <c r="F210" s="654"/>
      <c r="G210" s="265">
        <v>12800</v>
      </c>
      <c r="H210" s="265">
        <v>12800</v>
      </c>
      <c r="I210" s="266">
        <v>2047</v>
      </c>
      <c r="J210" s="259">
        <f t="shared" si="29"/>
        <v>15.9921875</v>
      </c>
      <c r="K210" s="259">
        <f t="shared" si="30"/>
        <v>100</v>
      </c>
      <c r="L210" s="313"/>
      <c r="M210" s="313"/>
      <c r="N210" s="313"/>
      <c r="P210" s="267">
        <f t="shared" si="28"/>
        <v>0</v>
      </c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  <c r="AMJ210"/>
      <c r="AMK210"/>
      <c r="AML210"/>
      <c r="AMM210"/>
    </row>
    <row r="211" spans="1:1027" ht="25.5" customHeight="1">
      <c r="A211" s="655"/>
      <c r="B211" s="655"/>
      <c r="C211" s="263"/>
      <c r="D211" s="263">
        <v>4300</v>
      </c>
      <c r="E211" s="654" t="s">
        <v>219</v>
      </c>
      <c r="F211" s="654"/>
      <c r="G211" s="265">
        <v>212180</v>
      </c>
      <c r="H211" s="265">
        <v>208000</v>
      </c>
      <c r="I211" s="266">
        <v>116602.95</v>
      </c>
      <c r="J211" s="259">
        <f t="shared" si="29"/>
        <v>56.059110576923075</v>
      </c>
      <c r="K211" s="259">
        <f t="shared" si="30"/>
        <v>98.029974549910449</v>
      </c>
      <c r="L211" s="313"/>
      <c r="M211" s="313"/>
      <c r="N211" s="313"/>
      <c r="P211" s="267">
        <f t="shared" si="28"/>
        <v>-4180</v>
      </c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  <c r="AMH211"/>
      <c r="AMI211"/>
      <c r="AMJ211"/>
      <c r="AMK211"/>
      <c r="AML211"/>
      <c r="AMM211"/>
    </row>
    <row r="212" spans="1:1027" ht="50.65" customHeight="1">
      <c r="A212" s="655"/>
      <c r="B212" s="655"/>
      <c r="C212" s="263"/>
      <c r="D212" s="263">
        <v>4360</v>
      </c>
      <c r="E212" s="654" t="s">
        <v>401</v>
      </c>
      <c r="F212" s="654"/>
      <c r="G212" s="265">
        <v>29520</v>
      </c>
      <c r="H212" s="265">
        <v>29520</v>
      </c>
      <c r="I212" s="266">
        <v>14022.49</v>
      </c>
      <c r="J212" s="259">
        <f t="shared" si="29"/>
        <v>47.501659891598912</v>
      </c>
      <c r="K212" s="259">
        <f t="shared" si="30"/>
        <v>100</v>
      </c>
      <c r="L212" s="313"/>
      <c r="M212" s="313"/>
      <c r="N212" s="313"/>
      <c r="P212" s="267">
        <f t="shared" si="28"/>
        <v>0</v>
      </c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  <c r="AMJ212"/>
      <c r="AMK212"/>
      <c r="AML212"/>
      <c r="AMM212"/>
    </row>
    <row r="213" spans="1:1027" ht="36.6" customHeight="1">
      <c r="A213" s="655"/>
      <c r="B213" s="655"/>
      <c r="C213" s="263"/>
      <c r="D213" s="263">
        <v>4390</v>
      </c>
      <c r="E213" s="654" t="s">
        <v>235</v>
      </c>
      <c r="F213" s="654"/>
      <c r="G213" s="265">
        <v>4350</v>
      </c>
      <c r="H213" s="265">
        <v>4350</v>
      </c>
      <c r="I213" s="266">
        <v>0</v>
      </c>
      <c r="J213" s="259">
        <f t="shared" si="29"/>
        <v>0</v>
      </c>
      <c r="K213" s="259">
        <f t="shared" si="30"/>
        <v>100</v>
      </c>
      <c r="L213" s="313"/>
      <c r="M213" s="313"/>
      <c r="N213" s="313"/>
      <c r="P213" s="267">
        <f t="shared" si="28"/>
        <v>0</v>
      </c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  <c r="AMH213"/>
      <c r="AMI213"/>
      <c r="AMJ213"/>
      <c r="AMK213"/>
      <c r="AML213"/>
      <c r="AMM213"/>
    </row>
    <row r="214" spans="1:1027" ht="25.5" customHeight="1">
      <c r="A214" s="655"/>
      <c r="B214" s="655"/>
      <c r="C214" s="263"/>
      <c r="D214" s="263">
        <v>4410</v>
      </c>
      <c r="E214" s="654" t="s">
        <v>245</v>
      </c>
      <c r="F214" s="654"/>
      <c r="G214" s="265">
        <v>6350</v>
      </c>
      <c r="H214" s="265">
        <v>6350</v>
      </c>
      <c r="I214" s="266">
        <v>2031.04</v>
      </c>
      <c r="J214" s="259">
        <f t="shared" si="29"/>
        <v>31.984881889763777</v>
      </c>
      <c r="K214" s="259">
        <f t="shared" si="30"/>
        <v>100</v>
      </c>
      <c r="L214" s="313"/>
      <c r="M214" s="313"/>
      <c r="N214" s="313"/>
      <c r="P214" s="267">
        <f t="shared" si="28"/>
        <v>0</v>
      </c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  <c r="AMJ214"/>
      <c r="AMK214"/>
      <c r="AML214"/>
      <c r="AMM214"/>
    </row>
    <row r="215" spans="1:1027" ht="24.6" customHeight="1">
      <c r="A215" s="655"/>
      <c r="B215" s="655"/>
      <c r="C215" s="263"/>
      <c r="D215" s="263">
        <v>4430</v>
      </c>
      <c r="E215" s="654" t="s">
        <v>226</v>
      </c>
      <c r="F215" s="654"/>
      <c r="G215" s="265">
        <v>26634</v>
      </c>
      <c r="H215" s="265">
        <v>25134</v>
      </c>
      <c r="I215" s="266">
        <v>11933.93</v>
      </c>
      <c r="J215" s="259">
        <f t="shared" si="29"/>
        <v>47.481220657276992</v>
      </c>
      <c r="K215" s="259">
        <f t="shared" si="30"/>
        <v>94.368100923631445</v>
      </c>
      <c r="L215" s="313"/>
      <c r="M215" s="313"/>
      <c r="N215" s="313"/>
      <c r="P215" s="267">
        <f t="shared" si="28"/>
        <v>-1500</v>
      </c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  <c r="ALO215"/>
      <c r="ALP215"/>
      <c r="ALQ215"/>
      <c r="ALR215"/>
      <c r="ALS215"/>
      <c r="ALT215"/>
      <c r="ALU215"/>
      <c r="ALV215"/>
      <c r="ALW215"/>
      <c r="ALX215"/>
      <c r="ALY215"/>
      <c r="ALZ215"/>
      <c r="AMA215"/>
      <c r="AMB215"/>
      <c r="AMC215"/>
      <c r="AMD215"/>
      <c r="AME215"/>
      <c r="AMF215"/>
      <c r="AMG215"/>
      <c r="AMH215"/>
      <c r="AMI215"/>
      <c r="AMJ215"/>
      <c r="AMK215"/>
      <c r="AML215"/>
      <c r="AMM215"/>
    </row>
    <row r="216" spans="1:1027" ht="39.6" customHeight="1">
      <c r="A216" s="655"/>
      <c r="B216" s="655"/>
      <c r="C216" s="263"/>
      <c r="D216" s="263">
        <v>4440</v>
      </c>
      <c r="E216" s="654" t="s">
        <v>232</v>
      </c>
      <c r="F216" s="654"/>
      <c r="G216" s="265">
        <v>715366</v>
      </c>
      <c r="H216" s="265">
        <v>716260</v>
      </c>
      <c r="I216" s="266">
        <v>572148</v>
      </c>
      <c r="J216" s="259">
        <f t="shared" si="29"/>
        <v>79.879931868315978</v>
      </c>
      <c r="K216" s="259">
        <f t="shared" si="30"/>
        <v>100.12497099386889</v>
      </c>
      <c r="L216" s="313"/>
      <c r="M216" s="313"/>
      <c r="N216" s="313"/>
      <c r="P216" s="267">
        <f t="shared" si="28"/>
        <v>894</v>
      </c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  <c r="AMJ216"/>
      <c r="AMK216"/>
      <c r="AML216"/>
      <c r="AMM216"/>
    </row>
    <row r="217" spans="1:1027" ht="39.6" customHeight="1">
      <c r="A217" s="655"/>
      <c r="B217" s="655"/>
      <c r="C217" s="263"/>
      <c r="D217" s="285">
        <v>4520</v>
      </c>
      <c r="E217" s="654" t="s">
        <v>269</v>
      </c>
      <c r="F217" s="654"/>
      <c r="G217" s="265">
        <v>41952</v>
      </c>
      <c r="H217" s="265">
        <v>43632</v>
      </c>
      <c r="I217" s="266">
        <v>22144</v>
      </c>
      <c r="J217" s="259">
        <f t="shared" si="29"/>
        <v>50.751741840850748</v>
      </c>
      <c r="K217" s="259">
        <f t="shared" si="30"/>
        <v>104.0045766590389</v>
      </c>
      <c r="L217" s="313"/>
      <c r="M217" s="313"/>
      <c r="N217" s="313"/>
      <c r="P217" s="26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/>
      <c r="AGU217"/>
      <c r="AGV217"/>
      <c r="AGW217"/>
      <c r="AGX217"/>
      <c r="AGY217"/>
      <c r="AGZ217"/>
      <c r="AHA217"/>
      <c r="AHB217"/>
      <c r="AHC217"/>
      <c r="AHD217"/>
      <c r="AHE217"/>
      <c r="AHF217"/>
      <c r="AHG217"/>
      <c r="AHH217"/>
      <c r="AHI217"/>
      <c r="AHJ217"/>
      <c r="AHK217"/>
      <c r="AHL217"/>
      <c r="AHM217"/>
      <c r="AHN217"/>
      <c r="AHO217"/>
      <c r="AHP217"/>
      <c r="AHQ217"/>
      <c r="AHR217"/>
      <c r="AHS217"/>
      <c r="AHT217"/>
      <c r="AHU217"/>
      <c r="AHV217"/>
      <c r="AHW217"/>
      <c r="AHX217"/>
      <c r="AHY217"/>
      <c r="AHZ217"/>
      <c r="AIA217"/>
      <c r="AIB217"/>
      <c r="AIC217"/>
      <c r="AID217"/>
      <c r="AIE217"/>
      <c r="AIF217"/>
      <c r="AIG217"/>
      <c r="AIH217"/>
      <c r="AII217"/>
      <c r="AIJ217"/>
      <c r="AIK217"/>
      <c r="AIL217"/>
      <c r="AIM217"/>
      <c r="AIN217"/>
      <c r="AIO217"/>
      <c r="AIP217"/>
      <c r="AIQ217"/>
      <c r="AIR217"/>
      <c r="AIS217"/>
      <c r="AIT217"/>
      <c r="AIU217"/>
      <c r="AIV217"/>
      <c r="AIW217"/>
      <c r="AIX217"/>
      <c r="AIY217"/>
      <c r="AIZ217"/>
      <c r="AJA217"/>
      <c r="AJB217"/>
      <c r="AJC217"/>
      <c r="AJD217"/>
      <c r="AJE217"/>
      <c r="AJF217"/>
      <c r="AJG217"/>
      <c r="AJH217"/>
      <c r="AJI217"/>
      <c r="AJJ217"/>
      <c r="AJK217"/>
      <c r="AJL217"/>
      <c r="AJM217"/>
      <c r="AJN217"/>
      <c r="AJO217"/>
      <c r="AJP217"/>
      <c r="AJQ217"/>
      <c r="AJR217"/>
      <c r="AJS217"/>
      <c r="AJT217"/>
      <c r="AJU217"/>
      <c r="AJV217"/>
      <c r="AJW217"/>
      <c r="AJX217"/>
      <c r="AJY217"/>
      <c r="AJZ217"/>
      <c r="AKA217"/>
      <c r="AKB217"/>
      <c r="AKC217"/>
      <c r="AKD217"/>
      <c r="AKE217"/>
      <c r="AKF217"/>
      <c r="AKG217"/>
      <c r="AKH217"/>
      <c r="AKI217"/>
      <c r="AKJ217"/>
      <c r="AKK217"/>
      <c r="AKL217"/>
      <c r="AKM217"/>
      <c r="AKN217"/>
      <c r="AKO217"/>
      <c r="AKP217"/>
      <c r="AKQ217"/>
      <c r="AKR217"/>
      <c r="AKS217"/>
      <c r="AKT217"/>
      <c r="AKU217"/>
      <c r="AKV217"/>
      <c r="AKW217"/>
      <c r="AKX217"/>
      <c r="AKY217"/>
      <c r="AKZ217"/>
      <c r="ALA217"/>
      <c r="ALB217"/>
      <c r="ALC217"/>
      <c r="ALD217"/>
      <c r="ALE217"/>
      <c r="ALF217"/>
      <c r="ALG217"/>
      <c r="ALH217"/>
      <c r="ALI217"/>
      <c r="ALJ217"/>
      <c r="ALK217"/>
      <c r="ALL217"/>
      <c r="ALM217"/>
      <c r="ALN217"/>
      <c r="ALO217"/>
      <c r="ALP217"/>
      <c r="ALQ217"/>
      <c r="ALR217"/>
      <c r="ALS217"/>
      <c r="ALT217"/>
      <c r="ALU217"/>
      <c r="ALV217"/>
      <c r="ALW217"/>
      <c r="ALX217"/>
      <c r="ALY217"/>
      <c r="ALZ217"/>
      <c r="AMA217"/>
      <c r="AMB217"/>
      <c r="AMC217"/>
      <c r="AMD217"/>
      <c r="AME217"/>
      <c r="AMF217"/>
      <c r="AMG217"/>
      <c r="AMH217"/>
      <c r="AMI217"/>
      <c r="AMJ217"/>
      <c r="AMK217"/>
      <c r="AML217"/>
      <c r="AMM217"/>
    </row>
    <row r="218" spans="1:1027" ht="40.9" customHeight="1">
      <c r="A218" s="655"/>
      <c r="B218" s="655"/>
      <c r="C218" s="263"/>
      <c r="D218" s="263">
        <v>4700</v>
      </c>
      <c r="E218" s="654" t="s">
        <v>391</v>
      </c>
      <c r="F218" s="654"/>
      <c r="G218" s="265">
        <v>8400</v>
      </c>
      <c r="H218" s="265">
        <v>9200</v>
      </c>
      <c r="I218" s="266">
        <v>4923</v>
      </c>
      <c r="J218" s="259">
        <f t="shared" si="29"/>
        <v>53.510869565217391</v>
      </c>
      <c r="K218" s="259">
        <f t="shared" si="30"/>
        <v>109.52380952380953</v>
      </c>
      <c r="L218" s="313"/>
      <c r="M218" s="313"/>
      <c r="N218" s="313"/>
      <c r="P218" s="267">
        <f>H218-G218</f>
        <v>800</v>
      </c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  <c r="ALX218"/>
      <c r="ALY218"/>
      <c r="ALZ218"/>
      <c r="AMA218"/>
      <c r="AMB218"/>
      <c r="AMC218"/>
      <c r="AMD218"/>
      <c r="AME218"/>
      <c r="AMF218"/>
      <c r="AMG218"/>
      <c r="AMH218"/>
      <c r="AMI218"/>
      <c r="AMJ218"/>
      <c r="AMK218"/>
      <c r="AML218"/>
      <c r="AMM218"/>
    </row>
    <row r="219" spans="1:1027" ht="36" customHeight="1">
      <c r="A219" s="655"/>
      <c r="B219" s="655"/>
      <c r="C219" s="263"/>
      <c r="D219" s="263">
        <v>6050</v>
      </c>
      <c r="E219" s="654" t="s">
        <v>224</v>
      </c>
      <c r="F219" s="654"/>
      <c r="G219" s="265">
        <v>25000</v>
      </c>
      <c r="H219" s="265">
        <v>242000</v>
      </c>
      <c r="I219" s="266">
        <v>43872.98</v>
      </c>
      <c r="J219" s="259">
        <f t="shared" si="29"/>
        <v>18.129330578512398</v>
      </c>
      <c r="K219" s="259">
        <f t="shared" si="30"/>
        <v>968</v>
      </c>
      <c r="L219" s="313"/>
      <c r="M219" s="313"/>
      <c r="N219" s="313"/>
      <c r="P219" s="267">
        <f>H219-G219</f>
        <v>217000</v>
      </c>
      <c r="Q219" s="267">
        <f>SUM(H219:H219)</f>
        <v>242000</v>
      </c>
      <c r="R219" s="267">
        <f>SUM(I219:I219)</f>
        <v>43872.98</v>
      </c>
      <c r="S219" s="252">
        <f>R219/Q219*100</f>
        <v>18.129330578512398</v>
      </c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  <c r="AMJ219"/>
      <c r="AMK219"/>
      <c r="AML219"/>
      <c r="AMM219"/>
    </row>
    <row r="220" spans="1:1027" s="260" customFormat="1" ht="36.75" customHeight="1">
      <c r="A220" s="655"/>
      <c r="B220" s="655"/>
      <c r="C220" s="254">
        <v>80103</v>
      </c>
      <c r="D220" s="254"/>
      <c r="E220" s="669" t="s">
        <v>155</v>
      </c>
      <c r="F220" s="669"/>
      <c r="G220" s="272">
        <f>SUM(G221:G225)</f>
        <v>103943</v>
      </c>
      <c r="H220" s="272">
        <f>SUM(H221:H225)</f>
        <v>109394</v>
      </c>
      <c r="I220" s="272">
        <f>SUM(I221:I225)</f>
        <v>62553.919999999998</v>
      </c>
      <c r="J220" s="259">
        <f t="shared" si="29"/>
        <v>57.18222205971076</v>
      </c>
      <c r="K220" s="259">
        <f t="shared" si="30"/>
        <v>105.24422039002145</v>
      </c>
      <c r="L220" s="313"/>
      <c r="M220" s="313"/>
      <c r="N220" s="313"/>
      <c r="P220" s="261">
        <f t="shared" ref="P220:P246" si="31">H220-G220</f>
        <v>5451</v>
      </c>
    </row>
    <row r="221" spans="1:1027" ht="38.25" customHeight="1">
      <c r="A221" s="655"/>
      <c r="B221" s="655"/>
      <c r="C221" s="263"/>
      <c r="D221" s="263">
        <v>4010</v>
      </c>
      <c r="E221" s="654" t="s">
        <v>220</v>
      </c>
      <c r="F221" s="654"/>
      <c r="G221" s="265">
        <v>75830</v>
      </c>
      <c r="H221" s="265">
        <v>80770</v>
      </c>
      <c r="I221" s="266">
        <v>42666.99</v>
      </c>
      <c r="J221" s="259">
        <f t="shared" si="29"/>
        <v>52.825294044818619</v>
      </c>
      <c r="K221" s="259">
        <f t="shared" si="30"/>
        <v>106.51457206910193</v>
      </c>
      <c r="L221" s="313"/>
      <c r="M221" s="313"/>
      <c r="N221" s="313"/>
      <c r="P221" s="267">
        <f t="shared" si="31"/>
        <v>4940</v>
      </c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  <c r="AMJ221"/>
      <c r="AMK221"/>
      <c r="AML221"/>
      <c r="AMM221"/>
    </row>
    <row r="222" spans="1:1027" ht="27.75" customHeight="1">
      <c r="A222" s="655"/>
      <c r="B222" s="655"/>
      <c r="C222" s="263"/>
      <c r="D222" s="263">
        <v>4040</v>
      </c>
      <c r="E222" s="654" t="s">
        <v>241</v>
      </c>
      <c r="F222" s="654"/>
      <c r="G222" s="265">
        <v>6460</v>
      </c>
      <c r="H222" s="265">
        <v>6000</v>
      </c>
      <c r="I222" s="266">
        <v>5999.55</v>
      </c>
      <c r="J222" s="259">
        <f t="shared" si="29"/>
        <v>99.992500000000007</v>
      </c>
      <c r="K222" s="259">
        <f t="shared" si="30"/>
        <v>92.879256965944265</v>
      </c>
      <c r="L222" s="313"/>
      <c r="M222" s="313"/>
      <c r="N222" s="313"/>
      <c r="P222" s="267">
        <f t="shared" si="31"/>
        <v>-460</v>
      </c>
      <c r="T222" s="260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  <c r="AMJ222"/>
      <c r="AMK222"/>
      <c r="AML222"/>
      <c r="AMM222"/>
    </row>
    <row r="223" spans="1:1027" ht="37.5" customHeight="1">
      <c r="A223" s="655"/>
      <c r="B223" s="655"/>
      <c r="C223" s="263"/>
      <c r="D223" s="263">
        <v>4110</v>
      </c>
      <c r="E223" s="654" t="s">
        <v>221</v>
      </c>
      <c r="F223" s="654"/>
      <c r="G223" s="265">
        <v>13909</v>
      </c>
      <c r="H223" s="265">
        <v>14759</v>
      </c>
      <c r="I223" s="266">
        <v>8345.02</v>
      </c>
      <c r="J223" s="259">
        <f t="shared" si="29"/>
        <v>56.541906633240735</v>
      </c>
      <c r="K223" s="259">
        <f t="shared" si="30"/>
        <v>106.11115105327487</v>
      </c>
      <c r="L223" s="313"/>
      <c r="M223" s="313"/>
      <c r="N223" s="313"/>
      <c r="P223" s="267">
        <f t="shared" si="31"/>
        <v>850</v>
      </c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  <c r="AMJ223"/>
      <c r="AMK223"/>
      <c r="AML223"/>
      <c r="AMM223"/>
    </row>
    <row r="224" spans="1:1027" ht="24" customHeight="1">
      <c r="A224" s="655"/>
      <c r="B224" s="655"/>
      <c r="C224" s="263"/>
      <c r="D224" s="263">
        <v>4120</v>
      </c>
      <c r="E224" s="654" t="s">
        <v>222</v>
      </c>
      <c r="F224" s="654"/>
      <c r="G224" s="265">
        <v>1984</v>
      </c>
      <c r="H224" s="265">
        <v>2105</v>
      </c>
      <c r="I224" s="266">
        <v>1192.3599999999999</v>
      </c>
      <c r="J224" s="259">
        <f t="shared" si="29"/>
        <v>56.644180522565314</v>
      </c>
      <c r="K224" s="259">
        <f t="shared" si="30"/>
        <v>106.09879032258065</v>
      </c>
      <c r="L224" s="313"/>
      <c r="M224" s="313"/>
      <c r="N224" s="313"/>
      <c r="P224" s="267">
        <f t="shared" si="31"/>
        <v>121</v>
      </c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  <c r="AMJ224"/>
      <c r="AMK224"/>
      <c r="AML224"/>
      <c r="AMM224"/>
    </row>
    <row r="225" spans="1:1027" ht="39" customHeight="1">
      <c r="A225" s="655"/>
      <c r="B225" s="655"/>
      <c r="C225" s="263"/>
      <c r="D225" s="263">
        <v>4440</v>
      </c>
      <c r="E225" s="654" t="s">
        <v>232</v>
      </c>
      <c r="F225" s="654"/>
      <c r="G225" s="265">
        <v>5760</v>
      </c>
      <c r="H225" s="265">
        <v>5760</v>
      </c>
      <c r="I225" s="266">
        <v>4350</v>
      </c>
      <c r="J225" s="259">
        <f t="shared" si="29"/>
        <v>75.520833333333343</v>
      </c>
      <c r="K225" s="259">
        <f t="shared" si="30"/>
        <v>100</v>
      </c>
      <c r="L225" s="313"/>
      <c r="M225" s="313"/>
      <c r="N225" s="313"/>
      <c r="P225" s="267">
        <f t="shared" si="31"/>
        <v>0</v>
      </c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  <c r="AMJ225"/>
      <c r="AMK225"/>
      <c r="AML225"/>
      <c r="AMM225"/>
    </row>
    <row r="226" spans="1:1027" s="260" customFormat="1" ht="21.6" customHeight="1">
      <c r="A226" s="655"/>
      <c r="B226" s="655"/>
      <c r="C226" s="254">
        <v>80104</v>
      </c>
      <c r="D226" s="254"/>
      <c r="E226" s="669" t="s">
        <v>473</v>
      </c>
      <c r="F226" s="669"/>
      <c r="G226" s="272">
        <f>SUM(G227:G249)</f>
        <v>7943814</v>
      </c>
      <c r="H226" s="272">
        <f>SUM(H227:H249)</f>
        <v>8162947</v>
      </c>
      <c r="I226" s="272">
        <f>SUM(I227:I249)</f>
        <v>4107760.3500000006</v>
      </c>
      <c r="J226" s="259">
        <f t="shared" si="29"/>
        <v>50.322026469117112</v>
      </c>
      <c r="K226" s="259">
        <f t="shared" si="30"/>
        <v>102.75853639070603</v>
      </c>
      <c r="L226" s="313"/>
      <c r="M226" s="313"/>
      <c r="N226" s="313"/>
      <c r="P226" s="261">
        <f t="shared" si="31"/>
        <v>219133</v>
      </c>
      <c r="R226" s="260">
        <f>SUM(H227:H248)</f>
        <v>8072947</v>
      </c>
      <c r="S226" s="260">
        <f>SUM(I227:I248)</f>
        <v>4097760.4200000004</v>
      </c>
      <c r="T226" s="260">
        <f>S226/R226*100</f>
        <v>50.759164156534162</v>
      </c>
    </row>
    <row r="227" spans="1:1027" ht="40.9" customHeight="1">
      <c r="A227" s="655"/>
      <c r="B227" s="655"/>
      <c r="C227" s="263"/>
      <c r="D227" s="263">
        <v>2540</v>
      </c>
      <c r="E227" s="654" t="s">
        <v>259</v>
      </c>
      <c r="F227" s="654"/>
      <c r="G227" s="265">
        <v>3492232</v>
      </c>
      <c r="H227" s="265">
        <v>3492232</v>
      </c>
      <c r="I227" s="266">
        <v>1861598.3</v>
      </c>
      <c r="J227" s="259">
        <f t="shared" si="29"/>
        <v>53.306833566612987</v>
      </c>
      <c r="K227" s="259">
        <f t="shared" si="30"/>
        <v>100</v>
      </c>
      <c r="L227" s="313"/>
      <c r="M227" s="313"/>
      <c r="N227" s="313"/>
      <c r="P227" s="267">
        <f t="shared" si="31"/>
        <v>0</v>
      </c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  <c r="ALC227"/>
      <c r="ALD227"/>
      <c r="ALE227"/>
      <c r="ALF227"/>
      <c r="ALG227"/>
      <c r="ALH227"/>
      <c r="ALI227"/>
      <c r="ALJ227"/>
      <c r="ALK227"/>
      <c r="ALL227"/>
      <c r="ALM227"/>
      <c r="ALN227"/>
      <c r="ALO227"/>
      <c r="ALP227"/>
      <c r="ALQ227"/>
      <c r="ALR227"/>
      <c r="ALS227"/>
      <c r="ALT227"/>
      <c r="ALU227"/>
      <c r="ALV227"/>
      <c r="ALW227"/>
      <c r="ALX227"/>
      <c r="ALY227"/>
      <c r="ALZ227"/>
      <c r="AMA227"/>
      <c r="AMB227"/>
      <c r="AMC227"/>
      <c r="AMD227"/>
      <c r="AME227"/>
      <c r="AMF227"/>
      <c r="AMG227"/>
      <c r="AMH227"/>
      <c r="AMI227"/>
      <c r="AMJ227"/>
      <c r="AMK227"/>
      <c r="AML227"/>
      <c r="AMM227"/>
    </row>
    <row r="228" spans="1:1027" ht="100.9" customHeight="1">
      <c r="A228" s="655"/>
      <c r="B228" s="655"/>
      <c r="C228" s="263"/>
      <c r="D228" s="263">
        <v>2900</v>
      </c>
      <c r="E228" s="654" t="s">
        <v>535</v>
      </c>
      <c r="F228" s="654"/>
      <c r="G228" s="265">
        <v>160000</v>
      </c>
      <c r="H228" s="265">
        <v>305000</v>
      </c>
      <c r="I228" s="265">
        <v>145585.04</v>
      </c>
      <c r="J228" s="259">
        <f t="shared" si="29"/>
        <v>47.732800000000005</v>
      </c>
      <c r="K228" s="259">
        <f t="shared" si="30"/>
        <v>190.625</v>
      </c>
      <c r="L228" s="313"/>
      <c r="M228" s="313"/>
      <c r="N228" s="313"/>
      <c r="P228" s="267">
        <f t="shared" si="31"/>
        <v>145000</v>
      </c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  <c r="AMI228"/>
      <c r="AMJ228"/>
      <c r="AMK228"/>
      <c r="AML228"/>
      <c r="AMM228"/>
    </row>
    <row r="229" spans="1:1027" ht="37.5" customHeight="1">
      <c r="A229" s="655"/>
      <c r="B229" s="655"/>
      <c r="C229" s="263"/>
      <c r="D229" s="263">
        <v>3020</v>
      </c>
      <c r="E229" s="654" t="s">
        <v>229</v>
      </c>
      <c r="F229" s="654"/>
      <c r="G229" s="265">
        <v>12408</v>
      </c>
      <c r="H229" s="265">
        <v>12408</v>
      </c>
      <c r="I229" s="265">
        <v>2315.66</v>
      </c>
      <c r="J229" s="259">
        <f t="shared" si="29"/>
        <v>18.662637008381687</v>
      </c>
      <c r="K229" s="259">
        <f t="shared" si="30"/>
        <v>100</v>
      </c>
      <c r="L229" s="313"/>
      <c r="M229" s="313"/>
      <c r="N229" s="313"/>
      <c r="P229" s="267">
        <f t="shared" si="31"/>
        <v>0</v>
      </c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  <c r="AJA229"/>
      <c r="AJB229"/>
      <c r="AJC229"/>
      <c r="AJD229"/>
      <c r="AJE229"/>
      <c r="AJF229"/>
      <c r="AJG229"/>
      <c r="AJH229"/>
      <c r="AJI229"/>
      <c r="AJJ229"/>
      <c r="AJK229"/>
      <c r="AJL229"/>
      <c r="AJM229"/>
      <c r="AJN229"/>
      <c r="AJO229"/>
      <c r="AJP229"/>
      <c r="AJQ229"/>
      <c r="AJR229"/>
      <c r="AJS229"/>
      <c r="AJT229"/>
      <c r="AJU229"/>
      <c r="AJV229"/>
      <c r="AJW229"/>
      <c r="AJX229"/>
      <c r="AJY229"/>
      <c r="AJZ229"/>
      <c r="AKA229"/>
      <c r="AKB229"/>
      <c r="AKC229"/>
      <c r="AKD229"/>
      <c r="AKE229"/>
      <c r="AKF229"/>
      <c r="AKG229"/>
      <c r="AKH229"/>
      <c r="AKI229"/>
      <c r="AKJ229"/>
      <c r="AKK229"/>
      <c r="AKL229"/>
      <c r="AKM229"/>
      <c r="AKN229"/>
      <c r="AKO229"/>
      <c r="AKP229"/>
      <c r="AKQ229"/>
      <c r="AKR229"/>
      <c r="AKS229"/>
      <c r="AKT229"/>
      <c r="AKU229"/>
      <c r="AKV229"/>
      <c r="AKW229"/>
      <c r="AKX229"/>
      <c r="AKY229"/>
      <c r="AKZ229"/>
      <c r="ALA229"/>
      <c r="ALB229"/>
      <c r="ALC229"/>
      <c r="ALD229"/>
      <c r="ALE229"/>
      <c r="ALF229"/>
      <c r="ALG229"/>
      <c r="ALH229"/>
      <c r="ALI229"/>
      <c r="ALJ229"/>
      <c r="ALK229"/>
      <c r="ALL229"/>
      <c r="ALM229"/>
      <c r="ALN229"/>
      <c r="ALO229"/>
      <c r="ALP229"/>
      <c r="ALQ229"/>
      <c r="ALR229"/>
      <c r="ALS229"/>
      <c r="ALT229"/>
      <c r="ALU229"/>
      <c r="ALV229"/>
      <c r="ALW229"/>
      <c r="ALX229"/>
      <c r="ALY229"/>
      <c r="ALZ229"/>
      <c r="AMA229"/>
      <c r="AMB229"/>
      <c r="AMC229"/>
      <c r="AMD229"/>
      <c r="AME229"/>
      <c r="AMF229"/>
      <c r="AMG229"/>
      <c r="AMH229"/>
      <c r="AMI229"/>
      <c r="AMJ229"/>
      <c r="AMK229"/>
      <c r="AML229"/>
      <c r="AMM229"/>
    </row>
    <row r="230" spans="1:1027" ht="39" customHeight="1">
      <c r="A230" s="655"/>
      <c r="B230" s="655"/>
      <c r="C230" s="263"/>
      <c r="D230" s="263">
        <v>4010</v>
      </c>
      <c r="E230" s="654" t="s">
        <v>220</v>
      </c>
      <c r="F230" s="654"/>
      <c r="G230" s="265">
        <v>2372998</v>
      </c>
      <c r="H230" s="265">
        <v>2421262</v>
      </c>
      <c r="I230" s="266">
        <v>1102481.77</v>
      </c>
      <c r="J230" s="259">
        <f t="shared" si="29"/>
        <v>45.533352854833552</v>
      </c>
      <c r="K230" s="259">
        <f t="shared" si="30"/>
        <v>102.03388287727171</v>
      </c>
      <c r="L230" s="313"/>
      <c r="M230" s="313"/>
      <c r="N230" s="313"/>
      <c r="P230" s="267">
        <f t="shared" si="31"/>
        <v>48264</v>
      </c>
      <c r="Q230" s="267">
        <f>SUM(H230:H234)</f>
        <v>3150370</v>
      </c>
      <c r="R230" s="267">
        <f>SUM(I230:I234)</f>
        <v>1526040.81</v>
      </c>
      <c r="S230" s="252">
        <f>R230/Q230*100</f>
        <v>48.440050216323797</v>
      </c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  <c r="AMI230"/>
      <c r="AMJ230"/>
      <c r="AMK230"/>
      <c r="AML230"/>
      <c r="AMM230"/>
    </row>
    <row r="231" spans="1:1027" ht="32.25" customHeight="1">
      <c r="A231" s="655"/>
      <c r="B231" s="655"/>
      <c r="C231" s="263"/>
      <c r="D231" s="263">
        <v>4040</v>
      </c>
      <c r="E231" s="654" t="s">
        <v>241</v>
      </c>
      <c r="F231" s="654"/>
      <c r="G231" s="265">
        <v>189073</v>
      </c>
      <c r="H231" s="265">
        <v>184352</v>
      </c>
      <c r="I231" s="266">
        <v>180332.54</v>
      </c>
      <c r="J231" s="259">
        <f t="shared" si="29"/>
        <v>97.81968191286235</v>
      </c>
      <c r="K231" s="259">
        <f t="shared" si="30"/>
        <v>97.503080820635418</v>
      </c>
      <c r="L231" s="313"/>
      <c r="M231" s="313"/>
      <c r="N231" s="313"/>
      <c r="P231" s="267">
        <f t="shared" si="31"/>
        <v>-4721</v>
      </c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  <c r="ALX231"/>
      <c r="ALY231"/>
      <c r="ALZ231"/>
      <c r="AMA231"/>
      <c r="AMB231"/>
      <c r="AMC231"/>
      <c r="AMD231"/>
      <c r="AME231"/>
      <c r="AMF231"/>
      <c r="AMG231"/>
      <c r="AMH231"/>
      <c r="AMI231"/>
      <c r="AMJ231"/>
      <c r="AMK231"/>
      <c r="AML231"/>
      <c r="AMM231"/>
    </row>
    <row r="232" spans="1:1027" ht="36.75" customHeight="1">
      <c r="A232" s="655"/>
      <c r="B232" s="655"/>
      <c r="C232" s="263"/>
      <c r="D232" s="263">
        <v>4110</v>
      </c>
      <c r="E232" s="654" t="s">
        <v>221</v>
      </c>
      <c r="F232" s="654"/>
      <c r="G232" s="265">
        <v>442943</v>
      </c>
      <c r="H232" s="265">
        <v>448170</v>
      </c>
      <c r="I232" s="265">
        <v>214107.67</v>
      </c>
      <c r="J232" s="259">
        <f t="shared" si="29"/>
        <v>47.773762188455279</v>
      </c>
      <c r="K232" s="259">
        <f t="shared" si="30"/>
        <v>101.18006154290732</v>
      </c>
      <c r="L232" s="313"/>
      <c r="M232" s="313"/>
      <c r="N232" s="313"/>
      <c r="P232" s="267">
        <f t="shared" si="31"/>
        <v>5227</v>
      </c>
      <c r="Q232" s="267">
        <f>SUM(I235:I248)+I229</f>
        <v>564536.27000000014</v>
      </c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  <c r="AMI232"/>
      <c r="AMJ232"/>
      <c r="AMK232"/>
      <c r="AML232"/>
      <c r="AMM232"/>
    </row>
    <row r="233" spans="1:1027" ht="24.75" customHeight="1">
      <c r="A233" s="655"/>
      <c r="B233" s="655"/>
      <c r="C233" s="263"/>
      <c r="D233" s="263">
        <v>4120</v>
      </c>
      <c r="E233" s="654" t="s">
        <v>222</v>
      </c>
      <c r="F233" s="654"/>
      <c r="G233" s="265">
        <v>62881</v>
      </c>
      <c r="H233" s="265">
        <v>61586</v>
      </c>
      <c r="I233" s="266">
        <v>18093.830000000002</v>
      </c>
      <c r="J233" s="259">
        <f t="shared" si="29"/>
        <v>29.379777871594197</v>
      </c>
      <c r="K233" s="259">
        <f t="shared" si="30"/>
        <v>97.940554380496494</v>
      </c>
      <c r="L233" s="313"/>
      <c r="M233" s="313"/>
      <c r="N233" s="313"/>
      <c r="P233" s="267">
        <f t="shared" si="31"/>
        <v>-1295</v>
      </c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  <c r="ALX233"/>
      <c r="ALY233"/>
      <c r="ALZ233"/>
      <c r="AMA233"/>
      <c r="AMB233"/>
      <c r="AMC233"/>
      <c r="AMD233"/>
      <c r="AME233"/>
      <c r="AMF233"/>
      <c r="AMG233"/>
      <c r="AMH233"/>
      <c r="AMI233"/>
      <c r="AMJ233"/>
      <c r="AMK233"/>
      <c r="AML233"/>
      <c r="AMM233"/>
    </row>
    <row r="234" spans="1:1027" ht="30" customHeight="1">
      <c r="A234" s="655"/>
      <c r="B234" s="655"/>
      <c r="C234" s="263"/>
      <c r="D234" s="263">
        <v>4170</v>
      </c>
      <c r="E234" s="654" t="s">
        <v>237</v>
      </c>
      <c r="F234" s="654"/>
      <c r="G234" s="265">
        <v>35000</v>
      </c>
      <c r="H234" s="265">
        <v>35000</v>
      </c>
      <c r="I234" s="266">
        <v>11025</v>
      </c>
      <c r="J234" s="259">
        <f t="shared" si="29"/>
        <v>31.5</v>
      </c>
      <c r="K234" s="259">
        <f t="shared" si="30"/>
        <v>100</v>
      </c>
      <c r="L234" s="313"/>
      <c r="M234" s="313"/>
      <c r="N234" s="313"/>
      <c r="P234" s="267">
        <f t="shared" si="31"/>
        <v>0</v>
      </c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  <c r="AMJ234"/>
      <c r="AMK234"/>
      <c r="AML234"/>
      <c r="AMM234"/>
    </row>
    <row r="235" spans="1:1027" ht="30.75" customHeight="1">
      <c r="A235" s="655"/>
      <c r="B235" s="655"/>
      <c r="C235" s="263"/>
      <c r="D235" s="263">
        <v>4210</v>
      </c>
      <c r="E235" s="654" t="s">
        <v>225</v>
      </c>
      <c r="F235" s="654"/>
      <c r="G235" s="265">
        <v>129541</v>
      </c>
      <c r="H235" s="265">
        <v>113339</v>
      </c>
      <c r="I235" s="266">
        <v>38765.29</v>
      </c>
      <c r="J235" s="259">
        <f t="shared" si="29"/>
        <v>34.202957499183867</v>
      </c>
      <c r="K235" s="259">
        <f t="shared" si="30"/>
        <v>87.49276290904038</v>
      </c>
      <c r="L235" s="313"/>
      <c r="M235" s="313"/>
      <c r="N235" s="313"/>
      <c r="P235" s="267">
        <f t="shared" si="31"/>
        <v>-16202</v>
      </c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  <c r="ALX235"/>
      <c r="ALY235"/>
      <c r="ALZ235"/>
      <c r="AMA235"/>
      <c r="AMB235"/>
      <c r="AMC235"/>
      <c r="AMD235"/>
      <c r="AME235"/>
      <c r="AMF235"/>
      <c r="AMG235"/>
      <c r="AMH235"/>
      <c r="AMI235"/>
      <c r="AMJ235"/>
      <c r="AMK235"/>
      <c r="AML235"/>
      <c r="AMM235"/>
    </row>
    <row r="236" spans="1:1027" ht="30.75" customHeight="1">
      <c r="A236" s="655"/>
      <c r="B236" s="655"/>
      <c r="C236" s="263"/>
      <c r="D236" s="263">
        <v>4220</v>
      </c>
      <c r="E236" s="654" t="s">
        <v>260</v>
      </c>
      <c r="F236" s="654"/>
      <c r="G236" s="265">
        <v>453982</v>
      </c>
      <c r="H236" s="265">
        <v>453982</v>
      </c>
      <c r="I236" s="266">
        <v>220313.89</v>
      </c>
      <c r="J236" s="259">
        <f t="shared" si="29"/>
        <v>48.529212611953781</v>
      </c>
      <c r="K236" s="259">
        <f t="shared" si="30"/>
        <v>100</v>
      </c>
      <c r="L236" s="313"/>
      <c r="M236" s="313"/>
      <c r="N236" s="313"/>
      <c r="P236" s="267">
        <f t="shared" si="31"/>
        <v>0</v>
      </c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  <c r="AMJ236"/>
      <c r="AMK236"/>
      <c r="AML236"/>
      <c r="AMM236"/>
    </row>
    <row r="237" spans="1:1027" ht="32.85" customHeight="1">
      <c r="A237" s="655"/>
      <c r="B237" s="655"/>
      <c r="C237" s="263"/>
      <c r="D237" s="263">
        <v>4240</v>
      </c>
      <c r="E237" s="654" t="s">
        <v>515</v>
      </c>
      <c r="F237" s="654"/>
      <c r="G237" s="265">
        <v>33000</v>
      </c>
      <c r="H237" s="265">
        <v>20000</v>
      </c>
      <c r="I237" s="266">
        <v>8622.35</v>
      </c>
      <c r="J237" s="259">
        <f t="shared" si="29"/>
        <v>43.111750000000001</v>
      </c>
      <c r="K237" s="259">
        <f t="shared" si="30"/>
        <v>60.606060606060609</v>
      </c>
      <c r="L237" s="313"/>
      <c r="M237" s="313"/>
      <c r="N237" s="313"/>
      <c r="P237" s="267">
        <f t="shared" si="31"/>
        <v>-13000</v>
      </c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  <c r="AMJ237"/>
      <c r="AMK237"/>
      <c r="AML237"/>
      <c r="AMM237"/>
    </row>
    <row r="238" spans="1:1027" ht="29.85" customHeight="1">
      <c r="A238" s="655"/>
      <c r="B238" s="655"/>
      <c r="C238" s="263"/>
      <c r="D238" s="263">
        <v>4260</v>
      </c>
      <c r="E238" s="654" t="s">
        <v>230</v>
      </c>
      <c r="F238" s="654"/>
      <c r="G238" s="265">
        <v>206900</v>
      </c>
      <c r="H238" s="265">
        <v>173900</v>
      </c>
      <c r="I238" s="266">
        <v>83604.83</v>
      </c>
      <c r="J238" s="259">
        <f t="shared" si="29"/>
        <v>48.076382978723402</v>
      </c>
      <c r="K238" s="259">
        <f t="shared" si="30"/>
        <v>84.050265828902852</v>
      </c>
      <c r="L238" s="313"/>
      <c r="M238" s="313"/>
      <c r="N238" s="313"/>
      <c r="P238" s="267">
        <f t="shared" si="31"/>
        <v>-33000</v>
      </c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  <c r="AMI238"/>
      <c r="AMJ238"/>
      <c r="AMK238"/>
      <c r="AML238"/>
      <c r="AMM238"/>
    </row>
    <row r="239" spans="1:1027" ht="30.75" customHeight="1">
      <c r="A239" s="655"/>
      <c r="B239" s="655"/>
      <c r="C239" s="263"/>
      <c r="D239" s="263">
        <v>4270</v>
      </c>
      <c r="E239" s="654" t="s">
        <v>223</v>
      </c>
      <c r="F239" s="654"/>
      <c r="G239" s="265">
        <v>48023</v>
      </c>
      <c r="H239" s="265">
        <v>51000</v>
      </c>
      <c r="I239" s="266">
        <v>10274.200000000001</v>
      </c>
      <c r="J239" s="259">
        <f t="shared" si="29"/>
        <v>20.145490196078434</v>
      </c>
      <c r="K239" s="259">
        <f t="shared" si="30"/>
        <v>106.19911292505675</v>
      </c>
      <c r="L239" s="313"/>
      <c r="M239" s="313"/>
      <c r="N239" s="313"/>
      <c r="P239" s="267">
        <f t="shared" si="31"/>
        <v>2977</v>
      </c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  <c r="AMH239"/>
      <c r="AMI239"/>
      <c r="AMJ239"/>
      <c r="AMK239"/>
      <c r="AML239"/>
      <c r="AMM239"/>
    </row>
    <row r="240" spans="1:1027" ht="30.75" customHeight="1">
      <c r="A240" s="655"/>
      <c r="B240" s="655"/>
      <c r="C240" s="263"/>
      <c r="D240" s="263">
        <v>4280</v>
      </c>
      <c r="E240" s="654" t="s">
        <v>231</v>
      </c>
      <c r="F240" s="654"/>
      <c r="G240" s="265">
        <v>2500</v>
      </c>
      <c r="H240" s="265">
        <v>2500</v>
      </c>
      <c r="I240" s="266">
        <v>1582</v>
      </c>
      <c r="J240" s="259">
        <f t="shared" si="29"/>
        <v>63.28</v>
      </c>
      <c r="K240" s="259">
        <f t="shared" si="30"/>
        <v>100</v>
      </c>
      <c r="L240" s="313"/>
      <c r="M240" s="313"/>
      <c r="N240" s="313"/>
      <c r="P240" s="267">
        <f t="shared" si="31"/>
        <v>0</v>
      </c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  <c r="ALX240"/>
      <c r="ALY240"/>
      <c r="ALZ240"/>
      <c r="AMA240"/>
      <c r="AMB240"/>
      <c r="AMC240"/>
      <c r="AMD240"/>
      <c r="AME240"/>
      <c r="AMF240"/>
      <c r="AMG240"/>
      <c r="AMH240"/>
      <c r="AMI240"/>
      <c r="AMJ240"/>
      <c r="AMK240"/>
      <c r="AML240"/>
      <c r="AMM240"/>
    </row>
    <row r="241" spans="1:1027" ht="30.75" customHeight="1">
      <c r="A241" s="655"/>
      <c r="B241" s="655"/>
      <c r="C241" s="263"/>
      <c r="D241" s="263">
        <v>4300</v>
      </c>
      <c r="E241" s="654" t="s">
        <v>219</v>
      </c>
      <c r="F241" s="654"/>
      <c r="G241" s="265">
        <v>75872</v>
      </c>
      <c r="H241" s="265">
        <v>74912</v>
      </c>
      <c r="I241" s="266">
        <v>30598.639999999999</v>
      </c>
      <c r="J241" s="259">
        <f t="shared" si="29"/>
        <v>40.846112772319522</v>
      </c>
      <c r="K241" s="259">
        <f t="shared" si="30"/>
        <v>98.734711092366084</v>
      </c>
      <c r="L241" s="313"/>
      <c r="M241" s="313"/>
      <c r="N241" s="313"/>
      <c r="P241" s="267">
        <f t="shared" si="31"/>
        <v>-960</v>
      </c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  <c r="AJA241"/>
      <c r="AJB241"/>
      <c r="AJC241"/>
      <c r="AJD241"/>
      <c r="AJE241"/>
      <c r="AJF241"/>
      <c r="AJG241"/>
      <c r="AJH241"/>
      <c r="AJI241"/>
      <c r="AJJ241"/>
      <c r="AJK241"/>
      <c r="AJL241"/>
      <c r="AJM241"/>
      <c r="AJN241"/>
      <c r="AJO241"/>
      <c r="AJP241"/>
      <c r="AJQ241"/>
      <c r="AJR241"/>
      <c r="AJS241"/>
      <c r="AJT241"/>
      <c r="AJU241"/>
      <c r="AJV241"/>
      <c r="AJW241"/>
      <c r="AJX241"/>
      <c r="AJY241"/>
      <c r="AJZ241"/>
      <c r="AKA241"/>
      <c r="AKB241"/>
      <c r="AKC241"/>
      <c r="AKD241"/>
      <c r="AKE241"/>
      <c r="AKF241"/>
      <c r="AKG241"/>
      <c r="AKH241"/>
      <c r="AKI241"/>
      <c r="AKJ241"/>
      <c r="AKK241"/>
      <c r="AKL241"/>
      <c r="AKM241"/>
      <c r="AKN241"/>
      <c r="AKO241"/>
      <c r="AKP241"/>
      <c r="AKQ241"/>
      <c r="AKR241"/>
      <c r="AKS241"/>
      <c r="AKT241"/>
      <c r="AKU241"/>
      <c r="AKV241"/>
      <c r="AKW241"/>
      <c r="AKX241"/>
      <c r="AKY241"/>
      <c r="AKZ241"/>
      <c r="ALA241"/>
      <c r="ALB241"/>
      <c r="ALC241"/>
      <c r="ALD241"/>
      <c r="ALE241"/>
      <c r="ALF241"/>
      <c r="ALG241"/>
      <c r="ALH241"/>
      <c r="ALI241"/>
      <c r="ALJ241"/>
      <c r="ALK241"/>
      <c r="ALL241"/>
      <c r="ALM241"/>
      <c r="ALN241"/>
      <c r="ALO241"/>
      <c r="ALP241"/>
      <c r="ALQ241"/>
      <c r="ALR241"/>
      <c r="ALS241"/>
      <c r="ALT241"/>
      <c r="ALU241"/>
      <c r="ALV241"/>
      <c r="ALW241"/>
      <c r="ALX241"/>
      <c r="ALY241"/>
      <c r="ALZ241"/>
      <c r="AMA241"/>
      <c r="AMB241"/>
      <c r="AMC241"/>
      <c r="AMD241"/>
      <c r="AME241"/>
      <c r="AMF241"/>
      <c r="AMG241"/>
      <c r="AMH241"/>
      <c r="AMI241"/>
      <c r="AMJ241"/>
      <c r="AMK241"/>
      <c r="AML241"/>
      <c r="AMM241"/>
    </row>
    <row r="242" spans="1:1027" ht="47.65" customHeight="1">
      <c r="A242" s="655"/>
      <c r="B242" s="655"/>
      <c r="C242" s="263"/>
      <c r="D242" s="263">
        <v>4360</v>
      </c>
      <c r="E242" s="654" t="s">
        <v>401</v>
      </c>
      <c r="F242" s="654"/>
      <c r="G242" s="265">
        <v>8700</v>
      </c>
      <c r="H242" s="265">
        <v>6700</v>
      </c>
      <c r="I242" s="266">
        <v>2493.2600000000002</v>
      </c>
      <c r="J242" s="259">
        <f t="shared" si="29"/>
        <v>37.212835820895521</v>
      </c>
      <c r="K242" s="259">
        <f t="shared" si="30"/>
        <v>77.011494252873561</v>
      </c>
      <c r="L242" s="313"/>
      <c r="M242" s="313"/>
      <c r="N242" s="313"/>
      <c r="P242" s="267">
        <f t="shared" si="31"/>
        <v>-2000</v>
      </c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  <c r="ALC242"/>
      <c r="ALD242"/>
      <c r="ALE242"/>
      <c r="ALF242"/>
      <c r="ALG242"/>
      <c r="ALH242"/>
      <c r="ALI242"/>
      <c r="ALJ242"/>
      <c r="ALK242"/>
      <c r="ALL242"/>
      <c r="ALM242"/>
      <c r="ALN242"/>
      <c r="ALO242"/>
      <c r="ALP242"/>
      <c r="ALQ242"/>
      <c r="ALR242"/>
      <c r="ALS242"/>
      <c r="ALT242"/>
      <c r="ALU242"/>
      <c r="ALV242"/>
      <c r="ALW242"/>
      <c r="ALX242"/>
      <c r="ALY242"/>
      <c r="ALZ242"/>
      <c r="AMA242"/>
      <c r="AMB242"/>
      <c r="AMC242"/>
      <c r="AMD242"/>
      <c r="AME242"/>
      <c r="AMF242"/>
      <c r="AMG242"/>
      <c r="AMH242"/>
      <c r="AMI242"/>
      <c r="AMJ242"/>
      <c r="AMK242"/>
      <c r="AML242"/>
      <c r="AMM242"/>
    </row>
    <row r="243" spans="1:1027" ht="39.6" customHeight="1">
      <c r="A243" s="655"/>
      <c r="B243" s="655"/>
      <c r="C243" s="263"/>
      <c r="D243" s="263">
        <v>4390</v>
      </c>
      <c r="E243" s="654" t="s">
        <v>235</v>
      </c>
      <c r="F243" s="654"/>
      <c r="G243" s="265">
        <v>4000</v>
      </c>
      <c r="H243" s="265">
        <v>4000</v>
      </c>
      <c r="I243" s="266">
        <v>0</v>
      </c>
      <c r="J243" s="259">
        <f t="shared" si="29"/>
        <v>0</v>
      </c>
      <c r="K243" s="259">
        <f t="shared" si="30"/>
        <v>100</v>
      </c>
      <c r="L243" s="313"/>
      <c r="M243" s="313"/>
      <c r="N243" s="313"/>
      <c r="P243" s="267">
        <f t="shared" si="31"/>
        <v>0</v>
      </c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  <c r="AJP243"/>
      <c r="AJQ243"/>
      <c r="AJR243"/>
      <c r="AJS243"/>
      <c r="AJT243"/>
      <c r="AJU243"/>
      <c r="AJV243"/>
      <c r="AJW243"/>
      <c r="AJX243"/>
      <c r="AJY243"/>
      <c r="AJZ243"/>
      <c r="AKA243"/>
      <c r="AKB243"/>
      <c r="AKC243"/>
      <c r="AKD243"/>
      <c r="AKE243"/>
      <c r="AKF243"/>
      <c r="AKG243"/>
      <c r="AKH243"/>
      <c r="AKI243"/>
      <c r="AKJ243"/>
      <c r="AKK243"/>
      <c r="AKL243"/>
      <c r="AKM243"/>
      <c r="AKN243"/>
      <c r="AKO243"/>
      <c r="AKP243"/>
      <c r="AKQ243"/>
      <c r="AKR243"/>
      <c r="AKS243"/>
      <c r="AKT243"/>
      <c r="AKU243"/>
      <c r="AKV243"/>
      <c r="AKW243"/>
      <c r="AKX243"/>
      <c r="AKY243"/>
      <c r="AKZ243"/>
      <c r="ALA243"/>
      <c r="ALB243"/>
      <c r="ALC243"/>
      <c r="ALD243"/>
      <c r="ALE243"/>
      <c r="ALF243"/>
      <c r="ALG243"/>
      <c r="ALH243"/>
      <c r="ALI243"/>
      <c r="ALJ243"/>
      <c r="ALK243"/>
      <c r="ALL243"/>
      <c r="ALM243"/>
      <c r="ALN243"/>
      <c r="ALO243"/>
      <c r="ALP243"/>
      <c r="ALQ243"/>
      <c r="ALR243"/>
      <c r="ALS243"/>
      <c r="ALT243"/>
      <c r="ALU243"/>
      <c r="ALV243"/>
      <c r="ALW243"/>
      <c r="ALX243"/>
      <c r="ALY243"/>
      <c r="ALZ243"/>
      <c r="AMA243"/>
      <c r="AMB243"/>
      <c r="AMC243"/>
      <c r="AMD243"/>
      <c r="AME243"/>
      <c r="AMF243"/>
      <c r="AMG243"/>
      <c r="AMH243"/>
      <c r="AMI243"/>
      <c r="AMJ243"/>
      <c r="AMK243"/>
      <c r="AML243"/>
      <c r="AMM243"/>
    </row>
    <row r="244" spans="1:1027" ht="26.1" customHeight="1">
      <c r="A244" s="655"/>
      <c r="B244" s="655"/>
      <c r="C244" s="263"/>
      <c r="D244" s="263">
        <v>4410</v>
      </c>
      <c r="E244" s="654" t="s">
        <v>245</v>
      </c>
      <c r="F244" s="654"/>
      <c r="G244" s="265">
        <v>1800</v>
      </c>
      <c r="H244" s="265">
        <v>1800</v>
      </c>
      <c r="I244" s="266">
        <v>0</v>
      </c>
      <c r="J244" s="259">
        <f t="shared" si="29"/>
        <v>0</v>
      </c>
      <c r="K244" s="259">
        <f t="shared" si="30"/>
        <v>100</v>
      </c>
      <c r="L244" s="313"/>
      <c r="M244" s="313"/>
      <c r="N244" s="313"/>
      <c r="P244" s="267">
        <f t="shared" si="31"/>
        <v>0</v>
      </c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  <c r="AEZ244"/>
      <c r="AFA244"/>
      <c r="AFB244"/>
      <c r="AFC244"/>
      <c r="AFD244"/>
      <c r="AFE244"/>
      <c r="AFF244"/>
      <c r="AFG244"/>
      <c r="AFH244"/>
      <c r="AFI244"/>
      <c r="AFJ244"/>
      <c r="AFK244"/>
      <c r="AFL244"/>
      <c r="AFM244"/>
      <c r="AFN244"/>
      <c r="AFO244"/>
      <c r="AFP244"/>
      <c r="AFQ244"/>
      <c r="AFR244"/>
      <c r="AFS244"/>
      <c r="AFT244"/>
      <c r="AFU244"/>
      <c r="AFV244"/>
      <c r="AFW244"/>
      <c r="AFX244"/>
      <c r="AFY244"/>
      <c r="AFZ244"/>
      <c r="AGA244"/>
      <c r="AGB244"/>
      <c r="AGC244"/>
      <c r="AGD244"/>
      <c r="AGE244"/>
      <c r="AGF244"/>
      <c r="AGG244"/>
      <c r="AGH244"/>
      <c r="AGI244"/>
      <c r="AGJ244"/>
      <c r="AGK244"/>
      <c r="AGL244"/>
      <c r="AGM244"/>
      <c r="AGN244"/>
      <c r="AGO244"/>
      <c r="AGP244"/>
      <c r="AGQ244"/>
      <c r="AGR244"/>
      <c r="AGS244"/>
      <c r="AGT244"/>
      <c r="AGU244"/>
      <c r="AGV244"/>
      <c r="AGW244"/>
      <c r="AGX244"/>
      <c r="AGY244"/>
      <c r="AGZ244"/>
      <c r="AHA244"/>
      <c r="AHB244"/>
      <c r="AHC244"/>
      <c r="AHD244"/>
      <c r="AHE244"/>
      <c r="AHF244"/>
      <c r="AHG244"/>
      <c r="AHH244"/>
      <c r="AHI244"/>
      <c r="AHJ244"/>
      <c r="AHK244"/>
      <c r="AHL244"/>
      <c r="AHM244"/>
      <c r="AHN244"/>
      <c r="AHO244"/>
      <c r="AHP244"/>
      <c r="AHQ244"/>
      <c r="AHR244"/>
      <c r="AHS244"/>
      <c r="AHT244"/>
      <c r="AHU244"/>
      <c r="AHV244"/>
      <c r="AHW244"/>
      <c r="AHX244"/>
      <c r="AHY244"/>
      <c r="AHZ244"/>
      <c r="AIA244"/>
      <c r="AIB244"/>
      <c r="AIC244"/>
      <c r="AID244"/>
      <c r="AIE244"/>
      <c r="AIF244"/>
      <c r="AIG244"/>
      <c r="AIH244"/>
      <c r="AII244"/>
      <c r="AIJ244"/>
      <c r="AIK244"/>
      <c r="AIL244"/>
      <c r="AIM244"/>
      <c r="AIN244"/>
      <c r="AIO244"/>
      <c r="AIP244"/>
      <c r="AIQ244"/>
      <c r="AIR244"/>
      <c r="AIS244"/>
      <c r="AIT244"/>
      <c r="AIU244"/>
      <c r="AIV244"/>
      <c r="AIW244"/>
      <c r="AIX244"/>
      <c r="AIY244"/>
      <c r="AIZ244"/>
      <c r="AJA244"/>
      <c r="AJB244"/>
      <c r="AJC244"/>
      <c r="AJD244"/>
      <c r="AJE244"/>
      <c r="AJF244"/>
      <c r="AJG244"/>
      <c r="AJH244"/>
      <c r="AJI244"/>
      <c r="AJJ244"/>
      <c r="AJK244"/>
      <c r="AJL244"/>
      <c r="AJM244"/>
      <c r="AJN244"/>
      <c r="AJO244"/>
      <c r="AJP244"/>
      <c r="AJQ244"/>
      <c r="AJR244"/>
      <c r="AJS244"/>
      <c r="AJT244"/>
      <c r="AJU244"/>
      <c r="AJV244"/>
      <c r="AJW244"/>
      <c r="AJX244"/>
      <c r="AJY244"/>
      <c r="AJZ244"/>
      <c r="AKA244"/>
      <c r="AKB244"/>
      <c r="AKC244"/>
      <c r="AKD244"/>
      <c r="AKE244"/>
      <c r="AKF244"/>
      <c r="AKG244"/>
      <c r="AKH244"/>
      <c r="AKI244"/>
      <c r="AKJ244"/>
      <c r="AKK244"/>
      <c r="AKL244"/>
      <c r="AKM244"/>
      <c r="AKN244"/>
      <c r="AKO244"/>
      <c r="AKP244"/>
      <c r="AKQ244"/>
      <c r="AKR244"/>
      <c r="AKS244"/>
      <c r="AKT244"/>
      <c r="AKU244"/>
      <c r="AKV244"/>
      <c r="AKW244"/>
      <c r="AKX244"/>
      <c r="AKY244"/>
      <c r="AKZ244"/>
      <c r="ALA244"/>
      <c r="ALB244"/>
      <c r="ALC244"/>
      <c r="ALD244"/>
      <c r="ALE244"/>
      <c r="ALF244"/>
      <c r="ALG244"/>
      <c r="ALH244"/>
      <c r="ALI244"/>
      <c r="ALJ244"/>
      <c r="ALK244"/>
      <c r="ALL244"/>
      <c r="ALM244"/>
      <c r="ALN244"/>
      <c r="ALO244"/>
      <c r="ALP244"/>
      <c r="ALQ244"/>
      <c r="ALR244"/>
      <c r="ALS244"/>
      <c r="ALT244"/>
      <c r="ALU244"/>
      <c r="ALV244"/>
      <c r="ALW244"/>
      <c r="ALX244"/>
      <c r="ALY244"/>
      <c r="ALZ244"/>
      <c r="AMA244"/>
      <c r="AMB244"/>
      <c r="AMC244"/>
      <c r="AMD244"/>
      <c r="AME244"/>
      <c r="AMF244"/>
      <c r="AMG244"/>
      <c r="AMH244"/>
      <c r="AMI244"/>
      <c r="AMJ244"/>
      <c r="AMK244"/>
      <c r="AML244"/>
      <c r="AMM244"/>
    </row>
    <row r="245" spans="1:1027" ht="26.1" customHeight="1">
      <c r="A245" s="655"/>
      <c r="B245" s="655"/>
      <c r="C245" s="263"/>
      <c r="D245" s="263">
        <v>4430</v>
      </c>
      <c r="E245" s="654" t="s">
        <v>226</v>
      </c>
      <c r="F245" s="654"/>
      <c r="G245" s="265">
        <v>5000</v>
      </c>
      <c r="H245" s="265">
        <v>3842</v>
      </c>
      <c r="I245" s="266">
        <v>2751.15</v>
      </c>
      <c r="J245" s="259">
        <f t="shared" si="29"/>
        <v>71.607235814679854</v>
      </c>
      <c r="K245" s="259">
        <f t="shared" si="30"/>
        <v>76.84</v>
      </c>
      <c r="L245" s="313"/>
      <c r="M245" s="313"/>
      <c r="N245" s="313"/>
      <c r="P245" s="267">
        <f t="shared" si="31"/>
        <v>-1158</v>
      </c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  <c r="AFF245"/>
      <c r="AFG245"/>
      <c r="AFH245"/>
      <c r="AFI245"/>
      <c r="AFJ245"/>
      <c r="AFK245"/>
      <c r="AFL245"/>
      <c r="AFM245"/>
      <c r="AFN245"/>
      <c r="AFO245"/>
      <c r="AFP245"/>
      <c r="AFQ245"/>
      <c r="AFR245"/>
      <c r="AFS245"/>
      <c r="AFT245"/>
      <c r="AFU245"/>
      <c r="AFV245"/>
      <c r="AFW245"/>
      <c r="AFX245"/>
      <c r="AFY245"/>
      <c r="AFZ245"/>
      <c r="AGA245"/>
      <c r="AGB245"/>
      <c r="AGC245"/>
      <c r="AGD245"/>
      <c r="AGE245"/>
      <c r="AGF245"/>
      <c r="AGG245"/>
      <c r="AGH245"/>
      <c r="AGI245"/>
      <c r="AGJ245"/>
      <c r="AGK245"/>
      <c r="AGL245"/>
      <c r="AGM245"/>
      <c r="AGN245"/>
      <c r="AGO245"/>
      <c r="AGP245"/>
      <c r="AGQ245"/>
      <c r="AGR245"/>
      <c r="AGS245"/>
      <c r="AGT245"/>
      <c r="AGU245"/>
      <c r="AGV245"/>
      <c r="AGW245"/>
      <c r="AGX245"/>
      <c r="AGY245"/>
      <c r="AGZ245"/>
      <c r="AHA245"/>
      <c r="AHB245"/>
      <c r="AHC245"/>
      <c r="AHD245"/>
      <c r="AHE245"/>
      <c r="AHF245"/>
      <c r="AHG245"/>
      <c r="AHH245"/>
      <c r="AHI245"/>
      <c r="AHJ245"/>
      <c r="AHK245"/>
      <c r="AHL245"/>
      <c r="AHM245"/>
      <c r="AHN245"/>
      <c r="AHO245"/>
      <c r="AHP245"/>
      <c r="AHQ245"/>
      <c r="AHR245"/>
      <c r="AHS245"/>
      <c r="AHT245"/>
      <c r="AHU245"/>
      <c r="AHV245"/>
      <c r="AHW245"/>
      <c r="AHX245"/>
      <c r="AHY245"/>
      <c r="AHZ245"/>
      <c r="AIA245"/>
      <c r="AIB245"/>
      <c r="AIC245"/>
      <c r="AID245"/>
      <c r="AIE245"/>
      <c r="AIF245"/>
      <c r="AIG245"/>
      <c r="AIH245"/>
      <c r="AII245"/>
      <c r="AIJ245"/>
      <c r="AIK245"/>
      <c r="AIL245"/>
      <c r="AIM245"/>
      <c r="AIN245"/>
      <c r="AIO245"/>
      <c r="AIP245"/>
      <c r="AIQ245"/>
      <c r="AIR245"/>
      <c r="AIS245"/>
      <c r="AIT245"/>
      <c r="AIU245"/>
      <c r="AIV245"/>
      <c r="AIW245"/>
      <c r="AIX245"/>
      <c r="AIY245"/>
      <c r="AIZ245"/>
      <c r="AJA245"/>
      <c r="AJB245"/>
      <c r="AJC245"/>
      <c r="AJD245"/>
      <c r="AJE245"/>
      <c r="AJF245"/>
      <c r="AJG245"/>
      <c r="AJH245"/>
      <c r="AJI245"/>
      <c r="AJJ245"/>
      <c r="AJK245"/>
      <c r="AJL245"/>
      <c r="AJM245"/>
      <c r="AJN245"/>
      <c r="AJO245"/>
      <c r="AJP245"/>
      <c r="AJQ245"/>
      <c r="AJR245"/>
      <c r="AJS245"/>
      <c r="AJT245"/>
      <c r="AJU245"/>
      <c r="AJV245"/>
      <c r="AJW245"/>
      <c r="AJX245"/>
      <c r="AJY245"/>
      <c r="AJZ245"/>
      <c r="AKA245"/>
      <c r="AKB245"/>
      <c r="AKC245"/>
      <c r="AKD245"/>
      <c r="AKE245"/>
      <c r="AKF245"/>
      <c r="AKG245"/>
      <c r="AKH245"/>
      <c r="AKI245"/>
      <c r="AKJ245"/>
      <c r="AKK245"/>
      <c r="AKL245"/>
      <c r="AKM245"/>
      <c r="AKN245"/>
      <c r="AKO245"/>
      <c r="AKP245"/>
      <c r="AKQ245"/>
      <c r="AKR245"/>
      <c r="AKS245"/>
      <c r="AKT245"/>
      <c r="AKU245"/>
      <c r="AKV245"/>
      <c r="AKW245"/>
      <c r="AKX245"/>
      <c r="AKY245"/>
      <c r="AKZ245"/>
      <c r="ALA245"/>
      <c r="ALB245"/>
      <c r="ALC245"/>
      <c r="ALD245"/>
      <c r="ALE245"/>
      <c r="ALF245"/>
      <c r="ALG245"/>
      <c r="ALH245"/>
      <c r="ALI245"/>
      <c r="ALJ245"/>
      <c r="ALK245"/>
      <c r="ALL245"/>
      <c r="ALM245"/>
      <c r="ALN245"/>
      <c r="ALO245"/>
      <c r="ALP245"/>
      <c r="ALQ245"/>
      <c r="ALR245"/>
      <c r="ALS245"/>
      <c r="ALT245"/>
      <c r="ALU245"/>
      <c r="ALV245"/>
      <c r="ALW245"/>
      <c r="ALX245"/>
      <c r="ALY245"/>
      <c r="ALZ245"/>
      <c r="AMA245"/>
      <c r="AMB245"/>
      <c r="AMC245"/>
      <c r="AMD245"/>
      <c r="AME245"/>
      <c r="AMF245"/>
      <c r="AMG245"/>
      <c r="AMH245"/>
      <c r="AMI245"/>
      <c r="AMJ245"/>
      <c r="AMK245"/>
      <c r="AML245"/>
      <c r="AMM245"/>
    </row>
    <row r="246" spans="1:1027" ht="38.85" customHeight="1">
      <c r="A246" s="655"/>
      <c r="B246" s="655"/>
      <c r="C246" s="263"/>
      <c r="D246" s="263">
        <v>4440</v>
      </c>
      <c r="E246" s="654" t="s">
        <v>232</v>
      </c>
      <c r="F246" s="654"/>
      <c r="G246" s="265">
        <v>192641</v>
      </c>
      <c r="H246" s="265">
        <v>191922</v>
      </c>
      <c r="I246" s="266">
        <v>157085</v>
      </c>
      <c r="J246" s="259">
        <f t="shared" si="29"/>
        <v>81.848355060910166</v>
      </c>
      <c r="K246" s="259">
        <f t="shared" si="30"/>
        <v>99.626766887630353</v>
      </c>
      <c r="L246" s="313"/>
      <c r="M246" s="313"/>
      <c r="N246" s="313"/>
      <c r="P246" s="267">
        <f t="shared" si="31"/>
        <v>-719</v>
      </c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  <c r="AJA246"/>
      <c r="AJB246"/>
      <c r="AJC246"/>
      <c r="AJD246"/>
      <c r="AJE246"/>
      <c r="AJF246"/>
      <c r="AJG246"/>
      <c r="AJH246"/>
      <c r="AJI246"/>
      <c r="AJJ246"/>
      <c r="AJK246"/>
      <c r="AJL246"/>
      <c r="AJM246"/>
      <c r="AJN246"/>
      <c r="AJO246"/>
      <c r="AJP246"/>
      <c r="AJQ246"/>
      <c r="AJR246"/>
      <c r="AJS246"/>
      <c r="AJT246"/>
      <c r="AJU246"/>
      <c r="AJV246"/>
      <c r="AJW246"/>
      <c r="AJX246"/>
      <c r="AJY246"/>
      <c r="AJZ246"/>
      <c r="AKA246"/>
      <c r="AKB246"/>
      <c r="AKC246"/>
      <c r="AKD246"/>
      <c r="AKE246"/>
      <c r="AKF246"/>
      <c r="AKG246"/>
      <c r="AKH246"/>
      <c r="AKI246"/>
      <c r="AKJ246"/>
      <c r="AKK246"/>
      <c r="AKL246"/>
      <c r="AKM246"/>
      <c r="AKN246"/>
      <c r="AKO246"/>
      <c r="AKP246"/>
      <c r="AKQ246"/>
      <c r="AKR246"/>
      <c r="AKS246"/>
      <c r="AKT246"/>
      <c r="AKU246"/>
      <c r="AKV246"/>
      <c r="AKW246"/>
      <c r="AKX246"/>
      <c r="AKY246"/>
      <c r="AKZ246"/>
      <c r="ALA246"/>
      <c r="ALB246"/>
      <c r="ALC246"/>
      <c r="ALD246"/>
      <c r="ALE246"/>
      <c r="ALF246"/>
      <c r="ALG246"/>
      <c r="ALH246"/>
      <c r="ALI246"/>
      <c r="ALJ246"/>
      <c r="ALK246"/>
      <c r="ALL246"/>
      <c r="ALM246"/>
      <c r="ALN246"/>
      <c r="ALO246"/>
      <c r="ALP246"/>
      <c r="ALQ246"/>
      <c r="ALR246"/>
      <c r="ALS246"/>
      <c r="ALT246"/>
      <c r="ALU246"/>
      <c r="ALV246"/>
      <c r="ALW246"/>
      <c r="ALX246"/>
      <c r="ALY246"/>
      <c r="ALZ246"/>
      <c r="AMA246"/>
      <c r="AMB246"/>
      <c r="AMC246"/>
      <c r="AMD246"/>
      <c r="AME246"/>
      <c r="AMF246"/>
      <c r="AMG246"/>
      <c r="AMH246"/>
      <c r="AMI246"/>
      <c r="AMJ246"/>
      <c r="AMK246"/>
      <c r="AML246"/>
      <c r="AMM246"/>
    </row>
    <row r="247" spans="1:1027" ht="38.85" customHeight="1">
      <c r="A247" s="655"/>
      <c r="B247" s="655"/>
      <c r="C247" s="263"/>
      <c r="D247" s="285">
        <v>4520</v>
      </c>
      <c r="E247" s="654" t="s">
        <v>269</v>
      </c>
      <c r="F247" s="654"/>
      <c r="G247" s="265">
        <v>10320</v>
      </c>
      <c r="H247" s="265">
        <v>11040</v>
      </c>
      <c r="I247" s="266">
        <v>5520</v>
      </c>
      <c r="J247" s="259">
        <f t="shared" si="29"/>
        <v>50</v>
      </c>
      <c r="K247" s="259">
        <f t="shared" si="30"/>
        <v>106.9767441860465</v>
      </c>
      <c r="L247" s="313"/>
      <c r="M247" s="313"/>
      <c r="N247" s="313"/>
      <c r="P247" s="26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  <c r="ALC247"/>
      <c r="ALD247"/>
      <c r="ALE247"/>
      <c r="ALF247"/>
      <c r="ALG247"/>
      <c r="ALH247"/>
      <c r="ALI247"/>
      <c r="ALJ247"/>
      <c r="ALK247"/>
      <c r="ALL247"/>
      <c r="ALM247"/>
      <c r="ALN247"/>
      <c r="ALO247"/>
      <c r="ALP247"/>
      <c r="ALQ247"/>
      <c r="ALR247"/>
      <c r="ALS247"/>
      <c r="ALT247"/>
      <c r="ALU247"/>
      <c r="ALV247"/>
      <c r="ALW247"/>
      <c r="ALX247"/>
      <c r="ALY247"/>
      <c r="ALZ247"/>
      <c r="AMA247"/>
      <c r="AMB247"/>
      <c r="AMC247"/>
      <c r="AMD247"/>
      <c r="AME247"/>
      <c r="AMF247"/>
      <c r="AMG247"/>
      <c r="AMH247"/>
      <c r="AMI247"/>
      <c r="AMJ247"/>
      <c r="AMK247"/>
      <c r="AML247"/>
      <c r="AMM247"/>
    </row>
    <row r="248" spans="1:1027" ht="44.65" customHeight="1">
      <c r="A248" s="655"/>
      <c r="B248" s="655"/>
      <c r="C248" s="263"/>
      <c r="D248" s="263">
        <v>4700</v>
      </c>
      <c r="E248" s="654" t="s">
        <v>391</v>
      </c>
      <c r="F248" s="654"/>
      <c r="G248" s="265">
        <v>4000</v>
      </c>
      <c r="H248" s="265">
        <v>4000</v>
      </c>
      <c r="I248" s="266">
        <v>610</v>
      </c>
      <c r="J248" s="259">
        <f t="shared" si="29"/>
        <v>15.25</v>
      </c>
      <c r="K248" s="259">
        <f t="shared" si="30"/>
        <v>100</v>
      </c>
      <c r="L248" s="313"/>
      <c r="M248" s="313"/>
      <c r="N248" s="313"/>
      <c r="P248" s="267">
        <f>H248-G248</f>
        <v>0</v>
      </c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  <c r="AEZ248"/>
      <c r="AFA248"/>
      <c r="AFB248"/>
      <c r="AFC248"/>
      <c r="AFD248"/>
      <c r="AFE248"/>
      <c r="AFF248"/>
      <c r="AFG248"/>
      <c r="AFH248"/>
      <c r="AFI248"/>
      <c r="AFJ248"/>
      <c r="AFK248"/>
      <c r="AFL248"/>
      <c r="AFM248"/>
      <c r="AFN248"/>
      <c r="AFO248"/>
      <c r="AFP248"/>
      <c r="AFQ248"/>
      <c r="AFR248"/>
      <c r="AFS248"/>
      <c r="AFT248"/>
      <c r="AFU248"/>
      <c r="AFV248"/>
      <c r="AFW248"/>
      <c r="AFX248"/>
      <c r="AFY248"/>
      <c r="AFZ248"/>
      <c r="AGA248"/>
      <c r="AGB248"/>
      <c r="AGC248"/>
      <c r="AGD248"/>
      <c r="AGE248"/>
      <c r="AGF248"/>
      <c r="AGG248"/>
      <c r="AGH248"/>
      <c r="AGI248"/>
      <c r="AGJ248"/>
      <c r="AGK248"/>
      <c r="AGL248"/>
      <c r="AGM248"/>
      <c r="AGN248"/>
      <c r="AGO248"/>
      <c r="AGP248"/>
      <c r="AGQ248"/>
      <c r="AGR248"/>
      <c r="AGS248"/>
      <c r="AGT248"/>
      <c r="AGU248"/>
      <c r="AGV248"/>
      <c r="AGW248"/>
      <c r="AGX248"/>
      <c r="AGY248"/>
      <c r="AGZ248"/>
      <c r="AHA248"/>
      <c r="AHB248"/>
      <c r="AHC248"/>
      <c r="AHD248"/>
      <c r="AHE248"/>
      <c r="AHF248"/>
      <c r="AHG248"/>
      <c r="AHH248"/>
      <c r="AHI248"/>
      <c r="AHJ248"/>
      <c r="AHK248"/>
      <c r="AHL248"/>
      <c r="AHM248"/>
      <c r="AHN248"/>
      <c r="AHO248"/>
      <c r="AHP248"/>
      <c r="AHQ248"/>
      <c r="AHR248"/>
      <c r="AHS248"/>
      <c r="AHT248"/>
      <c r="AHU248"/>
      <c r="AHV248"/>
      <c r="AHW248"/>
      <c r="AHX248"/>
      <c r="AHY248"/>
      <c r="AHZ248"/>
      <c r="AIA248"/>
      <c r="AIB248"/>
      <c r="AIC248"/>
      <c r="AID248"/>
      <c r="AIE248"/>
      <c r="AIF248"/>
      <c r="AIG248"/>
      <c r="AIH248"/>
      <c r="AII248"/>
      <c r="AIJ248"/>
      <c r="AIK248"/>
      <c r="AIL248"/>
      <c r="AIM248"/>
      <c r="AIN248"/>
      <c r="AIO248"/>
      <c r="AIP248"/>
      <c r="AIQ248"/>
      <c r="AIR248"/>
      <c r="AIS248"/>
      <c r="AIT248"/>
      <c r="AIU248"/>
      <c r="AIV248"/>
      <c r="AIW248"/>
      <c r="AIX248"/>
      <c r="AIY248"/>
      <c r="AIZ248"/>
      <c r="AJA248"/>
      <c r="AJB248"/>
      <c r="AJC248"/>
      <c r="AJD248"/>
      <c r="AJE248"/>
      <c r="AJF248"/>
      <c r="AJG248"/>
      <c r="AJH248"/>
      <c r="AJI248"/>
      <c r="AJJ248"/>
      <c r="AJK248"/>
      <c r="AJL248"/>
      <c r="AJM248"/>
      <c r="AJN248"/>
      <c r="AJO248"/>
      <c r="AJP248"/>
      <c r="AJQ248"/>
      <c r="AJR248"/>
      <c r="AJS248"/>
      <c r="AJT248"/>
      <c r="AJU248"/>
      <c r="AJV248"/>
      <c r="AJW248"/>
      <c r="AJX248"/>
      <c r="AJY248"/>
      <c r="AJZ248"/>
      <c r="AKA248"/>
      <c r="AKB248"/>
      <c r="AKC248"/>
      <c r="AKD248"/>
      <c r="AKE248"/>
      <c r="AKF248"/>
      <c r="AKG248"/>
      <c r="AKH248"/>
      <c r="AKI248"/>
      <c r="AKJ248"/>
      <c r="AKK248"/>
      <c r="AKL248"/>
      <c r="AKM248"/>
      <c r="AKN248"/>
      <c r="AKO248"/>
      <c r="AKP248"/>
      <c r="AKQ248"/>
      <c r="AKR248"/>
      <c r="AKS248"/>
      <c r="AKT248"/>
      <c r="AKU248"/>
      <c r="AKV248"/>
      <c r="AKW248"/>
      <c r="AKX248"/>
      <c r="AKY248"/>
      <c r="AKZ248"/>
      <c r="ALA248"/>
      <c r="ALB248"/>
      <c r="ALC248"/>
      <c r="ALD248"/>
      <c r="ALE248"/>
      <c r="ALF248"/>
      <c r="ALG248"/>
      <c r="ALH248"/>
      <c r="ALI248"/>
      <c r="ALJ248"/>
      <c r="ALK248"/>
      <c r="ALL248"/>
      <c r="ALM248"/>
      <c r="ALN248"/>
      <c r="ALO248"/>
      <c r="ALP248"/>
      <c r="ALQ248"/>
      <c r="ALR248"/>
      <c r="ALS248"/>
      <c r="ALT248"/>
      <c r="ALU248"/>
      <c r="ALV248"/>
      <c r="ALW248"/>
      <c r="ALX248"/>
      <c r="ALY248"/>
      <c r="ALZ248"/>
      <c r="AMA248"/>
      <c r="AMB248"/>
      <c r="AMC248"/>
      <c r="AMD248"/>
      <c r="AME248"/>
      <c r="AMF248"/>
      <c r="AMG248"/>
      <c r="AMH248"/>
      <c r="AMI248"/>
      <c r="AMJ248"/>
      <c r="AMK248"/>
      <c r="AML248"/>
      <c r="AMM248"/>
    </row>
    <row r="249" spans="1:1027" ht="34.35" customHeight="1">
      <c r="A249" s="655"/>
      <c r="B249" s="655"/>
      <c r="C249" s="263"/>
      <c r="D249" s="263">
        <v>6050</v>
      </c>
      <c r="E249" s="654" t="s">
        <v>224</v>
      </c>
      <c r="F249" s="654"/>
      <c r="G249" s="265">
        <v>0</v>
      </c>
      <c r="H249" s="265">
        <v>90000</v>
      </c>
      <c r="I249" s="266">
        <v>9999.93</v>
      </c>
      <c r="J249" s="259">
        <f t="shared" si="29"/>
        <v>11.111033333333333</v>
      </c>
      <c r="K249" s="259"/>
      <c r="L249" s="313"/>
      <c r="M249" s="313"/>
      <c r="N249" s="313"/>
      <c r="P249" s="267">
        <f>H249-G249</f>
        <v>90000</v>
      </c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  <c r="AFF249"/>
      <c r="AFG249"/>
      <c r="AFH249"/>
      <c r="AFI249"/>
      <c r="AFJ249"/>
      <c r="AFK249"/>
      <c r="AFL249"/>
      <c r="AFM249"/>
      <c r="AFN249"/>
      <c r="AFO249"/>
      <c r="AFP249"/>
      <c r="AFQ249"/>
      <c r="AFR249"/>
      <c r="AFS249"/>
      <c r="AFT249"/>
      <c r="AFU249"/>
      <c r="AFV249"/>
      <c r="AFW249"/>
      <c r="AFX249"/>
      <c r="AFY249"/>
      <c r="AFZ249"/>
      <c r="AGA249"/>
      <c r="AGB249"/>
      <c r="AGC249"/>
      <c r="AGD249"/>
      <c r="AGE249"/>
      <c r="AGF249"/>
      <c r="AGG249"/>
      <c r="AGH249"/>
      <c r="AGI249"/>
      <c r="AGJ249"/>
      <c r="AGK249"/>
      <c r="AGL249"/>
      <c r="AGM249"/>
      <c r="AGN249"/>
      <c r="AGO249"/>
      <c r="AGP249"/>
      <c r="AGQ249"/>
      <c r="AGR249"/>
      <c r="AGS249"/>
      <c r="AGT249"/>
      <c r="AGU249"/>
      <c r="AGV249"/>
      <c r="AGW249"/>
      <c r="AGX249"/>
      <c r="AGY249"/>
      <c r="AGZ249"/>
      <c r="AHA249"/>
      <c r="AHB249"/>
      <c r="AHC249"/>
      <c r="AHD249"/>
      <c r="AHE249"/>
      <c r="AHF249"/>
      <c r="AHG249"/>
      <c r="AHH249"/>
      <c r="AHI249"/>
      <c r="AHJ249"/>
      <c r="AHK249"/>
      <c r="AHL249"/>
      <c r="AHM249"/>
      <c r="AHN249"/>
      <c r="AHO249"/>
      <c r="AHP249"/>
      <c r="AHQ249"/>
      <c r="AHR249"/>
      <c r="AHS249"/>
      <c r="AHT249"/>
      <c r="AHU249"/>
      <c r="AHV249"/>
      <c r="AHW249"/>
      <c r="AHX249"/>
      <c r="AHY249"/>
      <c r="AHZ249"/>
      <c r="AIA249"/>
      <c r="AIB249"/>
      <c r="AIC249"/>
      <c r="AID249"/>
      <c r="AIE249"/>
      <c r="AIF249"/>
      <c r="AIG249"/>
      <c r="AIH249"/>
      <c r="AII249"/>
      <c r="AIJ249"/>
      <c r="AIK249"/>
      <c r="AIL249"/>
      <c r="AIM249"/>
      <c r="AIN249"/>
      <c r="AIO249"/>
      <c r="AIP249"/>
      <c r="AIQ249"/>
      <c r="AIR249"/>
      <c r="AIS249"/>
      <c r="AIT249"/>
      <c r="AIU249"/>
      <c r="AIV249"/>
      <c r="AIW249"/>
      <c r="AIX249"/>
      <c r="AIY249"/>
      <c r="AIZ249"/>
      <c r="AJA249"/>
      <c r="AJB249"/>
      <c r="AJC249"/>
      <c r="AJD249"/>
      <c r="AJE249"/>
      <c r="AJF249"/>
      <c r="AJG249"/>
      <c r="AJH249"/>
      <c r="AJI249"/>
      <c r="AJJ249"/>
      <c r="AJK249"/>
      <c r="AJL249"/>
      <c r="AJM249"/>
      <c r="AJN249"/>
      <c r="AJO249"/>
      <c r="AJP249"/>
      <c r="AJQ249"/>
      <c r="AJR249"/>
      <c r="AJS249"/>
      <c r="AJT249"/>
      <c r="AJU249"/>
      <c r="AJV249"/>
      <c r="AJW249"/>
      <c r="AJX249"/>
      <c r="AJY249"/>
      <c r="AJZ249"/>
      <c r="AKA249"/>
      <c r="AKB249"/>
      <c r="AKC249"/>
      <c r="AKD249"/>
      <c r="AKE249"/>
      <c r="AKF249"/>
      <c r="AKG249"/>
      <c r="AKH249"/>
      <c r="AKI249"/>
      <c r="AKJ249"/>
      <c r="AKK249"/>
      <c r="AKL249"/>
      <c r="AKM249"/>
      <c r="AKN249"/>
      <c r="AKO249"/>
      <c r="AKP249"/>
      <c r="AKQ249"/>
      <c r="AKR249"/>
      <c r="AKS249"/>
      <c r="AKT249"/>
      <c r="AKU249"/>
      <c r="AKV249"/>
      <c r="AKW249"/>
      <c r="AKX249"/>
      <c r="AKY249"/>
      <c r="AKZ249"/>
      <c r="ALA249"/>
      <c r="ALB249"/>
      <c r="ALC249"/>
      <c r="ALD249"/>
      <c r="ALE249"/>
      <c r="ALF249"/>
      <c r="ALG249"/>
      <c r="ALH249"/>
      <c r="ALI249"/>
      <c r="ALJ249"/>
      <c r="ALK249"/>
      <c r="ALL249"/>
      <c r="ALM249"/>
      <c r="ALN249"/>
      <c r="ALO249"/>
      <c r="ALP249"/>
      <c r="ALQ249"/>
      <c r="ALR249"/>
      <c r="ALS249"/>
      <c r="ALT249"/>
      <c r="ALU249"/>
      <c r="ALV249"/>
      <c r="ALW249"/>
      <c r="ALX249"/>
      <c r="ALY249"/>
      <c r="ALZ249"/>
      <c r="AMA249"/>
      <c r="AMB249"/>
      <c r="AMC249"/>
      <c r="AMD249"/>
      <c r="AME249"/>
      <c r="AMF249"/>
      <c r="AMG249"/>
      <c r="AMH249"/>
      <c r="AMI249"/>
      <c r="AMJ249"/>
      <c r="AMK249"/>
      <c r="AML249"/>
      <c r="AMM249"/>
    </row>
    <row r="250" spans="1:1027" s="260" customFormat="1" ht="21.6" customHeight="1">
      <c r="A250" s="655"/>
      <c r="B250" s="655"/>
      <c r="C250" s="254">
        <v>80110</v>
      </c>
      <c r="D250" s="254"/>
      <c r="E250" s="669" t="s">
        <v>159</v>
      </c>
      <c r="F250" s="669"/>
      <c r="G250" s="272">
        <f>SUM(G251:G274)</f>
        <v>7025447</v>
      </c>
      <c r="H250" s="272">
        <f>SUM(H251:H274)</f>
        <v>7120099</v>
      </c>
      <c r="I250" s="272">
        <f>SUM(I251:I274)</f>
        <v>3693258.5300000007</v>
      </c>
      <c r="J250" s="259">
        <f t="shared" si="29"/>
        <v>51.870887328954282</v>
      </c>
      <c r="K250" s="259">
        <f t="shared" si="30"/>
        <v>101.34727370372305</v>
      </c>
      <c r="L250" s="313"/>
      <c r="M250" s="313"/>
      <c r="N250" s="313"/>
      <c r="P250" s="261">
        <f>H250-G250</f>
        <v>94652</v>
      </c>
    </row>
    <row r="251" spans="1:1027" ht="47.45" customHeight="1">
      <c r="A251" s="655"/>
      <c r="B251" s="655"/>
      <c r="C251" s="263"/>
      <c r="D251" s="263">
        <v>2540</v>
      </c>
      <c r="E251" s="654" t="s">
        <v>259</v>
      </c>
      <c r="F251" s="654"/>
      <c r="G251" s="265">
        <v>302137</v>
      </c>
      <c r="H251" s="265">
        <v>302137</v>
      </c>
      <c r="I251" s="266">
        <v>165433.38</v>
      </c>
      <c r="J251" s="259">
        <f t="shared" si="29"/>
        <v>54.754425972323816</v>
      </c>
      <c r="K251" s="259">
        <f t="shared" si="30"/>
        <v>100</v>
      </c>
      <c r="L251" s="313"/>
      <c r="M251" s="313"/>
      <c r="N251" s="313"/>
      <c r="P251" s="267">
        <f>H251-G251</f>
        <v>0</v>
      </c>
      <c r="R251" s="267" t="e">
        <f>H250-#REF!</f>
        <v>#REF!</v>
      </c>
      <c r="S251" s="267" t="e">
        <f>I250-#REF!</f>
        <v>#REF!</v>
      </c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  <c r="AFF251"/>
      <c r="AFG251"/>
      <c r="AFH251"/>
      <c r="AFI251"/>
      <c r="AFJ251"/>
      <c r="AFK251"/>
      <c r="AFL251"/>
      <c r="AFM251"/>
      <c r="AFN251"/>
      <c r="AFO251"/>
      <c r="AFP251"/>
      <c r="AFQ251"/>
      <c r="AFR251"/>
      <c r="AFS251"/>
      <c r="AFT251"/>
      <c r="AFU251"/>
      <c r="AFV251"/>
      <c r="AFW251"/>
      <c r="AFX251"/>
      <c r="AFY251"/>
      <c r="AFZ251"/>
      <c r="AGA251"/>
      <c r="AGB251"/>
      <c r="AGC251"/>
      <c r="AGD251"/>
      <c r="AGE251"/>
      <c r="AGF251"/>
      <c r="AGG251"/>
      <c r="AGH251"/>
      <c r="AGI251"/>
      <c r="AGJ251"/>
      <c r="AGK251"/>
      <c r="AGL251"/>
      <c r="AGM251"/>
      <c r="AGN251"/>
      <c r="AGO251"/>
      <c r="AGP251"/>
      <c r="AGQ251"/>
      <c r="AGR251"/>
      <c r="AGS251"/>
      <c r="AGT251"/>
      <c r="AGU251"/>
      <c r="AGV251"/>
      <c r="AGW251"/>
      <c r="AGX251"/>
      <c r="AGY251"/>
      <c r="AGZ251"/>
      <c r="AHA251"/>
      <c r="AHB251"/>
      <c r="AHC251"/>
      <c r="AHD251"/>
      <c r="AHE251"/>
      <c r="AHF251"/>
      <c r="AHG251"/>
      <c r="AHH251"/>
      <c r="AHI251"/>
      <c r="AHJ251"/>
      <c r="AHK251"/>
      <c r="AHL251"/>
      <c r="AHM251"/>
      <c r="AHN251"/>
      <c r="AHO251"/>
      <c r="AHP251"/>
      <c r="AHQ251"/>
      <c r="AHR251"/>
      <c r="AHS251"/>
      <c r="AHT251"/>
      <c r="AHU251"/>
      <c r="AHV251"/>
      <c r="AHW251"/>
      <c r="AHX251"/>
      <c r="AHY251"/>
      <c r="AHZ251"/>
      <c r="AIA251"/>
      <c r="AIB251"/>
      <c r="AIC251"/>
      <c r="AID251"/>
      <c r="AIE251"/>
      <c r="AIF251"/>
      <c r="AIG251"/>
      <c r="AIH251"/>
      <c r="AII251"/>
      <c r="AIJ251"/>
      <c r="AIK251"/>
      <c r="AIL251"/>
      <c r="AIM251"/>
      <c r="AIN251"/>
      <c r="AIO251"/>
      <c r="AIP251"/>
      <c r="AIQ251"/>
      <c r="AIR251"/>
      <c r="AIS251"/>
      <c r="AIT251"/>
      <c r="AIU251"/>
      <c r="AIV251"/>
      <c r="AIW251"/>
      <c r="AIX251"/>
      <c r="AIY251"/>
      <c r="AIZ251"/>
      <c r="AJA251"/>
      <c r="AJB251"/>
      <c r="AJC251"/>
      <c r="AJD251"/>
      <c r="AJE251"/>
      <c r="AJF251"/>
      <c r="AJG251"/>
      <c r="AJH251"/>
      <c r="AJI251"/>
      <c r="AJJ251"/>
      <c r="AJK251"/>
      <c r="AJL251"/>
      <c r="AJM251"/>
      <c r="AJN251"/>
      <c r="AJO251"/>
      <c r="AJP251"/>
      <c r="AJQ251"/>
      <c r="AJR251"/>
      <c r="AJS251"/>
      <c r="AJT251"/>
      <c r="AJU251"/>
      <c r="AJV251"/>
      <c r="AJW251"/>
      <c r="AJX251"/>
      <c r="AJY251"/>
      <c r="AJZ251"/>
      <c r="AKA251"/>
      <c r="AKB251"/>
      <c r="AKC251"/>
      <c r="AKD251"/>
      <c r="AKE251"/>
      <c r="AKF251"/>
      <c r="AKG251"/>
      <c r="AKH251"/>
      <c r="AKI251"/>
      <c r="AKJ251"/>
      <c r="AKK251"/>
      <c r="AKL251"/>
      <c r="AKM251"/>
      <c r="AKN251"/>
      <c r="AKO251"/>
      <c r="AKP251"/>
      <c r="AKQ251"/>
      <c r="AKR251"/>
      <c r="AKS251"/>
      <c r="AKT251"/>
      <c r="AKU251"/>
      <c r="AKV251"/>
      <c r="AKW251"/>
      <c r="AKX251"/>
      <c r="AKY251"/>
      <c r="AKZ251"/>
      <c r="ALA251"/>
      <c r="ALB251"/>
      <c r="ALC251"/>
      <c r="ALD251"/>
      <c r="ALE251"/>
      <c r="ALF251"/>
      <c r="ALG251"/>
      <c r="ALH251"/>
      <c r="ALI251"/>
      <c r="ALJ251"/>
      <c r="ALK251"/>
      <c r="ALL251"/>
      <c r="ALM251"/>
      <c r="ALN251"/>
      <c r="ALO251"/>
      <c r="ALP251"/>
      <c r="ALQ251"/>
      <c r="ALR251"/>
      <c r="ALS251"/>
      <c r="ALT251"/>
      <c r="ALU251"/>
      <c r="ALV251"/>
      <c r="ALW251"/>
      <c r="ALX251"/>
      <c r="ALY251"/>
      <c r="ALZ251"/>
      <c r="AMA251"/>
      <c r="AMB251"/>
      <c r="AMC251"/>
      <c r="AMD251"/>
      <c r="AME251"/>
      <c r="AMF251"/>
      <c r="AMG251"/>
      <c r="AMH251"/>
      <c r="AMI251"/>
      <c r="AMJ251"/>
      <c r="AMK251"/>
      <c r="AML251"/>
      <c r="AMM251"/>
    </row>
    <row r="252" spans="1:1027" ht="94.15" customHeight="1">
      <c r="A252" s="655"/>
      <c r="B252" s="655"/>
      <c r="C252" s="263"/>
      <c r="D252" s="263">
        <v>2590</v>
      </c>
      <c r="E252" s="654" t="s">
        <v>513</v>
      </c>
      <c r="F252" s="654"/>
      <c r="G252" s="265">
        <v>464976</v>
      </c>
      <c r="H252" s="265">
        <v>464976</v>
      </c>
      <c r="I252" s="266">
        <v>228401.28</v>
      </c>
      <c r="J252" s="259">
        <f t="shared" si="29"/>
        <v>49.121090120780423</v>
      </c>
      <c r="K252" s="259">
        <f t="shared" si="30"/>
        <v>100</v>
      </c>
      <c r="L252" s="313"/>
      <c r="M252" s="313"/>
      <c r="N252" s="313"/>
      <c r="P252" s="267">
        <f>H252-G252</f>
        <v>0</v>
      </c>
      <c r="R252" s="267"/>
      <c r="S252" s="267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  <c r="AJA252"/>
      <c r="AJB252"/>
      <c r="AJC252"/>
      <c r="AJD252"/>
      <c r="AJE252"/>
      <c r="AJF252"/>
      <c r="AJG252"/>
      <c r="AJH252"/>
      <c r="AJI252"/>
      <c r="AJJ252"/>
      <c r="AJK252"/>
      <c r="AJL252"/>
      <c r="AJM252"/>
      <c r="AJN252"/>
      <c r="AJO252"/>
      <c r="AJP252"/>
      <c r="AJQ252"/>
      <c r="AJR252"/>
      <c r="AJS252"/>
      <c r="AJT252"/>
      <c r="AJU252"/>
      <c r="AJV252"/>
      <c r="AJW252"/>
      <c r="AJX252"/>
      <c r="AJY252"/>
      <c r="AJZ252"/>
      <c r="AKA252"/>
      <c r="AKB252"/>
      <c r="AKC252"/>
      <c r="AKD252"/>
      <c r="AKE252"/>
      <c r="AKF252"/>
      <c r="AKG252"/>
      <c r="AKH252"/>
      <c r="AKI252"/>
      <c r="AKJ252"/>
      <c r="AKK252"/>
      <c r="AKL252"/>
      <c r="AKM252"/>
      <c r="AKN252"/>
      <c r="AKO252"/>
      <c r="AKP252"/>
      <c r="AKQ252"/>
      <c r="AKR252"/>
      <c r="AKS252"/>
      <c r="AKT252"/>
      <c r="AKU252"/>
      <c r="AKV252"/>
      <c r="AKW252"/>
      <c r="AKX252"/>
      <c r="AKY252"/>
      <c r="AKZ252"/>
      <c r="ALA252"/>
      <c r="ALB252"/>
      <c r="ALC252"/>
      <c r="ALD252"/>
      <c r="ALE252"/>
      <c r="ALF252"/>
      <c r="ALG252"/>
      <c r="ALH252"/>
      <c r="ALI252"/>
      <c r="ALJ252"/>
      <c r="ALK252"/>
      <c r="ALL252"/>
      <c r="ALM252"/>
      <c r="ALN252"/>
      <c r="ALO252"/>
      <c r="ALP252"/>
      <c r="ALQ252"/>
      <c r="ALR252"/>
      <c r="ALS252"/>
      <c r="ALT252"/>
      <c r="ALU252"/>
      <c r="ALV252"/>
      <c r="ALW252"/>
      <c r="ALX252"/>
      <c r="ALY252"/>
      <c r="ALZ252"/>
      <c r="AMA252"/>
      <c r="AMB252"/>
      <c r="AMC252"/>
      <c r="AMD252"/>
      <c r="AME252"/>
      <c r="AMF252"/>
      <c r="AMG252"/>
      <c r="AMH252"/>
      <c r="AMI252"/>
      <c r="AMJ252"/>
      <c r="AMK252"/>
      <c r="AML252"/>
      <c r="AMM252"/>
    </row>
    <row r="253" spans="1:1027" ht="72.599999999999994" customHeight="1">
      <c r="A253" s="655"/>
      <c r="B253" s="655"/>
      <c r="C253" s="263"/>
      <c r="D253" s="263">
        <v>2820</v>
      </c>
      <c r="E253" s="654" t="s">
        <v>228</v>
      </c>
      <c r="F253" s="654"/>
      <c r="G253" s="265">
        <v>0</v>
      </c>
      <c r="H253" s="265">
        <v>10044.01</v>
      </c>
      <c r="I253" s="266">
        <v>0</v>
      </c>
      <c r="J253" s="259">
        <f t="shared" si="29"/>
        <v>0</v>
      </c>
      <c r="K253" s="259"/>
      <c r="L253" s="313"/>
      <c r="M253" s="313"/>
      <c r="N253" s="313"/>
      <c r="P253" s="267"/>
      <c r="R253" s="267"/>
      <c r="S253" s="267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  <c r="AEZ253"/>
      <c r="AFA253"/>
      <c r="AFB253"/>
      <c r="AFC253"/>
      <c r="AFD253"/>
      <c r="AFE253"/>
      <c r="AFF253"/>
      <c r="AFG253"/>
      <c r="AFH253"/>
      <c r="AFI253"/>
      <c r="AFJ253"/>
      <c r="AFK253"/>
      <c r="AFL253"/>
      <c r="AFM253"/>
      <c r="AFN253"/>
      <c r="AFO253"/>
      <c r="AFP253"/>
      <c r="AFQ253"/>
      <c r="AFR253"/>
      <c r="AFS253"/>
      <c r="AFT253"/>
      <c r="AFU253"/>
      <c r="AFV253"/>
      <c r="AFW253"/>
      <c r="AFX253"/>
      <c r="AFY253"/>
      <c r="AFZ253"/>
      <c r="AGA253"/>
      <c r="AGB253"/>
      <c r="AGC253"/>
      <c r="AGD253"/>
      <c r="AGE253"/>
      <c r="AGF253"/>
      <c r="AGG253"/>
      <c r="AGH253"/>
      <c r="AGI253"/>
      <c r="AGJ253"/>
      <c r="AGK253"/>
      <c r="AGL253"/>
      <c r="AGM253"/>
      <c r="AGN253"/>
      <c r="AGO253"/>
      <c r="AGP253"/>
      <c r="AGQ253"/>
      <c r="AGR253"/>
      <c r="AGS253"/>
      <c r="AGT253"/>
      <c r="AGU253"/>
      <c r="AGV253"/>
      <c r="AGW253"/>
      <c r="AGX253"/>
      <c r="AGY253"/>
      <c r="AGZ253"/>
      <c r="AHA253"/>
      <c r="AHB253"/>
      <c r="AHC253"/>
      <c r="AHD253"/>
      <c r="AHE253"/>
      <c r="AHF253"/>
      <c r="AHG253"/>
      <c r="AHH253"/>
      <c r="AHI253"/>
      <c r="AHJ253"/>
      <c r="AHK253"/>
      <c r="AHL253"/>
      <c r="AHM253"/>
      <c r="AHN253"/>
      <c r="AHO253"/>
      <c r="AHP253"/>
      <c r="AHQ253"/>
      <c r="AHR253"/>
      <c r="AHS253"/>
      <c r="AHT253"/>
      <c r="AHU253"/>
      <c r="AHV253"/>
      <c r="AHW253"/>
      <c r="AHX253"/>
      <c r="AHY253"/>
      <c r="AHZ253"/>
      <c r="AIA253"/>
      <c r="AIB253"/>
      <c r="AIC253"/>
      <c r="AID253"/>
      <c r="AIE253"/>
      <c r="AIF253"/>
      <c r="AIG253"/>
      <c r="AIH253"/>
      <c r="AII253"/>
      <c r="AIJ253"/>
      <c r="AIK253"/>
      <c r="AIL253"/>
      <c r="AIM253"/>
      <c r="AIN253"/>
      <c r="AIO253"/>
      <c r="AIP253"/>
      <c r="AIQ253"/>
      <c r="AIR253"/>
      <c r="AIS253"/>
      <c r="AIT253"/>
      <c r="AIU253"/>
      <c r="AIV253"/>
      <c r="AIW253"/>
      <c r="AIX253"/>
      <c r="AIY253"/>
      <c r="AIZ253"/>
      <c r="AJA253"/>
      <c r="AJB253"/>
      <c r="AJC253"/>
      <c r="AJD253"/>
      <c r="AJE253"/>
      <c r="AJF253"/>
      <c r="AJG253"/>
      <c r="AJH253"/>
      <c r="AJI253"/>
      <c r="AJJ253"/>
      <c r="AJK253"/>
      <c r="AJL253"/>
      <c r="AJM253"/>
      <c r="AJN253"/>
      <c r="AJO253"/>
      <c r="AJP253"/>
      <c r="AJQ253"/>
      <c r="AJR253"/>
      <c r="AJS253"/>
      <c r="AJT253"/>
      <c r="AJU253"/>
      <c r="AJV253"/>
      <c r="AJW253"/>
      <c r="AJX253"/>
      <c r="AJY253"/>
      <c r="AJZ253"/>
      <c r="AKA253"/>
      <c r="AKB253"/>
      <c r="AKC253"/>
      <c r="AKD253"/>
      <c r="AKE253"/>
      <c r="AKF253"/>
      <c r="AKG253"/>
      <c r="AKH253"/>
      <c r="AKI253"/>
      <c r="AKJ253"/>
      <c r="AKK253"/>
      <c r="AKL253"/>
      <c r="AKM253"/>
      <c r="AKN253"/>
      <c r="AKO253"/>
      <c r="AKP253"/>
      <c r="AKQ253"/>
      <c r="AKR253"/>
      <c r="AKS253"/>
      <c r="AKT253"/>
      <c r="AKU253"/>
      <c r="AKV253"/>
      <c r="AKW253"/>
      <c r="AKX253"/>
      <c r="AKY253"/>
      <c r="AKZ253"/>
      <c r="ALA253"/>
      <c r="ALB253"/>
      <c r="ALC253"/>
      <c r="ALD253"/>
      <c r="ALE253"/>
      <c r="ALF253"/>
      <c r="ALG253"/>
      <c r="ALH253"/>
      <c r="ALI253"/>
      <c r="ALJ253"/>
      <c r="ALK253"/>
      <c r="ALL253"/>
      <c r="ALM253"/>
      <c r="ALN253"/>
      <c r="ALO253"/>
      <c r="ALP253"/>
      <c r="ALQ253"/>
      <c r="ALR253"/>
      <c r="ALS253"/>
      <c r="ALT253"/>
      <c r="ALU253"/>
      <c r="ALV253"/>
      <c r="ALW253"/>
      <c r="ALX253"/>
      <c r="ALY253"/>
      <c r="ALZ253"/>
      <c r="AMA253"/>
      <c r="AMB253"/>
      <c r="AMC253"/>
      <c r="AMD253"/>
      <c r="AME253"/>
      <c r="AMF253"/>
      <c r="AMG253"/>
      <c r="AMH253"/>
      <c r="AMI253"/>
      <c r="AMJ253"/>
      <c r="AMK253"/>
      <c r="AML253"/>
      <c r="AMM253"/>
    </row>
    <row r="254" spans="1:1027" ht="39" customHeight="1">
      <c r="A254" s="655"/>
      <c r="B254" s="655"/>
      <c r="C254" s="263"/>
      <c r="D254" s="263">
        <v>3020</v>
      </c>
      <c r="E254" s="654" t="s">
        <v>229</v>
      </c>
      <c r="F254" s="654"/>
      <c r="G254" s="265">
        <v>21371</v>
      </c>
      <c r="H254" s="265">
        <v>21371</v>
      </c>
      <c r="I254" s="266">
        <v>4858.67</v>
      </c>
      <c r="J254" s="259">
        <f t="shared" si="29"/>
        <v>22.734874362453795</v>
      </c>
      <c r="K254" s="259">
        <f t="shared" si="30"/>
        <v>100</v>
      </c>
      <c r="L254" s="313"/>
      <c r="M254" s="313"/>
      <c r="N254" s="313"/>
      <c r="P254" s="267">
        <f t="shared" ref="P254:P290" si="32">H254-G254</f>
        <v>0</v>
      </c>
      <c r="R254" s="267" t="e">
        <f>R251-H251</f>
        <v>#REF!</v>
      </c>
      <c r="S254" s="267" t="e">
        <f>S251-I251</f>
        <v>#REF!</v>
      </c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  <c r="AJA254"/>
      <c r="AJB254"/>
      <c r="AJC254"/>
      <c r="AJD254"/>
      <c r="AJE254"/>
      <c r="AJF254"/>
      <c r="AJG254"/>
      <c r="AJH254"/>
      <c r="AJI254"/>
      <c r="AJJ254"/>
      <c r="AJK254"/>
      <c r="AJL254"/>
      <c r="AJM254"/>
      <c r="AJN254"/>
      <c r="AJO254"/>
      <c r="AJP254"/>
      <c r="AJQ254"/>
      <c r="AJR254"/>
      <c r="AJS254"/>
      <c r="AJT254"/>
      <c r="AJU254"/>
      <c r="AJV254"/>
      <c r="AJW254"/>
      <c r="AJX254"/>
      <c r="AJY254"/>
      <c r="AJZ254"/>
      <c r="AKA254"/>
      <c r="AKB254"/>
      <c r="AKC254"/>
      <c r="AKD254"/>
      <c r="AKE254"/>
      <c r="AKF254"/>
      <c r="AKG254"/>
      <c r="AKH254"/>
      <c r="AKI254"/>
      <c r="AKJ254"/>
      <c r="AKK254"/>
      <c r="AKL254"/>
      <c r="AKM254"/>
      <c r="AKN254"/>
      <c r="AKO254"/>
      <c r="AKP254"/>
      <c r="AKQ254"/>
      <c r="AKR254"/>
      <c r="AKS254"/>
      <c r="AKT254"/>
      <c r="AKU254"/>
      <c r="AKV254"/>
      <c r="AKW254"/>
      <c r="AKX254"/>
      <c r="AKY254"/>
      <c r="AKZ254"/>
      <c r="ALA254"/>
      <c r="ALB254"/>
      <c r="ALC254"/>
      <c r="ALD254"/>
      <c r="ALE254"/>
      <c r="ALF254"/>
      <c r="ALG254"/>
      <c r="ALH254"/>
      <c r="ALI254"/>
      <c r="ALJ254"/>
      <c r="ALK254"/>
      <c r="ALL254"/>
      <c r="ALM254"/>
      <c r="ALN254"/>
      <c r="ALO254"/>
      <c r="ALP254"/>
      <c r="ALQ254"/>
      <c r="ALR254"/>
      <c r="ALS254"/>
      <c r="ALT254"/>
      <c r="ALU254"/>
      <c r="ALV254"/>
      <c r="ALW254"/>
      <c r="ALX254"/>
      <c r="ALY254"/>
      <c r="ALZ254"/>
      <c r="AMA254"/>
      <c r="AMB254"/>
      <c r="AMC254"/>
      <c r="AMD254"/>
      <c r="AME254"/>
      <c r="AMF254"/>
      <c r="AMG254"/>
      <c r="AMH254"/>
      <c r="AMI254"/>
      <c r="AMJ254"/>
      <c r="AMK254"/>
      <c r="AML254"/>
      <c r="AMM254"/>
    </row>
    <row r="255" spans="1:1027" ht="15.4" customHeight="1">
      <c r="A255" s="655"/>
      <c r="B255" s="655"/>
      <c r="C255" s="263"/>
      <c r="D255" s="263">
        <v>3240</v>
      </c>
      <c r="E255" s="654" t="s">
        <v>258</v>
      </c>
      <c r="F255" s="654"/>
      <c r="G255" s="265">
        <v>57000</v>
      </c>
      <c r="H255" s="265">
        <v>54900</v>
      </c>
      <c r="I255" s="266">
        <v>40498.400000000001</v>
      </c>
      <c r="J255" s="259">
        <f t="shared" si="29"/>
        <v>73.76757741347906</v>
      </c>
      <c r="K255" s="259">
        <f t="shared" si="30"/>
        <v>96.315789473684205</v>
      </c>
      <c r="L255" s="313"/>
      <c r="M255" s="313"/>
      <c r="N255" s="313"/>
      <c r="P255" s="267">
        <f t="shared" si="32"/>
        <v>-2100</v>
      </c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  <c r="AFF255"/>
      <c r="AFG255"/>
      <c r="AFH255"/>
      <c r="AFI255"/>
      <c r="AFJ255"/>
      <c r="AFK255"/>
      <c r="AFL255"/>
      <c r="AFM255"/>
      <c r="AFN255"/>
      <c r="AFO255"/>
      <c r="AFP255"/>
      <c r="AFQ255"/>
      <c r="AFR255"/>
      <c r="AFS255"/>
      <c r="AFT255"/>
      <c r="AFU255"/>
      <c r="AFV255"/>
      <c r="AFW255"/>
      <c r="AFX255"/>
      <c r="AFY255"/>
      <c r="AFZ255"/>
      <c r="AGA255"/>
      <c r="AGB255"/>
      <c r="AGC255"/>
      <c r="AGD255"/>
      <c r="AGE255"/>
      <c r="AGF255"/>
      <c r="AGG255"/>
      <c r="AGH255"/>
      <c r="AGI255"/>
      <c r="AGJ255"/>
      <c r="AGK255"/>
      <c r="AGL255"/>
      <c r="AGM255"/>
      <c r="AGN255"/>
      <c r="AGO255"/>
      <c r="AGP255"/>
      <c r="AGQ255"/>
      <c r="AGR255"/>
      <c r="AGS255"/>
      <c r="AGT255"/>
      <c r="AGU255"/>
      <c r="AGV255"/>
      <c r="AGW255"/>
      <c r="AGX255"/>
      <c r="AGY255"/>
      <c r="AGZ255"/>
      <c r="AHA255"/>
      <c r="AHB255"/>
      <c r="AHC255"/>
      <c r="AHD255"/>
      <c r="AHE255"/>
      <c r="AHF255"/>
      <c r="AHG255"/>
      <c r="AHH255"/>
      <c r="AHI255"/>
      <c r="AHJ255"/>
      <c r="AHK255"/>
      <c r="AHL255"/>
      <c r="AHM255"/>
      <c r="AHN255"/>
      <c r="AHO255"/>
      <c r="AHP255"/>
      <c r="AHQ255"/>
      <c r="AHR255"/>
      <c r="AHS255"/>
      <c r="AHT255"/>
      <c r="AHU255"/>
      <c r="AHV255"/>
      <c r="AHW255"/>
      <c r="AHX255"/>
      <c r="AHY255"/>
      <c r="AHZ255"/>
      <c r="AIA255"/>
      <c r="AIB255"/>
      <c r="AIC255"/>
      <c r="AID255"/>
      <c r="AIE255"/>
      <c r="AIF255"/>
      <c r="AIG255"/>
      <c r="AIH255"/>
      <c r="AII255"/>
      <c r="AIJ255"/>
      <c r="AIK255"/>
      <c r="AIL255"/>
      <c r="AIM255"/>
      <c r="AIN255"/>
      <c r="AIO255"/>
      <c r="AIP255"/>
      <c r="AIQ255"/>
      <c r="AIR255"/>
      <c r="AIS255"/>
      <c r="AIT255"/>
      <c r="AIU255"/>
      <c r="AIV255"/>
      <c r="AIW255"/>
      <c r="AIX255"/>
      <c r="AIY255"/>
      <c r="AIZ255"/>
      <c r="AJA255"/>
      <c r="AJB255"/>
      <c r="AJC255"/>
      <c r="AJD255"/>
      <c r="AJE255"/>
      <c r="AJF255"/>
      <c r="AJG255"/>
      <c r="AJH255"/>
      <c r="AJI255"/>
      <c r="AJJ255"/>
      <c r="AJK255"/>
      <c r="AJL255"/>
      <c r="AJM255"/>
      <c r="AJN255"/>
      <c r="AJO255"/>
      <c r="AJP255"/>
      <c r="AJQ255"/>
      <c r="AJR255"/>
      <c r="AJS255"/>
      <c r="AJT255"/>
      <c r="AJU255"/>
      <c r="AJV255"/>
      <c r="AJW255"/>
      <c r="AJX255"/>
      <c r="AJY255"/>
      <c r="AJZ255"/>
      <c r="AKA255"/>
      <c r="AKB255"/>
      <c r="AKC255"/>
      <c r="AKD255"/>
      <c r="AKE255"/>
      <c r="AKF255"/>
      <c r="AKG255"/>
      <c r="AKH255"/>
      <c r="AKI255"/>
      <c r="AKJ255"/>
      <c r="AKK255"/>
      <c r="AKL255"/>
      <c r="AKM255"/>
      <c r="AKN255"/>
      <c r="AKO255"/>
      <c r="AKP255"/>
      <c r="AKQ255"/>
      <c r="AKR255"/>
      <c r="AKS255"/>
      <c r="AKT255"/>
      <c r="AKU255"/>
      <c r="AKV255"/>
      <c r="AKW255"/>
      <c r="AKX255"/>
      <c r="AKY255"/>
      <c r="AKZ255"/>
      <c r="ALA255"/>
      <c r="ALB255"/>
      <c r="ALC255"/>
      <c r="ALD255"/>
      <c r="ALE255"/>
      <c r="ALF255"/>
      <c r="ALG255"/>
      <c r="ALH255"/>
      <c r="ALI255"/>
      <c r="ALJ255"/>
      <c r="ALK255"/>
      <c r="ALL255"/>
      <c r="ALM255"/>
      <c r="ALN255"/>
      <c r="ALO255"/>
      <c r="ALP255"/>
      <c r="ALQ255"/>
      <c r="ALR255"/>
      <c r="ALS255"/>
      <c r="ALT255"/>
      <c r="ALU255"/>
      <c r="ALV255"/>
      <c r="ALW255"/>
      <c r="ALX255"/>
      <c r="ALY255"/>
      <c r="ALZ255"/>
      <c r="AMA255"/>
      <c r="AMB255"/>
      <c r="AMC255"/>
      <c r="AMD255"/>
      <c r="AME255"/>
      <c r="AMF255"/>
      <c r="AMG255"/>
      <c r="AMH255"/>
      <c r="AMI255"/>
      <c r="AMJ255"/>
      <c r="AMK255"/>
      <c r="AML255"/>
      <c r="AMM255"/>
    </row>
    <row r="256" spans="1:1027" ht="32.1" customHeight="1">
      <c r="A256" s="655"/>
      <c r="B256" s="655"/>
      <c r="C256" s="263"/>
      <c r="D256" s="263">
        <v>4010</v>
      </c>
      <c r="E256" s="654" t="s">
        <v>220</v>
      </c>
      <c r="F256" s="654"/>
      <c r="G256" s="265">
        <v>4113432</v>
      </c>
      <c r="H256" s="265">
        <v>4153886</v>
      </c>
      <c r="I256" s="266">
        <v>2004437.25</v>
      </c>
      <c r="J256" s="259">
        <f t="shared" si="29"/>
        <v>48.254507947497835</v>
      </c>
      <c r="K256" s="259">
        <f t="shared" si="30"/>
        <v>100.98346101260456</v>
      </c>
      <c r="L256" s="313"/>
      <c r="M256" s="313"/>
      <c r="N256" s="313"/>
      <c r="P256" s="267">
        <f t="shared" si="32"/>
        <v>40454</v>
      </c>
      <c r="R256" s="267">
        <f>SUM(H256:H259)+H261</f>
        <v>5349981</v>
      </c>
      <c r="S256" s="267">
        <f>SUM(I256:I259)+I261</f>
        <v>2783850.6500000004</v>
      </c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  <c r="AFF256"/>
      <c r="AFG256"/>
      <c r="AFH256"/>
      <c r="AFI256"/>
      <c r="AFJ256"/>
      <c r="AFK256"/>
      <c r="AFL256"/>
      <c r="AFM256"/>
      <c r="AFN256"/>
      <c r="AFO256"/>
      <c r="AFP256"/>
      <c r="AFQ256"/>
      <c r="AFR256"/>
      <c r="AFS256"/>
      <c r="AFT256"/>
      <c r="AFU256"/>
      <c r="AFV256"/>
      <c r="AFW256"/>
      <c r="AFX256"/>
      <c r="AFY256"/>
      <c r="AFZ256"/>
      <c r="AGA256"/>
      <c r="AGB256"/>
      <c r="AGC256"/>
      <c r="AGD256"/>
      <c r="AGE256"/>
      <c r="AGF256"/>
      <c r="AGG256"/>
      <c r="AGH256"/>
      <c r="AGI256"/>
      <c r="AGJ256"/>
      <c r="AGK256"/>
      <c r="AGL256"/>
      <c r="AGM256"/>
      <c r="AGN256"/>
      <c r="AGO256"/>
      <c r="AGP256"/>
      <c r="AGQ256"/>
      <c r="AGR256"/>
      <c r="AGS256"/>
      <c r="AGT256"/>
      <c r="AGU256"/>
      <c r="AGV256"/>
      <c r="AGW256"/>
      <c r="AGX256"/>
      <c r="AGY256"/>
      <c r="AGZ256"/>
      <c r="AHA256"/>
      <c r="AHB256"/>
      <c r="AHC256"/>
      <c r="AHD256"/>
      <c r="AHE256"/>
      <c r="AHF256"/>
      <c r="AHG256"/>
      <c r="AHH256"/>
      <c r="AHI256"/>
      <c r="AHJ256"/>
      <c r="AHK256"/>
      <c r="AHL256"/>
      <c r="AHM256"/>
      <c r="AHN256"/>
      <c r="AHO256"/>
      <c r="AHP256"/>
      <c r="AHQ256"/>
      <c r="AHR256"/>
      <c r="AHS256"/>
      <c r="AHT256"/>
      <c r="AHU256"/>
      <c r="AHV256"/>
      <c r="AHW256"/>
      <c r="AHX256"/>
      <c r="AHY256"/>
      <c r="AHZ256"/>
      <c r="AIA256"/>
      <c r="AIB256"/>
      <c r="AIC256"/>
      <c r="AID256"/>
      <c r="AIE256"/>
      <c r="AIF256"/>
      <c r="AIG256"/>
      <c r="AIH256"/>
      <c r="AII256"/>
      <c r="AIJ256"/>
      <c r="AIK256"/>
      <c r="AIL256"/>
      <c r="AIM256"/>
      <c r="AIN256"/>
      <c r="AIO256"/>
      <c r="AIP256"/>
      <c r="AIQ256"/>
      <c r="AIR256"/>
      <c r="AIS256"/>
      <c r="AIT256"/>
      <c r="AIU256"/>
      <c r="AIV256"/>
      <c r="AIW256"/>
      <c r="AIX256"/>
      <c r="AIY256"/>
      <c r="AIZ256"/>
      <c r="AJA256"/>
      <c r="AJB256"/>
      <c r="AJC256"/>
      <c r="AJD256"/>
      <c r="AJE256"/>
      <c r="AJF256"/>
      <c r="AJG256"/>
      <c r="AJH256"/>
      <c r="AJI256"/>
      <c r="AJJ256"/>
      <c r="AJK256"/>
      <c r="AJL256"/>
      <c r="AJM256"/>
      <c r="AJN256"/>
      <c r="AJO256"/>
      <c r="AJP256"/>
      <c r="AJQ256"/>
      <c r="AJR256"/>
      <c r="AJS256"/>
      <c r="AJT256"/>
      <c r="AJU256"/>
      <c r="AJV256"/>
      <c r="AJW256"/>
      <c r="AJX256"/>
      <c r="AJY256"/>
      <c r="AJZ256"/>
      <c r="AKA256"/>
      <c r="AKB256"/>
      <c r="AKC256"/>
      <c r="AKD256"/>
      <c r="AKE256"/>
      <c r="AKF256"/>
      <c r="AKG256"/>
      <c r="AKH256"/>
      <c r="AKI256"/>
      <c r="AKJ256"/>
      <c r="AKK256"/>
      <c r="AKL256"/>
      <c r="AKM256"/>
      <c r="AKN256"/>
      <c r="AKO256"/>
      <c r="AKP256"/>
      <c r="AKQ256"/>
      <c r="AKR256"/>
      <c r="AKS256"/>
      <c r="AKT256"/>
      <c r="AKU256"/>
      <c r="AKV256"/>
      <c r="AKW256"/>
      <c r="AKX256"/>
      <c r="AKY256"/>
      <c r="AKZ256"/>
      <c r="ALA256"/>
      <c r="ALB256"/>
      <c r="ALC256"/>
      <c r="ALD256"/>
      <c r="ALE256"/>
      <c r="ALF256"/>
      <c r="ALG256"/>
      <c r="ALH256"/>
      <c r="ALI256"/>
      <c r="ALJ256"/>
      <c r="ALK256"/>
      <c r="ALL256"/>
      <c r="ALM256"/>
      <c r="ALN256"/>
      <c r="ALO256"/>
      <c r="ALP256"/>
      <c r="ALQ256"/>
      <c r="ALR256"/>
      <c r="ALS256"/>
      <c r="ALT256"/>
      <c r="ALU256"/>
      <c r="ALV256"/>
      <c r="ALW256"/>
      <c r="ALX256"/>
      <c r="ALY256"/>
      <c r="ALZ256"/>
      <c r="AMA256"/>
      <c r="AMB256"/>
      <c r="AMC256"/>
      <c r="AMD256"/>
      <c r="AME256"/>
      <c r="AMF256"/>
      <c r="AMG256"/>
      <c r="AMH256"/>
      <c r="AMI256"/>
      <c r="AMJ256"/>
      <c r="AMK256"/>
      <c r="AML256"/>
      <c r="AMM256"/>
    </row>
    <row r="257" spans="1:1027" ht="31.5" customHeight="1">
      <c r="A257" s="655"/>
      <c r="B257" s="655"/>
      <c r="C257" s="263"/>
      <c r="D257" s="263">
        <v>4040</v>
      </c>
      <c r="E257" s="654" t="s">
        <v>241</v>
      </c>
      <c r="F257" s="654"/>
      <c r="G257" s="265">
        <v>352243</v>
      </c>
      <c r="H257" s="265">
        <v>336222</v>
      </c>
      <c r="I257" s="266">
        <v>332779.89</v>
      </c>
      <c r="J257" s="259">
        <f t="shared" si="29"/>
        <v>98.97623891357496</v>
      </c>
      <c r="K257" s="259">
        <f t="shared" si="30"/>
        <v>95.45171940961211</v>
      </c>
      <c r="L257" s="313"/>
      <c r="M257" s="313"/>
      <c r="N257" s="313"/>
      <c r="P257" s="267">
        <f t="shared" si="32"/>
        <v>-16021</v>
      </c>
      <c r="R257" s="267">
        <f>SUM(I262:I274)+I254+I255</f>
        <v>515573.22000000003</v>
      </c>
      <c r="S257" s="267" t="e">
        <f>J254+I262+I263+I264+I265+I266+I267+#REF!+#REF!+I269+I270+I271+I272+I274</f>
        <v>#REF!</v>
      </c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  <c r="AJP257"/>
      <c r="AJQ257"/>
      <c r="AJR257"/>
      <c r="AJS257"/>
      <c r="AJT257"/>
      <c r="AJU257"/>
      <c r="AJV257"/>
      <c r="AJW257"/>
      <c r="AJX257"/>
      <c r="AJY257"/>
      <c r="AJZ257"/>
      <c r="AKA257"/>
      <c r="AKB257"/>
      <c r="AKC257"/>
      <c r="AKD257"/>
      <c r="AKE257"/>
      <c r="AKF257"/>
      <c r="AKG257"/>
      <c r="AKH257"/>
      <c r="AKI257"/>
      <c r="AKJ257"/>
      <c r="AKK257"/>
      <c r="AKL257"/>
      <c r="AKM257"/>
      <c r="AKN257"/>
      <c r="AKO257"/>
      <c r="AKP257"/>
      <c r="AKQ257"/>
      <c r="AKR257"/>
      <c r="AKS257"/>
      <c r="AKT257"/>
      <c r="AKU257"/>
      <c r="AKV257"/>
      <c r="AKW257"/>
      <c r="AKX257"/>
      <c r="AKY257"/>
      <c r="AKZ257"/>
      <c r="ALA257"/>
      <c r="ALB257"/>
      <c r="ALC257"/>
      <c r="ALD257"/>
      <c r="ALE257"/>
      <c r="ALF257"/>
      <c r="ALG257"/>
      <c r="ALH257"/>
      <c r="ALI257"/>
      <c r="ALJ257"/>
      <c r="ALK257"/>
      <c r="ALL257"/>
      <c r="ALM257"/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  <c r="AMA257"/>
      <c r="AMB257"/>
      <c r="AMC257"/>
      <c r="AMD257"/>
      <c r="AME257"/>
      <c r="AMF257"/>
      <c r="AMG257"/>
      <c r="AMH257"/>
      <c r="AMI257"/>
      <c r="AMJ257"/>
      <c r="AMK257"/>
      <c r="AML257"/>
      <c r="AMM257"/>
    </row>
    <row r="258" spans="1:1027" ht="29.85" customHeight="1">
      <c r="A258" s="655"/>
      <c r="B258" s="655"/>
      <c r="C258" s="263"/>
      <c r="D258" s="263">
        <v>4110</v>
      </c>
      <c r="E258" s="654" t="s">
        <v>221</v>
      </c>
      <c r="F258" s="654"/>
      <c r="G258" s="265">
        <v>750669</v>
      </c>
      <c r="H258" s="265">
        <v>750218</v>
      </c>
      <c r="I258" s="266">
        <v>398626.85</v>
      </c>
      <c r="J258" s="259">
        <f t="shared" si="29"/>
        <v>53.134802150841487</v>
      </c>
      <c r="K258" s="259">
        <f t="shared" si="30"/>
        <v>99.939920257796715</v>
      </c>
      <c r="L258" s="313"/>
      <c r="M258" s="313"/>
      <c r="N258" s="313"/>
      <c r="P258" s="267">
        <f t="shared" si="32"/>
        <v>-451</v>
      </c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  <c r="ADN258"/>
      <c r="ADO258"/>
      <c r="ADP258"/>
      <c r="ADQ258"/>
      <c r="ADR258"/>
      <c r="ADS258"/>
      <c r="ADT258"/>
      <c r="ADU258"/>
      <c r="ADV258"/>
      <c r="ADW258"/>
      <c r="ADX258"/>
      <c r="ADY258"/>
      <c r="ADZ258"/>
      <c r="AEA258"/>
      <c r="AEB258"/>
      <c r="AEC258"/>
      <c r="AED258"/>
      <c r="AEE258"/>
      <c r="AEF258"/>
      <c r="AEG258"/>
      <c r="AEH258"/>
      <c r="AEI258"/>
      <c r="AEJ258"/>
      <c r="AEK258"/>
      <c r="AEL258"/>
      <c r="AEM258"/>
      <c r="AEN258"/>
      <c r="AEO258"/>
      <c r="AEP258"/>
      <c r="AEQ258"/>
      <c r="AER258"/>
      <c r="AES258"/>
      <c r="AET258"/>
      <c r="AEU258"/>
      <c r="AEV258"/>
      <c r="AEW258"/>
      <c r="AEX258"/>
      <c r="AEY258"/>
      <c r="AEZ258"/>
      <c r="AFA258"/>
      <c r="AFB258"/>
      <c r="AFC258"/>
      <c r="AFD258"/>
      <c r="AFE258"/>
      <c r="AFF258"/>
      <c r="AFG258"/>
      <c r="AFH258"/>
      <c r="AFI258"/>
      <c r="AFJ258"/>
      <c r="AFK258"/>
      <c r="AFL258"/>
      <c r="AFM258"/>
      <c r="AFN258"/>
      <c r="AFO258"/>
      <c r="AFP258"/>
      <c r="AFQ258"/>
      <c r="AFR258"/>
      <c r="AFS258"/>
      <c r="AFT258"/>
      <c r="AFU258"/>
      <c r="AFV258"/>
      <c r="AFW258"/>
      <c r="AFX258"/>
      <c r="AFY258"/>
      <c r="AFZ258"/>
      <c r="AGA258"/>
      <c r="AGB258"/>
      <c r="AGC258"/>
      <c r="AGD258"/>
      <c r="AGE258"/>
      <c r="AGF258"/>
      <c r="AGG258"/>
      <c r="AGH258"/>
      <c r="AGI258"/>
      <c r="AGJ258"/>
      <c r="AGK258"/>
      <c r="AGL258"/>
      <c r="AGM258"/>
      <c r="AGN258"/>
      <c r="AGO258"/>
      <c r="AGP258"/>
      <c r="AGQ258"/>
      <c r="AGR258"/>
      <c r="AGS258"/>
      <c r="AGT258"/>
      <c r="AGU258"/>
      <c r="AGV258"/>
      <c r="AGW258"/>
      <c r="AGX258"/>
      <c r="AGY258"/>
      <c r="AGZ258"/>
      <c r="AHA258"/>
      <c r="AHB258"/>
      <c r="AHC258"/>
      <c r="AHD258"/>
      <c r="AHE258"/>
      <c r="AHF258"/>
      <c r="AHG258"/>
      <c r="AHH258"/>
      <c r="AHI258"/>
      <c r="AHJ258"/>
      <c r="AHK258"/>
      <c r="AHL258"/>
      <c r="AHM258"/>
      <c r="AHN258"/>
      <c r="AHO258"/>
      <c r="AHP258"/>
      <c r="AHQ258"/>
      <c r="AHR258"/>
      <c r="AHS258"/>
      <c r="AHT258"/>
      <c r="AHU258"/>
      <c r="AHV258"/>
      <c r="AHW258"/>
      <c r="AHX258"/>
      <c r="AHY258"/>
      <c r="AHZ258"/>
      <c r="AIA258"/>
      <c r="AIB258"/>
      <c r="AIC258"/>
      <c r="AID258"/>
      <c r="AIE258"/>
      <c r="AIF258"/>
      <c r="AIG258"/>
      <c r="AIH258"/>
      <c r="AII258"/>
      <c r="AIJ258"/>
      <c r="AIK258"/>
      <c r="AIL258"/>
      <c r="AIM258"/>
      <c r="AIN258"/>
      <c r="AIO258"/>
      <c r="AIP258"/>
      <c r="AIQ258"/>
      <c r="AIR258"/>
      <c r="AIS258"/>
      <c r="AIT258"/>
      <c r="AIU258"/>
      <c r="AIV258"/>
      <c r="AIW258"/>
      <c r="AIX258"/>
      <c r="AIY258"/>
      <c r="AIZ258"/>
      <c r="AJA258"/>
      <c r="AJB258"/>
      <c r="AJC258"/>
      <c r="AJD258"/>
      <c r="AJE258"/>
      <c r="AJF258"/>
      <c r="AJG258"/>
      <c r="AJH258"/>
      <c r="AJI258"/>
      <c r="AJJ258"/>
      <c r="AJK258"/>
      <c r="AJL258"/>
      <c r="AJM258"/>
      <c r="AJN258"/>
      <c r="AJO258"/>
      <c r="AJP258"/>
      <c r="AJQ258"/>
      <c r="AJR258"/>
      <c r="AJS258"/>
      <c r="AJT258"/>
      <c r="AJU258"/>
      <c r="AJV258"/>
      <c r="AJW258"/>
      <c r="AJX258"/>
      <c r="AJY258"/>
      <c r="AJZ258"/>
      <c r="AKA258"/>
      <c r="AKB258"/>
      <c r="AKC258"/>
      <c r="AKD258"/>
      <c r="AKE258"/>
      <c r="AKF258"/>
      <c r="AKG258"/>
      <c r="AKH258"/>
      <c r="AKI258"/>
      <c r="AKJ258"/>
      <c r="AKK258"/>
      <c r="AKL258"/>
      <c r="AKM258"/>
      <c r="AKN258"/>
      <c r="AKO258"/>
      <c r="AKP258"/>
      <c r="AKQ258"/>
      <c r="AKR258"/>
      <c r="AKS258"/>
      <c r="AKT258"/>
      <c r="AKU258"/>
      <c r="AKV258"/>
      <c r="AKW258"/>
      <c r="AKX258"/>
      <c r="AKY258"/>
      <c r="AKZ258"/>
      <c r="ALA258"/>
      <c r="ALB258"/>
      <c r="ALC258"/>
      <c r="ALD258"/>
      <c r="ALE258"/>
      <c r="ALF258"/>
      <c r="ALG258"/>
      <c r="ALH258"/>
      <c r="ALI258"/>
      <c r="ALJ258"/>
      <c r="ALK258"/>
      <c r="ALL258"/>
      <c r="ALM258"/>
      <c r="ALN258"/>
      <c r="ALO258"/>
      <c r="ALP258"/>
      <c r="ALQ258"/>
      <c r="ALR258"/>
      <c r="ALS258"/>
      <c r="ALT258"/>
      <c r="ALU258"/>
      <c r="ALV258"/>
      <c r="ALW258"/>
      <c r="ALX258"/>
      <c r="ALY258"/>
      <c r="ALZ258"/>
      <c r="AMA258"/>
      <c r="AMB258"/>
      <c r="AMC258"/>
      <c r="AMD258"/>
      <c r="AME258"/>
      <c r="AMF258"/>
      <c r="AMG258"/>
      <c r="AMH258"/>
      <c r="AMI258"/>
      <c r="AMJ258"/>
      <c r="AMK258"/>
      <c r="AML258"/>
      <c r="AMM258"/>
    </row>
    <row r="259" spans="1:1027" ht="28.5" customHeight="1">
      <c r="A259" s="655"/>
      <c r="B259" s="655"/>
      <c r="C259" s="263"/>
      <c r="D259" s="263">
        <v>4120</v>
      </c>
      <c r="E259" s="654" t="s">
        <v>222</v>
      </c>
      <c r="F259" s="654"/>
      <c r="G259" s="265">
        <v>102077</v>
      </c>
      <c r="H259" s="265">
        <v>102155</v>
      </c>
      <c r="I259" s="266">
        <v>46394.66</v>
      </c>
      <c r="J259" s="259">
        <f t="shared" si="29"/>
        <v>45.415946356027611</v>
      </c>
      <c r="K259" s="259">
        <f t="shared" si="30"/>
        <v>100.07641290398426</v>
      </c>
      <c r="L259" s="313"/>
      <c r="M259" s="313"/>
      <c r="N259" s="313"/>
      <c r="P259" s="267">
        <f t="shared" si="32"/>
        <v>78</v>
      </c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  <c r="ADN259"/>
      <c r="ADO259"/>
      <c r="ADP259"/>
      <c r="ADQ259"/>
      <c r="ADR259"/>
      <c r="ADS259"/>
      <c r="ADT259"/>
      <c r="ADU259"/>
      <c r="ADV259"/>
      <c r="ADW259"/>
      <c r="ADX259"/>
      <c r="ADY259"/>
      <c r="ADZ259"/>
      <c r="AEA259"/>
      <c r="AEB259"/>
      <c r="AEC259"/>
      <c r="AED259"/>
      <c r="AEE259"/>
      <c r="AEF259"/>
      <c r="AEG259"/>
      <c r="AEH259"/>
      <c r="AEI259"/>
      <c r="AEJ259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  <c r="AEZ259"/>
      <c r="AFA259"/>
      <c r="AFB259"/>
      <c r="AFC259"/>
      <c r="AFD259"/>
      <c r="AFE259"/>
      <c r="AFF259"/>
      <c r="AFG259"/>
      <c r="AFH259"/>
      <c r="AFI259"/>
      <c r="AFJ259"/>
      <c r="AFK259"/>
      <c r="AFL259"/>
      <c r="AFM259"/>
      <c r="AFN259"/>
      <c r="AFO259"/>
      <c r="AFP259"/>
      <c r="AFQ259"/>
      <c r="AFR259"/>
      <c r="AFS259"/>
      <c r="AFT259"/>
      <c r="AFU259"/>
      <c r="AFV259"/>
      <c r="AFW259"/>
      <c r="AFX259"/>
      <c r="AFY259"/>
      <c r="AFZ259"/>
      <c r="AGA259"/>
      <c r="AGB259"/>
      <c r="AGC259"/>
      <c r="AGD259"/>
      <c r="AGE259"/>
      <c r="AGF259"/>
      <c r="AGG259"/>
      <c r="AGH259"/>
      <c r="AGI259"/>
      <c r="AGJ259"/>
      <c r="AGK259"/>
      <c r="AGL259"/>
      <c r="AGM259"/>
      <c r="AGN259"/>
      <c r="AGO259"/>
      <c r="AGP259"/>
      <c r="AGQ259"/>
      <c r="AGR259"/>
      <c r="AGS259"/>
      <c r="AGT259"/>
      <c r="AGU259"/>
      <c r="AGV259"/>
      <c r="AGW259"/>
      <c r="AGX259"/>
      <c r="AGY259"/>
      <c r="AGZ259"/>
      <c r="AHA259"/>
      <c r="AHB259"/>
      <c r="AHC259"/>
      <c r="AHD259"/>
      <c r="AHE259"/>
      <c r="AHF259"/>
      <c r="AHG259"/>
      <c r="AHH259"/>
      <c r="AHI259"/>
      <c r="AHJ259"/>
      <c r="AHK259"/>
      <c r="AHL259"/>
      <c r="AHM259"/>
      <c r="AHN259"/>
      <c r="AHO259"/>
      <c r="AHP259"/>
      <c r="AHQ259"/>
      <c r="AHR259"/>
      <c r="AHS259"/>
      <c r="AHT259"/>
      <c r="AHU259"/>
      <c r="AHV259"/>
      <c r="AHW259"/>
      <c r="AHX259"/>
      <c r="AHY259"/>
      <c r="AHZ259"/>
      <c r="AIA259"/>
      <c r="AIB259"/>
      <c r="AIC259"/>
      <c r="AID259"/>
      <c r="AIE259"/>
      <c r="AIF259"/>
      <c r="AIG259"/>
      <c r="AIH259"/>
      <c r="AII259"/>
      <c r="AIJ259"/>
      <c r="AIK259"/>
      <c r="AIL259"/>
      <c r="AIM259"/>
      <c r="AIN259"/>
      <c r="AIO259"/>
      <c r="AIP259"/>
      <c r="AIQ259"/>
      <c r="AIR259"/>
      <c r="AIS259"/>
      <c r="AIT259"/>
      <c r="AIU259"/>
      <c r="AIV259"/>
      <c r="AIW259"/>
      <c r="AIX259"/>
      <c r="AIY259"/>
      <c r="AIZ259"/>
      <c r="AJA259"/>
      <c r="AJB259"/>
      <c r="AJC259"/>
      <c r="AJD259"/>
      <c r="AJE259"/>
      <c r="AJF259"/>
      <c r="AJG259"/>
      <c r="AJH259"/>
      <c r="AJI259"/>
      <c r="AJJ259"/>
      <c r="AJK259"/>
      <c r="AJL259"/>
      <c r="AJM259"/>
      <c r="AJN259"/>
      <c r="AJO259"/>
      <c r="AJP259"/>
      <c r="AJQ259"/>
      <c r="AJR259"/>
      <c r="AJS259"/>
      <c r="AJT259"/>
      <c r="AJU259"/>
      <c r="AJV259"/>
      <c r="AJW259"/>
      <c r="AJX259"/>
      <c r="AJY259"/>
      <c r="AJZ259"/>
      <c r="AKA259"/>
      <c r="AKB259"/>
      <c r="AKC259"/>
      <c r="AKD259"/>
      <c r="AKE259"/>
      <c r="AKF259"/>
      <c r="AKG259"/>
      <c r="AKH259"/>
      <c r="AKI259"/>
      <c r="AKJ259"/>
      <c r="AKK259"/>
      <c r="AKL259"/>
      <c r="AKM259"/>
      <c r="AKN259"/>
      <c r="AKO259"/>
      <c r="AKP259"/>
      <c r="AKQ259"/>
      <c r="AKR259"/>
      <c r="AKS259"/>
      <c r="AKT259"/>
      <c r="AKU259"/>
      <c r="AKV259"/>
      <c r="AKW259"/>
      <c r="AKX259"/>
      <c r="AKY259"/>
      <c r="AKZ259"/>
      <c r="ALA259"/>
      <c r="ALB259"/>
      <c r="ALC259"/>
      <c r="ALD259"/>
      <c r="ALE259"/>
      <c r="ALF259"/>
      <c r="ALG259"/>
      <c r="ALH259"/>
      <c r="ALI259"/>
      <c r="ALJ259"/>
      <c r="ALK259"/>
      <c r="ALL259"/>
      <c r="ALM259"/>
      <c r="ALN259"/>
      <c r="ALO259"/>
      <c r="ALP259"/>
      <c r="ALQ259"/>
      <c r="ALR259"/>
      <c r="ALS259"/>
      <c r="ALT259"/>
      <c r="ALU259"/>
      <c r="ALV259"/>
      <c r="ALW259"/>
      <c r="ALX259"/>
      <c r="ALY259"/>
      <c r="ALZ259"/>
      <c r="AMA259"/>
      <c r="AMB259"/>
      <c r="AMC259"/>
      <c r="AMD259"/>
      <c r="AME259"/>
      <c r="AMF259"/>
      <c r="AMG259"/>
      <c r="AMH259"/>
      <c r="AMI259"/>
      <c r="AMJ259"/>
      <c r="AMK259"/>
      <c r="AML259"/>
      <c r="AMM259"/>
    </row>
    <row r="260" spans="1:1027" ht="38.85" customHeight="1">
      <c r="A260" s="655"/>
      <c r="B260" s="655"/>
      <c r="C260" s="263"/>
      <c r="D260" s="263">
        <v>4140</v>
      </c>
      <c r="E260" s="654" t="s">
        <v>243</v>
      </c>
      <c r="F260" s="654"/>
      <c r="G260" s="265">
        <v>1500</v>
      </c>
      <c r="H260" s="265">
        <v>1000</v>
      </c>
      <c r="I260" s="266">
        <v>0</v>
      </c>
      <c r="J260" s="259">
        <f t="shared" si="29"/>
        <v>0</v>
      </c>
      <c r="K260" s="259">
        <f t="shared" si="30"/>
        <v>66.666666666666657</v>
      </c>
      <c r="L260" s="313"/>
      <c r="M260" s="313"/>
      <c r="N260" s="313"/>
      <c r="P260" s="267">
        <f t="shared" si="32"/>
        <v>-500</v>
      </c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  <c r="AEZ260"/>
      <c r="AFA260"/>
      <c r="AFB260"/>
      <c r="AFC260"/>
      <c r="AFD260"/>
      <c r="AFE260"/>
      <c r="AFF260"/>
      <c r="AFG260"/>
      <c r="AFH260"/>
      <c r="AFI260"/>
      <c r="AFJ260"/>
      <c r="AFK260"/>
      <c r="AFL260"/>
      <c r="AFM260"/>
      <c r="AFN260"/>
      <c r="AFO260"/>
      <c r="AFP260"/>
      <c r="AFQ260"/>
      <c r="AFR260"/>
      <c r="AFS260"/>
      <c r="AFT260"/>
      <c r="AFU260"/>
      <c r="AFV260"/>
      <c r="AFW260"/>
      <c r="AFX260"/>
      <c r="AFY260"/>
      <c r="AFZ260"/>
      <c r="AGA260"/>
      <c r="AGB260"/>
      <c r="AGC260"/>
      <c r="AGD260"/>
      <c r="AGE260"/>
      <c r="AGF260"/>
      <c r="AGG260"/>
      <c r="AGH260"/>
      <c r="AGI260"/>
      <c r="AGJ260"/>
      <c r="AGK260"/>
      <c r="AGL260"/>
      <c r="AGM260"/>
      <c r="AGN260"/>
      <c r="AGO260"/>
      <c r="AGP260"/>
      <c r="AGQ260"/>
      <c r="AGR260"/>
      <c r="AGS260"/>
      <c r="AGT260"/>
      <c r="AGU260"/>
      <c r="AGV260"/>
      <c r="AGW260"/>
      <c r="AGX260"/>
      <c r="AGY260"/>
      <c r="AGZ260"/>
      <c r="AHA260"/>
      <c r="AHB260"/>
      <c r="AHC260"/>
      <c r="AHD260"/>
      <c r="AHE260"/>
      <c r="AHF260"/>
      <c r="AHG260"/>
      <c r="AHH260"/>
      <c r="AHI260"/>
      <c r="AHJ260"/>
      <c r="AHK260"/>
      <c r="AHL260"/>
      <c r="AHM260"/>
      <c r="AHN260"/>
      <c r="AHO260"/>
      <c r="AHP260"/>
      <c r="AHQ260"/>
      <c r="AHR260"/>
      <c r="AHS260"/>
      <c r="AHT260"/>
      <c r="AHU260"/>
      <c r="AHV260"/>
      <c r="AHW260"/>
      <c r="AHX260"/>
      <c r="AHY260"/>
      <c r="AHZ260"/>
      <c r="AIA260"/>
      <c r="AIB260"/>
      <c r="AIC260"/>
      <c r="AID260"/>
      <c r="AIE260"/>
      <c r="AIF260"/>
      <c r="AIG260"/>
      <c r="AIH260"/>
      <c r="AII260"/>
      <c r="AIJ260"/>
      <c r="AIK260"/>
      <c r="AIL260"/>
      <c r="AIM260"/>
      <c r="AIN260"/>
      <c r="AIO260"/>
      <c r="AIP260"/>
      <c r="AIQ260"/>
      <c r="AIR260"/>
      <c r="AIS260"/>
      <c r="AIT260"/>
      <c r="AIU260"/>
      <c r="AIV260"/>
      <c r="AIW260"/>
      <c r="AIX260"/>
      <c r="AIY260"/>
      <c r="AIZ260"/>
      <c r="AJA260"/>
      <c r="AJB260"/>
      <c r="AJC260"/>
      <c r="AJD260"/>
      <c r="AJE260"/>
      <c r="AJF260"/>
      <c r="AJG260"/>
      <c r="AJH260"/>
      <c r="AJI260"/>
      <c r="AJJ260"/>
      <c r="AJK260"/>
      <c r="AJL260"/>
      <c r="AJM260"/>
      <c r="AJN260"/>
      <c r="AJO260"/>
      <c r="AJP260"/>
      <c r="AJQ260"/>
      <c r="AJR260"/>
      <c r="AJS260"/>
      <c r="AJT260"/>
      <c r="AJU260"/>
      <c r="AJV260"/>
      <c r="AJW260"/>
      <c r="AJX260"/>
      <c r="AJY260"/>
      <c r="AJZ260"/>
      <c r="AKA260"/>
      <c r="AKB260"/>
      <c r="AKC260"/>
      <c r="AKD260"/>
      <c r="AKE260"/>
      <c r="AKF260"/>
      <c r="AKG260"/>
      <c r="AKH260"/>
      <c r="AKI260"/>
      <c r="AKJ260"/>
      <c r="AKK260"/>
      <c r="AKL260"/>
      <c r="AKM260"/>
      <c r="AKN260"/>
      <c r="AKO260"/>
      <c r="AKP260"/>
      <c r="AKQ260"/>
      <c r="AKR260"/>
      <c r="AKS260"/>
      <c r="AKT260"/>
      <c r="AKU260"/>
      <c r="AKV260"/>
      <c r="AKW260"/>
      <c r="AKX260"/>
      <c r="AKY260"/>
      <c r="AKZ260"/>
      <c r="ALA260"/>
      <c r="ALB260"/>
      <c r="ALC260"/>
      <c r="ALD260"/>
      <c r="ALE260"/>
      <c r="ALF260"/>
      <c r="ALG260"/>
      <c r="ALH260"/>
      <c r="ALI260"/>
      <c r="ALJ260"/>
      <c r="ALK260"/>
      <c r="ALL260"/>
      <c r="ALM260"/>
      <c r="ALN260"/>
      <c r="ALO260"/>
      <c r="ALP260"/>
      <c r="ALQ260"/>
      <c r="ALR260"/>
      <c r="ALS260"/>
      <c r="ALT260"/>
      <c r="ALU260"/>
      <c r="ALV260"/>
      <c r="ALW260"/>
      <c r="ALX260"/>
      <c r="ALY260"/>
      <c r="ALZ260"/>
      <c r="AMA260"/>
      <c r="AMB260"/>
      <c r="AMC260"/>
      <c r="AMD260"/>
      <c r="AME260"/>
      <c r="AMF260"/>
      <c r="AMG260"/>
      <c r="AMH260"/>
      <c r="AMI260"/>
      <c r="AMJ260"/>
      <c r="AMK260"/>
      <c r="AML260"/>
      <c r="AMM260"/>
    </row>
    <row r="261" spans="1:1027" ht="28.5" customHeight="1">
      <c r="A261" s="655"/>
      <c r="B261" s="655"/>
      <c r="C261" s="263"/>
      <c r="D261" s="263">
        <v>4170</v>
      </c>
      <c r="E261" s="654" t="s">
        <v>237</v>
      </c>
      <c r="F261" s="654"/>
      <c r="G261" s="265">
        <v>7500</v>
      </c>
      <c r="H261" s="265">
        <v>7500</v>
      </c>
      <c r="I261" s="266">
        <v>1612</v>
      </c>
      <c r="J261" s="259">
        <f t="shared" si="29"/>
        <v>21.493333333333332</v>
      </c>
      <c r="K261" s="259">
        <f t="shared" si="30"/>
        <v>100</v>
      </c>
      <c r="L261" s="313"/>
      <c r="M261" s="313"/>
      <c r="N261" s="313"/>
      <c r="P261" s="267">
        <f t="shared" si="32"/>
        <v>0</v>
      </c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  <c r="AFF261"/>
      <c r="AFG261"/>
      <c r="AFH261"/>
      <c r="AFI261"/>
      <c r="AFJ261"/>
      <c r="AFK261"/>
      <c r="AFL261"/>
      <c r="AFM261"/>
      <c r="AFN261"/>
      <c r="AFO261"/>
      <c r="AFP261"/>
      <c r="AFQ261"/>
      <c r="AFR261"/>
      <c r="AFS261"/>
      <c r="AFT261"/>
      <c r="AFU261"/>
      <c r="AFV261"/>
      <c r="AFW261"/>
      <c r="AFX261"/>
      <c r="AFY261"/>
      <c r="AFZ261"/>
      <c r="AGA261"/>
      <c r="AGB261"/>
      <c r="AGC261"/>
      <c r="AGD261"/>
      <c r="AGE261"/>
      <c r="AGF261"/>
      <c r="AGG261"/>
      <c r="AGH261"/>
      <c r="AGI261"/>
      <c r="AGJ261"/>
      <c r="AGK261"/>
      <c r="AGL261"/>
      <c r="AGM261"/>
      <c r="AGN261"/>
      <c r="AGO261"/>
      <c r="AGP261"/>
      <c r="AGQ261"/>
      <c r="AGR261"/>
      <c r="AGS261"/>
      <c r="AGT261"/>
      <c r="AGU261"/>
      <c r="AGV261"/>
      <c r="AGW261"/>
      <c r="AGX261"/>
      <c r="AGY261"/>
      <c r="AGZ261"/>
      <c r="AHA261"/>
      <c r="AHB261"/>
      <c r="AHC261"/>
      <c r="AHD261"/>
      <c r="AHE261"/>
      <c r="AHF261"/>
      <c r="AHG261"/>
      <c r="AHH261"/>
      <c r="AHI261"/>
      <c r="AHJ261"/>
      <c r="AHK261"/>
      <c r="AHL261"/>
      <c r="AHM261"/>
      <c r="AHN261"/>
      <c r="AHO261"/>
      <c r="AHP261"/>
      <c r="AHQ261"/>
      <c r="AHR261"/>
      <c r="AHS261"/>
      <c r="AHT261"/>
      <c r="AHU261"/>
      <c r="AHV261"/>
      <c r="AHW261"/>
      <c r="AHX261"/>
      <c r="AHY261"/>
      <c r="AHZ261"/>
      <c r="AIA261"/>
      <c r="AIB261"/>
      <c r="AIC261"/>
      <c r="AID261"/>
      <c r="AIE261"/>
      <c r="AIF261"/>
      <c r="AIG261"/>
      <c r="AIH261"/>
      <c r="AII261"/>
      <c r="AIJ261"/>
      <c r="AIK261"/>
      <c r="AIL261"/>
      <c r="AIM261"/>
      <c r="AIN261"/>
      <c r="AIO261"/>
      <c r="AIP261"/>
      <c r="AIQ261"/>
      <c r="AIR261"/>
      <c r="AIS261"/>
      <c r="AIT261"/>
      <c r="AIU261"/>
      <c r="AIV261"/>
      <c r="AIW261"/>
      <c r="AIX261"/>
      <c r="AIY261"/>
      <c r="AIZ261"/>
      <c r="AJA261"/>
      <c r="AJB261"/>
      <c r="AJC261"/>
      <c r="AJD261"/>
      <c r="AJE261"/>
      <c r="AJF261"/>
      <c r="AJG261"/>
      <c r="AJH261"/>
      <c r="AJI261"/>
      <c r="AJJ261"/>
      <c r="AJK261"/>
      <c r="AJL261"/>
      <c r="AJM261"/>
      <c r="AJN261"/>
      <c r="AJO261"/>
      <c r="AJP261"/>
      <c r="AJQ261"/>
      <c r="AJR261"/>
      <c r="AJS261"/>
      <c r="AJT261"/>
      <c r="AJU261"/>
      <c r="AJV261"/>
      <c r="AJW261"/>
      <c r="AJX261"/>
      <c r="AJY261"/>
      <c r="AJZ261"/>
      <c r="AKA261"/>
      <c r="AKB261"/>
      <c r="AKC261"/>
      <c r="AKD261"/>
      <c r="AKE261"/>
      <c r="AKF261"/>
      <c r="AKG261"/>
      <c r="AKH261"/>
      <c r="AKI261"/>
      <c r="AKJ261"/>
      <c r="AKK261"/>
      <c r="AKL261"/>
      <c r="AKM261"/>
      <c r="AKN261"/>
      <c r="AKO261"/>
      <c r="AKP261"/>
      <c r="AKQ261"/>
      <c r="AKR261"/>
      <c r="AKS261"/>
      <c r="AKT261"/>
      <c r="AKU261"/>
      <c r="AKV261"/>
      <c r="AKW261"/>
      <c r="AKX261"/>
      <c r="AKY261"/>
      <c r="AKZ261"/>
      <c r="ALA261"/>
      <c r="ALB261"/>
      <c r="ALC261"/>
      <c r="ALD261"/>
      <c r="ALE261"/>
      <c r="ALF261"/>
      <c r="ALG261"/>
      <c r="ALH261"/>
      <c r="ALI261"/>
      <c r="ALJ261"/>
      <c r="ALK261"/>
      <c r="ALL261"/>
      <c r="ALM261"/>
      <c r="ALN261"/>
      <c r="ALO261"/>
      <c r="ALP261"/>
      <c r="ALQ261"/>
      <c r="ALR261"/>
      <c r="ALS261"/>
      <c r="ALT261"/>
      <c r="ALU261"/>
      <c r="ALV261"/>
      <c r="ALW261"/>
      <c r="ALX261"/>
      <c r="ALY261"/>
      <c r="ALZ261"/>
      <c r="AMA261"/>
      <c r="AMB261"/>
      <c r="AMC261"/>
      <c r="AMD261"/>
      <c r="AME261"/>
      <c r="AMF261"/>
      <c r="AMG261"/>
      <c r="AMH261"/>
      <c r="AMI261"/>
      <c r="AMJ261"/>
      <c r="AMK261"/>
      <c r="AML261"/>
      <c r="AMM261"/>
    </row>
    <row r="262" spans="1:1027" ht="28.5" customHeight="1">
      <c r="A262" s="655"/>
      <c r="B262" s="655"/>
      <c r="C262" s="263"/>
      <c r="D262" s="263">
        <v>4210</v>
      </c>
      <c r="E262" s="654" t="s">
        <v>225</v>
      </c>
      <c r="F262" s="654"/>
      <c r="G262" s="265">
        <v>102462</v>
      </c>
      <c r="H262" s="265">
        <v>102759.63</v>
      </c>
      <c r="I262" s="266">
        <v>36098.629999999997</v>
      </c>
      <c r="J262" s="259">
        <f t="shared" si="29"/>
        <v>35.1291942176125</v>
      </c>
      <c r="K262" s="259">
        <f t="shared" si="30"/>
        <v>100.29047842126838</v>
      </c>
      <c r="L262" s="313"/>
      <c r="M262" s="313"/>
      <c r="N262" s="313"/>
      <c r="P262" s="267">
        <f t="shared" si="32"/>
        <v>297.63000000000466</v>
      </c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  <c r="AEZ262"/>
      <c r="AFA262"/>
      <c r="AFB262"/>
      <c r="AFC262"/>
      <c r="AFD262"/>
      <c r="AFE262"/>
      <c r="AFF262"/>
      <c r="AFG262"/>
      <c r="AFH262"/>
      <c r="AFI262"/>
      <c r="AFJ262"/>
      <c r="AFK262"/>
      <c r="AFL262"/>
      <c r="AFM262"/>
      <c r="AFN262"/>
      <c r="AFO262"/>
      <c r="AFP262"/>
      <c r="AFQ262"/>
      <c r="AFR262"/>
      <c r="AFS262"/>
      <c r="AFT262"/>
      <c r="AFU262"/>
      <c r="AFV262"/>
      <c r="AFW262"/>
      <c r="AFX262"/>
      <c r="AFY262"/>
      <c r="AFZ262"/>
      <c r="AGA262"/>
      <c r="AGB262"/>
      <c r="AGC262"/>
      <c r="AGD262"/>
      <c r="AGE262"/>
      <c r="AGF262"/>
      <c r="AGG262"/>
      <c r="AGH262"/>
      <c r="AGI262"/>
      <c r="AGJ262"/>
      <c r="AGK262"/>
      <c r="AGL262"/>
      <c r="AGM262"/>
      <c r="AGN262"/>
      <c r="AGO262"/>
      <c r="AGP262"/>
      <c r="AGQ262"/>
      <c r="AGR262"/>
      <c r="AGS262"/>
      <c r="AGT262"/>
      <c r="AGU262"/>
      <c r="AGV262"/>
      <c r="AGW262"/>
      <c r="AGX262"/>
      <c r="AGY262"/>
      <c r="AGZ262"/>
      <c r="AHA262"/>
      <c r="AHB262"/>
      <c r="AHC262"/>
      <c r="AHD262"/>
      <c r="AHE262"/>
      <c r="AHF262"/>
      <c r="AHG262"/>
      <c r="AHH262"/>
      <c r="AHI262"/>
      <c r="AHJ262"/>
      <c r="AHK262"/>
      <c r="AHL262"/>
      <c r="AHM262"/>
      <c r="AHN262"/>
      <c r="AHO262"/>
      <c r="AHP262"/>
      <c r="AHQ262"/>
      <c r="AHR262"/>
      <c r="AHS262"/>
      <c r="AHT262"/>
      <c r="AHU262"/>
      <c r="AHV262"/>
      <c r="AHW262"/>
      <c r="AHX262"/>
      <c r="AHY262"/>
      <c r="AHZ262"/>
      <c r="AIA262"/>
      <c r="AIB262"/>
      <c r="AIC262"/>
      <c r="AID262"/>
      <c r="AIE262"/>
      <c r="AIF262"/>
      <c r="AIG262"/>
      <c r="AIH262"/>
      <c r="AII262"/>
      <c r="AIJ262"/>
      <c r="AIK262"/>
      <c r="AIL262"/>
      <c r="AIM262"/>
      <c r="AIN262"/>
      <c r="AIO262"/>
      <c r="AIP262"/>
      <c r="AIQ262"/>
      <c r="AIR262"/>
      <c r="AIS262"/>
      <c r="AIT262"/>
      <c r="AIU262"/>
      <c r="AIV262"/>
      <c r="AIW262"/>
      <c r="AIX262"/>
      <c r="AIY262"/>
      <c r="AIZ262"/>
      <c r="AJA262"/>
      <c r="AJB262"/>
      <c r="AJC262"/>
      <c r="AJD262"/>
      <c r="AJE262"/>
      <c r="AJF262"/>
      <c r="AJG262"/>
      <c r="AJH262"/>
      <c r="AJI262"/>
      <c r="AJJ262"/>
      <c r="AJK262"/>
      <c r="AJL262"/>
      <c r="AJM262"/>
      <c r="AJN262"/>
      <c r="AJO262"/>
      <c r="AJP262"/>
      <c r="AJQ262"/>
      <c r="AJR262"/>
      <c r="AJS262"/>
      <c r="AJT262"/>
      <c r="AJU262"/>
      <c r="AJV262"/>
      <c r="AJW262"/>
      <c r="AJX262"/>
      <c r="AJY262"/>
      <c r="AJZ262"/>
      <c r="AKA262"/>
      <c r="AKB262"/>
      <c r="AKC262"/>
      <c r="AKD262"/>
      <c r="AKE262"/>
      <c r="AKF262"/>
      <c r="AKG262"/>
      <c r="AKH262"/>
      <c r="AKI262"/>
      <c r="AKJ262"/>
      <c r="AKK262"/>
      <c r="AKL262"/>
      <c r="AKM262"/>
      <c r="AKN262"/>
      <c r="AKO262"/>
      <c r="AKP262"/>
      <c r="AKQ262"/>
      <c r="AKR262"/>
      <c r="AKS262"/>
      <c r="AKT262"/>
      <c r="AKU262"/>
      <c r="AKV262"/>
      <c r="AKW262"/>
      <c r="AKX262"/>
      <c r="AKY262"/>
      <c r="AKZ262"/>
      <c r="ALA262"/>
      <c r="ALB262"/>
      <c r="ALC262"/>
      <c r="ALD262"/>
      <c r="ALE262"/>
      <c r="ALF262"/>
      <c r="ALG262"/>
      <c r="ALH262"/>
      <c r="ALI262"/>
      <c r="ALJ262"/>
      <c r="ALK262"/>
      <c r="ALL262"/>
      <c r="ALM262"/>
      <c r="ALN262"/>
      <c r="ALO262"/>
      <c r="ALP262"/>
      <c r="ALQ262"/>
      <c r="ALR262"/>
      <c r="ALS262"/>
      <c r="ALT262"/>
      <c r="ALU262"/>
      <c r="ALV262"/>
      <c r="ALW262"/>
      <c r="ALX262"/>
      <c r="ALY262"/>
      <c r="ALZ262"/>
      <c r="AMA262"/>
      <c r="AMB262"/>
      <c r="AMC262"/>
      <c r="AMD262"/>
      <c r="AME262"/>
      <c r="AMF262"/>
      <c r="AMG262"/>
      <c r="AMH262"/>
      <c r="AMI262"/>
      <c r="AMJ262"/>
      <c r="AMK262"/>
      <c r="AML262"/>
      <c r="AMM262"/>
    </row>
    <row r="263" spans="1:1027" ht="33.6" customHeight="1">
      <c r="A263" s="655"/>
      <c r="B263" s="655"/>
      <c r="C263" s="263"/>
      <c r="D263" s="263">
        <v>4240</v>
      </c>
      <c r="E263" s="654" t="s">
        <v>515</v>
      </c>
      <c r="F263" s="654"/>
      <c r="G263" s="265">
        <v>22000</v>
      </c>
      <c r="H263" s="265">
        <v>82820.36</v>
      </c>
      <c r="I263" s="266">
        <v>3018.16</v>
      </c>
      <c r="J263" s="259">
        <f t="shared" si="29"/>
        <v>3.6442246809842405</v>
      </c>
      <c r="K263" s="259">
        <f t="shared" si="30"/>
        <v>376.45618181818185</v>
      </c>
      <c r="L263" s="313"/>
      <c r="M263" s="313"/>
      <c r="N263" s="313"/>
      <c r="P263" s="267">
        <f t="shared" si="32"/>
        <v>60820.36</v>
      </c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  <c r="AFF263"/>
      <c r="AFG263"/>
      <c r="AFH263"/>
      <c r="AFI263"/>
      <c r="AFJ263"/>
      <c r="AFK263"/>
      <c r="AFL263"/>
      <c r="AFM263"/>
      <c r="AFN263"/>
      <c r="AFO263"/>
      <c r="AFP263"/>
      <c r="AFQ263"/>
      <c r="AFR263"/>
      <c r="AFS263"/>
      <c r="AFT263"/>
      <c r="AFU263"/>
      <c r="AFV263"/>
      <c r="AFW263"/>
      <c r="AFX263"/>
      <c r="AFY263"/>
      <c r="AFZ263"/>
      <c r="AGA263"/>
      <c r="AGB263"/>
      <c r="AGC263"/>
      <c r="AGD263"/>
      <c r="AGE263"/>
      <c r="AGF263"/>
      <c r="AGG263"/>
      <c r="AGH263"/>
      <c r="AGI263"/>
      <c r="AGJ263"/>
      <c r="AGK263"/>
      <c r="AGL263"/>
      <c r="AGM263"/>
      <c r="AGN263"/>
      <c r="AGO263"/>
      <c r="AGP263"/>
      <c r="AGQ263"/>
      <c r="AGR263"/>
      <c r="AGS263"/>
      <c r="AGT263"/>
      <c r="AGU263"/>
      <c r="AGV263"/>
      <c r="AGW263"/>
      <c r="AGX263"/>
      <c r="AGY263"/>
      <c r="AGZ263"/>
      <c r="AHA263"/>
      <c r="AHB263"/>
      <c r="AHC263"/>
      <c r="AHD263"/>
      <c r="AHE263"/>
      <c r="AHF263"/>
      <c r="AHG263"/>
      <c r="AHH263"/>
      <c r="AHI263"/>
      <c r="AHJ263"/>
      <c r="AHK263"/>
      <c r="AHL263"/>
      <c r="AHM263"/>
      <c r="AHN263"/>
      <c r="AHO263"/>
      <c r="AHP263"/>
      <c r="AHQ263"/>
      <c r="AHR263"/>
      <c r="AHS263"/>
      <c r="AHT263"/>
      <c r="AHU263"/>
      <c r="AHV263"/>
      <c r="AHW263"/>
      <c r="AHX263"/>
      <c r="AHY263"/>
      <c r="AHZ263"/>
      <c r="AIA263"/>
      <c r="AIB263"/>
      <c r="AIC263"/>
      <c r="AID263"/>
      <c r="AIE263"/>
      <c r="AIF263"/>
      <c r="AIG263"/>
      <c r="AIH263"/>
      <c r="AII263"/>
      <c r="AIJ263"/>
      <c r="AIK263"/>
      <c r="AIL263"/>
      <c r="AIM263"/>
      <c r="AIN263"/>
      <c r="AIO263"/>
      <c r="AIP263"/>
      <c r="AIQ263"/>
      <c r="AIR263"/>
      <c r="AIS263"/>
      <c r="AIT263"/>
      <c r="AIU263"/>
      <c r="AIV263"/>
      <c r="AIW263"/>
      <c r="AIX263"/>
      <c r="AIY263"/>
      <c r="AIZ263"/>
      <c r="AJA263"/>
      <c r="AJB263"/>
      <c r="AJC263"/>
      <c r="AJD263"/>
      <c r="AJE263"/>
      <c r="AJF263"/>
      <c r="AJG263"/>
      <c r="AJH263"/>
      <c r="AJI263"/>
      <c r="AJJ263"/>
      <c r="AJK263"/>
      <c r="AJL263"/>
      <c r="AJM263"/>
      <c r="AJN263"/>
      <c r="AJO263"/>
      <c r="AJP263"/>
      <c r="AJQ263"/>
      <c r="AJR263"/>
      <c r="AJS263"/>
      <c r="AJT263"/>
      <c r="AJU263"/>
      <c r="AJV263"/>
      <c r="AJW263"/>
      <c r="AJX263"/>
      <c r="AJY263"/>
      <c r="AJZ263"/>
      <c r="AKA263"/>
      <c r="AKB263"/>
      <c r="AKC263"/>
      <c r="AKD263"/>
      <c r="AKE263"/>
      <c r="AKF263"/>
      <c r="AKG263"/>
      <c r="AKH263"/>
      <c r="AKI263"/>
      <c r="AKJ263"/>
      <c r="AKK263"/>
      <c r="AKL263"/>
      <c r="AKM263"/>
      <c r="AKN263"/>
      <c r="AKO263"/>
      <c r="AKP263"/>
      <c r="AKQ263"/>
      <c r="AKR263"/>
      <c r="AKS263"/>
      <c r="AKT263"/>
      <c r="AKU263"/>
      <c r="AKV263"/>
      <c r="AKW263"/>
      <c r="AKX263"/>
      <c r="AKY263"/>
      <c r="AKZ263"/>
      <c r="ALA263"/>
      <c r="ALB263"/>
      <c r="ALC263"/>
      <c r="ALD263"/>
      <c r="ALE263"/>
      <c r="ALF263"/>
      <c r="ALG263"/>
      <c r="ALH263"/>
      <c r="ALI263"/>
      <c r="ALJ263"/>
      <c r="ALK263"/>
      <c r="ALL263"/>
      <c r="ALM263"/>
      <c r="ALN263"/>
      <c r="ALO263"/>
      <c r="ALP263"/>
      <c r="ALQ263"/>
      <c r="ALR263"/>
      <c r="ALS263"/>
      <c r="ALT263"/>
      <c r="ALU263"/>
      <c r="ALV263"/>
      <c r="ALW263"/>
      <c r="ALX263"/>
      <c r="ALY263"/>
      <c r="ALZ263"/>
      <c r="AMA263"/>
      <c r="AMB263"/>
      <c r="AMC263"/>
      <c r="AMD263"/>
      <c r="AME263"/>
      <c r="AMF263"/>
      <c r="AMG263"/>
      <c r="AMH263"/>
      <c r="AMI263"/>
      <c r="AMJ263"/>
      <c r="AMK263"/>
      <c r="AML263"/>
      <c r="AMM263"/>
    </row>
    <row r="264" spans="1:1027" ht="19.350000000000001" customHeight="1">
      <c r="A264" s="655"/>
      <c r="B264" s="655"/>
      <c r="C264" s="263"/>
      <c r="D264" s="263">
        <v>4260</v>
      </c>
      <c r="E264" s="654" t="s">
        <v>230</v>
      </c>
      <c r="F264" s="654"/>
      <c r="G264" s="265">
        <v>230000</v>
      </c>
      <c r="H264" s="265">
        <v>230000</v>
      </c>
      <c r="I264" s="266">
        <v>130816.99</v>
      </c>
      <c r="J264" s="259">
        <f t="shared" si="29"/>
        <v>56.87695217391304</v>
      </c>
      <c r="K264" s="259">
        <f t="shared" si="30"/>
        <v>100</v>
      </c>
      <c r="L264" s="313"/>
      <c r="M264" s="313"/>
      <c r="N264" s="313"/>
      <c r="P264" s="267">
        <f t="shared" si="32"/>
        <v>0</v>
      </c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  <c r="AEZ264"/>
      <c r="AFA264"/>
      <c r="AFB264"/>
      <c r="AFC264"/>
      <c r="AFD264"/>
      <c r="AFE264"/>
      <c r="AFF264"/>
      <c r="AFG264"/>
      <c r="AFH264"/>
      <c r="AFI264"/>
      <c r="AFJ264"/>
      <c r="AFK264"/>
      <c r="AFL264"/>
      <c r="AFM264"/>
      <c r="AFN264"/>
      <c r="AFO264"/>
      <c r="AFP264"/>
      <c r="AFQ264"/>
      <c r="AFR264"/>
      <c r="AFS264"/>
      <c r="AFT264"/>
      <c r="AFU264"/>
      <c r="AFV264"/>
      <c r="AFW264"/>
      <c r="AFX264"/>
      <c r="AFY264"/>
      <c r="AFZ264"/>
      <c r="AGA264"/>
      <c r="AGB264"/>
      <c r="AGC264"/>
      <c r="AGD264"/>
      <c r="AGE264"/>
      <c r="AGF264"/>
      <c r="AGG264"/>
      <c r="AGH264"/>
      <c r="AGI264"/>
      <c r="AGJ264"/>
      <c r="AGK264"/>
      <c r="AGL264"/>
      <c r="AGM264"/>
      <c r="AGN264"/>
      <c r="AGO264"/>
      <c r="AGP264"/>
      <c r="AGQ264"/>
      <c r="AGR264"/>
      <c r="AGS264"/>
      <c r="AGT264"/>
      <c r="AGU264"/>
      <c r="AGV264"/>
      <c r="AGW264"/>
      <c r="AGX264"/>
      <c r="AGY264"/>
      <c r="AGZ264"/>
      <c r="AHA264"/>
      <c r="AHB264"/>
      <c r="AHC264"/>
      <c r="AHD264"/>
      <c r="AHE264"/>
      <c r="AHF264"/>
      <c r="AHG264"/>
      <c r="AHH264"/>
      <c r="AHI264"/>
      <c r="AHJ264"/>
      <c r="AHK264"/>
      <c r="AHL264"/>
      <c r="AHM264"/>
      <c r="AHN264"/>
      <c r="AHO264"/>
      <c r="AHP264"/>
      <c r="AHQ264"/>
      <c r="AHR264"/>
      <c r="AHS264"/>
      <c r="AHT264"/>
      <c r="AHU264"/>
      <c r="AHV264"/>
      <c r="AHW264"/>
      <c r="AHX264"/>
      <c r="AHY264"/>
      <c r="AHZ264"/>
      <c r="AIA264"/>
      <c r="AIB264"/>
      <c r="AIC264"/>
      <c r="AID264"/>
      <c r="AIE264"/>
      <c r="AIF264"/>
      <c r="AIG264"/>
      <c r="AIH264"/>
      <c r="AII264"/>
      <c r="AIJ264"/>
      <c r="AIK264"/>
      <c r="AIL264"/>
      <c r="AIM264"/>
      <c r="AIN264"/>
      <c r="AIO264"/>
      <c r="AIP264"/>
      <c r="AIQ264"/>
      <c r="AIR264"/>
      <c r="AIS264"/>
      <c r="AIT264"/>
      <c r="AIU264"/>
      <c r="AIV264"/>
      <c r="AIW264"/>
      <c r="AIX264"/>
      <c r="AIY264"/>
      <c r="AIZ264"/>
      <c r="AJA264"/>
      <c r="AJB264"/>
      <c r="AJC264"/>
      <c r="AJD264"/>
      <c r="AJE264"/>
      <c r="AJF264"/>
      <c r="AJG264"/>
      <c r="AJH264"/>
      <c r="AJI264"/>
      <c r="AJJ264"/>
      <c r="AJK264"/>
      <c r="AJL264"/>
      <c r="AJM264"/>
      <c r="AJN264"/>
      <c r="AJO264"/>
      <c r="AJP264"/>
      <c r="AJQ264"/>
      <c r="AJR264"/>
      <c r="AJS264"/>
      <c r="AJT264"/>
      <c r="AJU264"/>
      <c r="AJV264"/>
      <c r="AJW264"/>
      <c r="AJX264"/>
      <c r="AJY264"/>
      <c r="AJZ264"/>
      <c r="AKA264"/>
      <c r="AKB264"/>
      <c r="AKC264"/>
      <c r="AKD264"/>
      <c r="AKE264"/>
      <c r="AKF264"/>
      <c r="AKG264"/>
      <c r="AKH264"/>
      <c r="AKI264"/>
      <c r="AKJ264"/>
      <c r="AKK264"/>
      <c r="AKL264"/>
      <c r="AKM264"/>
      <c r="AKN264"/>
      <c r="AKO264"/>
      <c r="AKP264"/>
      <c r="AKQ264"/>
      <c r="AKR264"/>
      <c r="AKS264"/>
      <c r="AKT264"/>
      <c r="AKU264"/>
      <c r="AKV264"/>
      <c r="AKW264"/>
      <c r="AKX264"/>
      <c r="AKY264"/>
      <c r="AKZ264"/>
      <c r="ALA264"/>
      <c r="ALB264"/>
      <c r="ALC264"/>
      <c r="ALD264"/>
      <c r="ALE264"/>
      <c r="ALF264"/>
      <c r="ALG264"/>
      <c r="ALH264"/>
      <c r="ALI264"/>
      <c r="ALJ264"/>
      <c r="ALK264"/>
      <c r="ALL264"/>
      <c r="ALM264"/>
      <c r="ALN264"/>
      <c r="ALO264"/>
      <c r="ALP264"/>
      <c r="ALQ264"/>
      <c r="ALR264"/>
      <c r="ALS264"/>
      <c r="ALT264"/>
      <c r="ALU264"/>
      <c r="ALV264"/>
      <c r="ALW264"/>
      <c r="ALX264"/>
      <c r="ALY264"/>
      <c r="ALZ264"/>
      <c r="AMA264"/>
      <c r="AMB264"/>
      <c r="AMC264"/>
      <c r="AMD264"/>
      <c r="AME264"/>
      <c r="AMF264"/>
      <c r="AMG264"/>
      <c r="AMH264"/>
      <c r="AMI264"/>
      <c r="AMJ264"/>
      <c r="AMK264"/>
      <c r="AML264"/>
      <c r="AMM264"/>
    </row>
    <row r="265" spans="1:1027" ht="24" customHeight="1">
      <c r="A265" s="670"/>
      <c r="B265" s="670"/>
      <c r="C265" s="274"/>
      <c r="D265" s="274">
        <v>4270</v>
      </c>
      <c r="E265" s="671" t="s">
        <v>223</v>
      </c>
      <c r="F265" s="671"/>
      <c r="G265" s="275">
        <v>23000</v>
      </c>
      <c r="H265" s="275">
        <v>24500</v>
      </c>
      <c r="I265" s="276">
        <v>3710.18</v>
      </c>
      <c r="J265" s="259">
        <f t="shared" si="29"/>
        <v>15.143591836734693</v>
      </c>
      <c r="K265" s="259">
        <f t="shared" si="30"/>
        <v>106.5217391304348</v>
      </c>
      <c r="L265" s="313"/>
      <c r="M265" s="313"/>
      <c r="N265" s="313"/>
      <c r="P265" s="267">
        <f t="shared" si="32"/>
        <v>1500</v>
      </c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  <c r="AEZ265"/>
      <c r="AFA265"/>
      <c r="AFB265"/>
      <c r="AFC265"/>
      <c r="AFD265"/>
      <c r="AFE265"/>
      <c r="AFF265"/>
      <c r="AFG265"/>
      <c r="AFH265"/>
      <c r="AFI265"/>
      <c r="AFJ265"/>
      <c r="AFK265"/>
      <c r="AFL265"/>
      <c r="AFM265"/>
      <c r="AFN265"/>
      <c r="AFO265"/>
      <c r="AFP265"/>
      <c r="AFQ265"/>
      <c r="AFR265"/>
      <c r="AFS265"/>
      <c r="AFT265"/>
      <c r="AFU265"/>
      <c r="AFV265"/>
      <c r="AFW265"/>
      <c r="AFX265"/>
      <c r="AFY265"/>
      <c r="AFZ265"/>
      <c r="AGA265"/>
      <c r="AGB265"/>
      <c r="AGC265"/>
      <c r="AGD265"/>
      <c r="AGE265"/>
      <c r="AGF265"/>
      <c r="AGG265"/>
      <c r="AGH265"/>
      <c r="AGI265"/>
      <c r="AGJ265"/>
      <c r="AGK265"/>
      <c r="AGL265"/>
      <c r="AGM265"/>
      <c r="AGN265"/>
      <c r="AGO265"/>
      <c r="AGP265"/>
      <c r="AGQ265"/>
      <c r="AGR265"/>
      <c r="AGS265"/>
      <c r="AGT265"/>
      <c r="AGU265"/>
      <c r="AGV265"/>
      <c r="AGW265"/>
      <c r="AGX265"/>
      <c r="AGY265"/>
      <c r="AGZ265"/>
      <c r="AHA265"/>
      <c r="AHB265"/>
      <c r="AHC265"/>
      <c r="AHD265"/>
      <c r="AHE265"/>
      <c r="AHF265"/>
      <c r="AHG265"/>
      <c r="AHH265"/>
      <c r="AHI265"/>
      <c r="AHJ265"/>
      <c r="AHK265"/>
      <c r="AHL265"/>
      <c r="AHM265"/>
      <c r="AHN265"/>
      <c r="AHO265"/>
      <c r="AHP265"/>
      <c r="AHQ265"/>
      <c r="AHR265"/>
      <c r="AHS265"/>
      <c r="AHT265"/>
      <c r="AHU265"/>
      <c r="AHV265"/>
      <c r="AHW265"/>
      <c r="AHX265"/>
      <c r="AHY265"/>
      <c r="AHZ265"/>
      <c r="AIA265"/>
      <c r="AIB265"/>
      <c r="AIC265"/>
      <c r="AID265"/>
      <c r="AIE265"/>
      <c r="AIF265"/>
      <c r="AIG265"/>
      <c r="AIH265"/>
      <c r="AII265"/>
      <c r="AIJ265"/>
      <c r="AIK265"/>
      <c r="AIL265"/>
      <c r="AIM265"/>
      <c r="AIN265"/>
      <c r="AIO265"/>
      <c r="AIP265"/>
      <c r="AIQ265"/>
      <c r="AIR265"/>
      <c r="AIS265"/>
      <c r="AIT265"/>
      <c r="AIU265"/>
      <c r="AIV265"/>
      <c r="AIW265"/>
      <c r="AIX265"/>
      <c r="AIY265"/>
      <c r="AIZ265"/>
      <c r="AJA265"/>
      <c r="AJB265"/>
      <c r="AJC265"/>
      <c r="AJD265"/>
      <c r="AJE265"/>
      <c r="AJF265"/>
      <c r="AJG265"/>
      <c r="AJH265"/>
      <c r="AJI265"/>
      <c r="AJJ265"/>
      <c r="AJK265"/>
      <c r="AJL265"/>
      <c r="AJM265"/>
      <c r="AJN265"/>
      <c r="AJO265"/>
      <c r="AJP265"/>
      <c r="AJQ265"/>
      <c r="AJR265"/>
      <c r="AJS265"/>
      <c r="AJT265"/>
      <c r="AJU265"/>
      <c r="AJV265"/>
      <c r="AJW265"/>
      <c r="AJX265"/>
      <c r="AJY265"/>
      <c r="AJZ265"/>
      <c r="AKA265"/>
      <c r="AKB265"/>
      <c r="AKC265"/>
      <c r="AKD265"/>
      <c r="AKE265"/>
      <c r="AKF265"/>
      <c r="AKG265"/>
      <c r="AKH265"/>
      <c r="AKI265"/>
      <c r="AKJ265"/>
      <c r="AKK265"/>
      <c r="AKL265"/>
      <c r="AKM265"/>
      <c r="AKN265"/>
      <c r="AKO265"/>
      <c r="AKP265"/>
      <c r="AKQ265"/>
      <c r="AKR265"/>
      <c r="AKS265"/>
      <c r="AKT265"/>
      <c r="AKU265"/>
      <c r="AKV265"/>
      <c r="AKW265"/>
      <c r="AKX265"/>
      <c r="AKY265"/>
      <c r="AKZ265"/>
      <c r="ALA265"/>
      <c r="ALB265"/>
      <c r="ALC265"/>
      <c r="ALD265"/>
      <c r="ALE265"/>
      <c r="ALF265"/>
      <c r="ALG265"/>
      <c r="ALH265"/>
      <c r="ALI265"/>
      <c r="ALJ265"/>
      <c r="ALK265"/>
      <c r="ALL265"/>
      <c r="ALM265"/>
      <c r="ALN265"/>
      <c r="ALO265"/>
      <c r="ALP265"/>
      <c r="ALQ265"/>
      <c r="ALR265"/>
      <c r="ALS265"/>
      <c r="ALT265"/>
      <c r="ALU265"/>
      <c r="ALV265"/>
      <c r="ALW265"/>
      <c r="ALX265"/>
      <c r="ALY265"/>
      <c r="ALZ265"/>
      <c r="AMA265"/>
      <c r="AMB265"/>
      <c r="AMC265"/>
      <c r="AMD265"/>
      <c r="AME265"/>
      <c r="AMF265"/>
      <c r="AMG265"/>
      <c r="AMH265"/>
      <c r="AMI265"/>
      <c r="AMJ265"/>
      <c r="AMK265"/>
      <c r="AML265"/>
      <c r="AMM265"/>
    </row>
    <row r="266" spans="1:1027" ht="22.35" customHeight="1">
      <c r="A266" s="691"/>
      <c r="B266" s="691"/>
      <c r="C266" s="319"/>
      <c r="D266" s="319">
        <v>4280</v>
      </c>
      <c r="E266" s="664" t="s">
        <v>231</v>
      </c>
      <c r="F266" s="664"/>
      <c r="G266" s="454">
        <v>4000</v>
      </c>
      <c r="H266" s="454">
        <v>4000</v>
      </c>
      <c r="I266" s="455">
        <v>412</v>
      </c>
      <c r="J266" s="259">
        <f t="shared" si="29"/>
        <v>10.299999999999999</v>
      </c>
      <c r="K266" s="259">
        <f t="shared" si="30"/>
        <v>100</v>
      </c>
      <c r="L266" s="313"/>
      <c r="M266" s="313"/>
      <c r="N266" s="313"/>
      <c r="P266" s="267">
        <f t="shared" si="32"/>
        <v>0</v>
      </c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  <c r="AEZ266"/>
      <c r="AFA266"/>
      <c r="AFB266"/>
      <c r="AFC266"/>
      <c r="AFD266"/>
      <c r="AFE266"/>
      <c r="AFF266"/>
      <c r="AFG266"/>
      <c r="AFH266"/>
      <c r="AFI266"/>
      <c r="AFJ266"/>
      <c r="AFK266"/>
      <c r="AFL266"/>
      <c r="AFM266"/>
      <c r="AFN266"/>
      <c r="AFO266"/>
      <c r="AFP266"/>
      <c r="AFQ266"/>
      <c r="AFR266"/>
      <c r="AFS266"/>
      <c r="AFT266"/>
      <c r="AFU266"/>
      <c r="AFV266"/>
      <c r="AFW266"/>
      <c r="AFX266"/>
      <c r="AFY266"/>
      <c r="AFZ266"/>
      <c r="AGA266"/>
      <c r="AGB266"/>
      <c r="AGC266"/>
      <c r="AGD266"/>
      <c r="AGE266"/>
      <c r="AGF266"/>
      <c r="AGG266"/>
      <c r="AGH266"/>
      <c r="AGI266"/>
      <c r="AGJ266"/>
      <c r="AGK266"/>
      <c r="AGL266"/>
      <c r="AGM266"/>
      <c r="AGN266"/>
      <c r="AGO266"/>
      <c r="AGP266"/>
      <c r="AGQ266"/>
      <c r="AGR266"/>
      <c r="AGS266"/>
      <c r="AGT266"/>
      <c r="AGU266"/>
      <c r="AGV266"/>
      <c r="AGW266"/>
      <c r="AGX266"/>
      <c r="AGY266"/>
      <c r="AGZ266"/>
      <c r="AHA266"/>
      <c r="AHB266"/>
      <c r="AHC266"/>
      <c r="AHD266"/>
      <c r="AHE266"/>
      <c r="AHF266"/>
      <c r="AHG266"/>
      <c r="AHH266"/>
      <c r="AHI266"/>
      <c r="AHJ266"/>
      <c r="AHK266"/>
      <c r="AHL266"/>
      <c r="AHM266"/>
      <c r="AHN266"/>
      <c r="AHO266"/>
      <c r="AHP266"/>
      <c r="AHQ266"/>
      <c r="AHR266"/>
      <c r="AHS266"/>
      <c r="AHT266"/>
      <c r="AHU266"/>
      <c r="AHV266"/>
      <c r="AHW266"/>
      <c r="AHX266"/>
      <c r="AHY266"/>
      <c r="AHZ266"/>
      <c r="AIA266"/>
      <c r="AIB266"/>
      <c r="AIC266"/>
      <c r="AID266"/>
      <c r="AIE266"/>
      <c r="AIF266"/>
      <c r="AIG266"/>
      <c r="AIH266"/>
      <c r="AII266"/>
      <c r="AIJ266"/>
      <c r="AIK266"/>
      <c r="AIL266"/>
      <c r="AIM266"/>
      <c r="AIN266"/>
      <c r="AIO266"/>
      <c r="AIP266"/>
      <c r="AIQ266"/>
      <c r="AIR266"/>
      <c r="AIS266"/>
      <c r="AIT266"/>
      <c r="AIU266"/>
      <c r="AIV266"/>
      <c r="AIW266"/>
      <c r="AIX266"/>
      <c r="AIY266"/>
      <c r="AIZ266"/>
      <c r="AJA266"/>
      <c r="AJB266"/>
      <c r="AJC266"/>
      <c r="AJD266"/>
      <c r="AJE266"/>
      <c r="AJF266"/>
      <c r="AJG266"/>
      <c r="AJH266"/>
      <c r="AJI266"/>
      <c r="AJJ266"/>
      <c r="AJK266"/>
      <c r="AJL266"/>
      <c r="AJM266"/>
      <c r="AJN266"/>
      <c r="AJO266"/>
      <c r="AJP266"/>
      <c r="AJQ266"/>
      <c r="AJR266"/>
      <c r="AJS266"/>
      <c r="AJT266"/>
      <c r="AJU266"/>
      <c r="AJV266"/>
      <c r="AJW266"/>
      <c r="AJX266"/>
      <c r="AJY266"/>
      <c r="AJZ266"/>
      <c r="AKA266"/>
      <c r="AKB266"/>
      <c r="AKC266"/>
      <c r="AKD266"/>
      <c r="AKE266"/>
      <c r="AKF266"/>
      <c r="AKG266"/>
      <c r="AKH266"/>
      <c r="AKI266"/>
      <c r="AKJ266"/>
      <c r="AKK266"/>
      <c r="AKL266"/>
      <c r="AKM266"/>
      <c r="AKN266"/>
      <c r="AKO266"/>
      <c r="AKP266"/>
      <c r="AKQ266"/>
      <c r="AKR266"/>
      <c r="AKS266"/>
      <c r="AKT266"/>
      <c r="AKU266"/>
      <c r="AKV266"/>
      <c r="AKW266"/>
      <c r="AKX266"/>
      <c r="AKY266"/>
      <c r="AKZ266"/>
      <c r="ALA266"/>
      <c r="ALB266"/>
      <c r="ALC266"/>
      <c r="ALD266"/>
      <c r="ALE266"/>
      <c r="ALF266"/>
      <c r="ALG266"/>
      <c r="ALH266"/>
      <c r="ALI266"/>
      <c r="ALJ266"/>
      <c r="ALK266"/>
      <c r="ALL266"/>
      <c r="ALM266"/>
      <c r="ALN266"/>
      <c r="ALO266"/>
      <c r="ALP266"/>
      <c r="ALQ266"/>
      <c r="ALR266"/>
      <c r="ALS266"/>
      <c r="ALT266"/>
      <c r="ALU266"/>
      <c r="ALV266"/>
      <c r="ALW266"/>
      <c r="ALX266"/>
      <c r="ALY266"/>
      <c r="ALZ266"/>
      <c r="AMA266"/>
      <c r="AMB266"/>
      <c r="AMC266"/>
      <c r="AMD266"/>
      <c r="AME266"/>
      <c r="AMF266"/>
      <c r="AMG266"/>
      <c r="AMH266"/>
      <c r="AMI266"/>
      <c r="AMJ266"/>
      <c r="AMK266"/>
      <c r="AML266"/>
      <c r="AMM266"/>
    </row>
    <row r="267" spans="1:1027" ht="20.100000000000001" customHeight="1">
      <c r="A267" s="692"/>
      <c r="B267" s="692"/>
      <c r="C267" s="277"/>
      <c r="D267" s="318">
        <v>4300</v>
      </c>
      <c r="E267" s="693" t="s">
        <v>219</v>
      </c>
      <c r="F267" s="693"/>
      <c r="G267" s="271">
        <v>151788</v>
      </c>
      <c r="H267" s="271">
        <v>151788</v>
      </c>
      <c r="I267" s="279">
        <v>67229.27</v>
      </c>
      <c r="J267" s="259">
        <f t="shared" si="29"/>
        <v>44.291557962421273</v>
      </c>
      <c r="K267" s="259">
        <f t="shared" si="30"/>
        <v>100</v>
      </c>
      <c r="L267" s="313"/>
      <c r="M267" s="313"/>
      <c r="N267" s="313"/>
      <c r="P267" s="267">
        <f t="shared" si="32"/>
        <v>0</v>
      </c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  <c r="AFF267"/>
      <c r="AFG267"/>
      <c r="AFH267"/>
      <c r="AFI267"/>
      <c r="AFJ267"/>
      <c r="AFK267"/>
      <c r="AFL267"/>
      <c r="AFM267"/>
      <c r="AFN267"/>
      <c r="AFO267"/>
      <c r="AFP267"/>
      <c r="AFQ267"/>
      <c r="AFR267"/>
      <c r="AFS267"/>
      <c r="AFT267"/>
      <c r="AFU267"/>
      <c r="AFV267"/>
      <c r="AFW267"/>
      <c r="AFX267"/>
      <c r="AFY267"/>
      <c r="AFZ267"/>
      <c r="AGA267"/>
      <c r="AGB267"/>
      <c r="AGC267"/>
      <c r="AGD267"/>
      <c r="AGE267"/>
      <c r="AGF267"/>
      <c r="AGG267"/>
      <c r="AGH267"/>
      <c r="AGI267"/>
      <c r="AGJ267"/>
      <c r="AGK267"/>
      <c r="AGL267"/>
      <c r="AGM267"/>
      <c r="AGN267"/>
      <c r="AGO267"/>
      <c r="AGP267"/>
      <c r="AGQ267"/>
      <c r="AGR267"/>
      <c r="AGS267"/>
      <c r="AGT267"/>
      <c r="AGU267"/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  <c r="AJA267"/>
      <c r="AJB267"/>
      <c r="AJC267"/>
      <c r="AJD267"/>
      <c r="AJE267"/>
      <c r="AJF267"/>
      <c r="AJG267"/>
      <c r="AJH267"/>
      <c r="AJI267"/>
      <c r="AJJ267"/>
      <c r="AJK267"/>
      <c r="AJL267"/>
      <c r="AJM267"/>
      <c r="AJN267"/>
      <c r="AJO267"/>
      <c r="AJP267"/>
      <c r="AJQ267"/>
      <c r="AJR267"/>
      <c r="AJS267"/>
      <c r="AJT267"/>
      <c r="AJU267"/>
      <c r="AJV267"/>
      <c r="AJW267"/>
      <c r="AJX267"/>
      <c r="AJY267"/>
      <c r="AJZ267"/>
      <c r="AKA267"/>
      <c r="AKB267"/>
      <c r="AKC267"/>
      <c r="AKD267"/>
      <c r="AKE267"/>
      <c r="AKF267"/>
      <c r="AKG267"/>
      <c r="AKH267"/>
      <c r="AKI267"/>
      <c r="AKJ267"/>
      <c r="AKK267"/>
      <c r="AKL267"/>
      <c r="AKM267"/>
      <c r="AKN267"/>
      <c r="AKO267"/>
      <c r="AKP267"/>
      <c r="AKQ267"/>
      <c r="AKR267"/>
      <c r="AKS267"/>
      <c r="AKT267"/>
      <c r="AKU267"/>
      <c r="AKV267"/>
      <c r="AKW267"/>
      <c r="AKX267"/>
      <c r="AKY267"/>
      <c r="AKZ267"/>
      <c r="ALA267"/>
      <c r="ALB267"/>
      <c r="ALC267"/>
      <c r="ALD267"/>
      <c r="ALE267"/>
      <c r="ALF267"/>
      <c r="ALG267"/>
      <c r="ALH267"/>
      <c r="ALI267"/>
      <c r="ALJ267"/>
      <c r="ALK267"/>
      <c r="ALL267"/>
      <c r="ALM267"/>
      <c r="ALN267"/>
      <c r="ALO267"/>
      <c r="ALP267"/>
      <c r="ALQ267"/>
      <c r="ALR267"/>
      <c r="ALS267"/>
      <c r="ALT267"/>
      <c r="ALU267"/>
      <c r="ALV267"/>
      <c r="ALW267"/>
      <c r="ALX267"/>
      <c r="ALY267"/>
      <c r="ALZ267"/>
      <c r="AMA267"/>
      <c r="AMB267"/>
      <c r="AMC267"/>
      <c r="AMD267"/>
      <c r="AME267"/>
      <c r="AMF267"/>
      <c r="AMG267"/>
      <c r="AMH267"/>
      <c r="AMI267"/>
      <c r="AMJ267"/>
      <c r="AMK267"/>
      <c r="AML267"/>
      <c r="AMM267"/>
    </row>
    <row r="268" spans="1:1027" ht="55.5" customHeight="1">
      <c r="A268" s="655"/>
      <c r="B268" s="655"/>
      <c r="C268" s="263"/>
      <c r="D268" s="285">
        <v>4360</v>
      </c>
      <c r="E268" s="654" t="s">
        <v>401</v>
      </c>
      <c r="F268" s="654"/>
      <c r="G268" s="265">
        <v>9300</v>
      </c>
      <c r="H268" s="265">
        <v>9300</v>
      </c>
      <c r="I268" s="266">
        <v>3828.95</v>
      </c>
      <c r="J268" s="259">
        <f t="shared" si="29"/>
        <v>41.171505376344086</v>
      </c>
      <c r="K268" s="259">
        <f t="shared" si="30"/>
        <v>100</v>
      </c>
      <c r="L268" s="313"/>
      <c r="M268" s="313"/>
      <c r="N268" s="313"/>
      <c r="P268" s="267">
        <f t="shared" si="32"/>
        <v>0</v>
      </c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  <c r="AKL268"/>
      <c r="AKM268"/>
      <c r="AKN268"/>
      <c r="AKO268"/>
      <c r="AKP268"/>
      <c r="AKQ268"/>
      <c r="AKR268"/>
      <c r="AKS268"/>
      <c r="AKT268"/>
      <c r="AKU268"/>
      <c r="AKV268"/>
      <c r="AKW268"/>
      <c r="AKX268"/>
      <c r="AKY268"/>
      <c r="AKZ268"/>
      <c r="ALA268"/>
      <c r="ALB268"/>
      <c r="ALC268"/>
      <c r="ALD268"/>
      <c r="ALE268"/>
      <c r="ALF268"/>
      <c r="ALG268"/>
      <c r="ALH268"/>
      <c r="ALI268"/>
      <c r="ALJ268"/>
      <c r="ALK268"/>
      <c r="ALL268"/>
      <c r="ALM268"/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  <c r="AMA268"/>
      <c r="AMB268"/>
      <c r="AMC268"/>
      <c r="AMD268"/>
      <c r="AME268"/>
      <c r="AMF268"/>
      <c r="AMG268"/>
      <c r="AMH268"/>
      <c r="AMI268"/>
      <c r="AMJ268"/>
      <c r="AMK268"/>
      <c r="AML268"/>
      <c r="AMM268"/>
    </row>
    <row r="269" spans="1:1027" ht="24" customHeight="1">
      <c r="A269" s="655"/>
      <c r="B269" s="655"/>
      <c r="C269" s="277"/>
      <c r="D269" s="263">
        <v>4410</v>
      </c>
      <c r="E269" s="654" t="s">
        <v>245</v>
      </c>
      <c r="F269" s="654"/>
      <c r="G269" s="265">
        <v>5200</v>
      </c>
      <c r="H269" s="265">
        <v>5050</v>
      </c>
      <c r="I269" s="266">
        <v>722.8</v>
      </c>
      <c r="J269" s="259">
        <f t="shared" si="29"/>
        <v>14.312871287128711</v>
      </c>
      <c r="K269" s="259">
        <f t="shared" si="30"/>
        <v>97.115384615384613</v>
      </c>
      <c r="L269" s="313"/>
      <c r="M269" s="313"/>
      <c r="N269" s="313"/>
      <c r="P269" s="267">
        <f t="shared" si="32"/>
        <v>-150</v>
      </c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  <c r="AEZ269"/>
      <c r="AFA269"/>
      <c r="AFB269"/>
      <c r="AFC269"/>
      <c r="AFD269"/>
      <c r="AFE269"/>
      <c r="AFF269"/>
      <c r="AFG269"/>
      <c r="AFH269"/>
      <c r="AFI269"/>
      <c r="AFJ269"/>
      <c r="AFK269"/>
      <c r="AFL269"/>
      <c r="AFM269"/>
      <c r="AFN269"/>
      <c r="AFO269"/>
      <c r="AFP269"/>
      <c r="AFQ269"/>
      <c r="AFR269"/>
      <c r="AFS269"/>
      <c r="AFT269"/>
      <c r="AFU269"/>
      <c r="AFV269"/>
      <c r="AFW269"/>
      <c r="AFX269"/>
      <c r="AFY269"/>
      <c r="AFZ269"/>
      <c r="AGA269"/>
      <c r="AGB269"/>
      <c r="AGC269"/>
      <c r="AGD269"/>
      <c r="AGE269"/>
      <c r="AGF269"/>
      <c r="AGG269"/>
      <c r="AGH269"/>
      <c r="AGI269"/>
      <c r="AGJ269"/>
      <c r="AGK269"/>
      <c r="AGL269"/>
      <c r="AGM269"/>
      <c r="AGN269"/>
      <c r="AGO269"/>
      <c r="AGP269"/>
      <c r="AGQ269"/>
      <c r="AGR269"/>
      <c r="AGS269"/>
      <c r="AGT269"/>
      <c r="AGU269"/>
      <c r="AGV269"/>
      <c r="AGW269"/>
      <c r="AGX269"/>
      <c r="AGY269"/>
      <c r="AGZ269"/>
      <c r="AHA269"/>
      <c r="AHB269"/>
      <c r="AHC269"/>
      <c r="AHD269"/>
      <c r="AHE269"/>
      <c r="AHF269"/>
      <c r="AHG269"/>
      <c r="AHH269"/>
      <c r="AHI269"/>
      <c r="AHJ269"/>
      <c r="AHK269"/>
      <c r="AHL269"/>
      <c r="AHM269"/>
      <c r="AHN269"/>
      <c r="AHO269"/>
      <c r="AHP269"/>
      <c r="AHQ269"/>
      <c r="AHR269"/>
      <c r="AHS269"/>
      <c r="AHT269"/>
      <c r="AHU269"/>
      <c r="AHV269"/>
      <c r="AHW269"/>
      <c r="AHX269"/>
      <c r="AHY269"/>
      <c r="AHZ269"/>
      <c r="AIA269"/>
      <c r="AIB269"/>
      <c r="AIC269"/>
      <c r="AID269"/>
      <c r="AIE269"/>
      <c r="AIF269"/>
      <c r="AIG269"/>
      <c r="AIH269"/>
      <c r="AII269"/>
      <c r="AIJ269"/>
      <c r="AIK269"/>
      <c r="AIL269"/>
      <c r="AIM269"/>
      <c r="AIN269"/>
      <c r="AIO269"/>
      <c r="AIP269"/>
      <c r="AIQ269"/>
      <c r="AIR269"/>
      <c r="AIS269"/>
      <c r="AIT269"/>
      <c r="AIU269"/>
      <c r="AIV269"/>
      <c r="AIW269"/>
      <c r="AIX269"/>
      <c r="AIY269"/>
      <c r="AIZ269"/>
      <c r="AJA269"/>
      <c r="AJB269"/>
      <c r="AJC269"/>
      <c r="AJD269"/>
      <c r="AJE269"/>
      <c r="AJF269"/>
      <c r="AJG269"/>
      <c r="AJH269"/>
      <c r="AJI269"/>
      <c r="AJJ269"/>
      <c r="AJK269"/>
      <c r="AJL269"/>
      <c r="AJM269"/>
      <c r="AJN269"/>
      <c r="AJO269"/>
      <c r="AJP269"/>
      <c r="AJQ269"/>
      <c r="AJR269"/>
      <c r="AJS269"/>
      <c r="AJT269"/>
      <c r="AJU269"/>
      <c r="AJV269"/>
      <c r="AJW269"/>
      <c r="AJX269"/>
      <c r="AJY269"/>
      <c r="AJZ269"/>
      <c r="AKA269"/>
      <c r="AKB269"/>
      <c r="AKC269"/>
      <c r="AKD269"/>
      <c r="AKE269"/>
      <c r="AKF269"/>
      <c r="AKG269"/>
      <c r="AKH269"/>
      <c r="AKI269"/>
      <c r="AKJ269"/>
      <c r="AKK269"/>
      <c r="AKL269"/>
      <c r="AKM269"/>
      <c r="AKN269"/>
      <c r="AKO269"/>
      <c r="AKP269"/>
      <c r="AKQ269"/>
      <c r="AKR269"/>
      <c r="AKS269"/>
      <c r="AKT269"/>
      <c r="AKU269"/>
      <c r="AKV269"/>
      <c r="AKW269"/>
      <c r="AKX269"/>
      <c r="AKY269"/>
      <c r="AKZ269"/>
      <c r="ALA269"/>
      <c r="ALB269"/>
      <c r="ALC269"/>
      <c r="ALD269"/>
      <c r="ALE269"/>
      <c r="ALF269"/>
      <c r="ALG269"/>
      <c r="ALH269"/>
      <c r="ALI269"/>
      <c r="ALJ269"/>
      <c r="ALK269"/>
      <c r="ALL269"/>
      <c r="ALM269"/>
      <c r="ALN269"/>
      <c r="ALO269"/>
      <c r="ALP269"/>
      <c r="ALQ269"/>
      <c r="ALR269"/>
      <c r="ALS269"/>
      <c r="ALT269"/>
      <c r="ALU269"/>
      <c r="ALV269"/>
      <c r="ALW269"/>
      <c r="ALX269"/>
      <c r="ALY269"/>
      <c r="ALZ269"/>
      <c r="AMA269"/>
      <c r="AMB269"/>
      <c r="AMC269"/>
      <c r="AMD269"/>
      <c r="AME269"/>
      <c r="AMF269"/>
      <c r="AMG269"/>
      <c r="AMH269"/>
      <c r="AMI269"/>
      <c r="AMJ269"/>
      <c r="AMK269"/>
      <c r="AML269"/>
      <c r="AMM269"/>
    </row>
    <row r="270" spans="1:1027" ht="25.5" customHeight="1">
      <c r="A270" s="670"/>
      <c r="B270" s="670"/>
      <c r="C270" s="274"/>
      <c r="D270" s="274">
        <v>4420</v>
      </c>
      <c r="E270" s="654" t="s">
        <v>246</v>
      </c>
      <c r="F270" s="654"/>
      <c r="G270" s="265">
        <v>2200</v>
      </c>
      <c r="H270" s="265">
        <v>2182</v>
      </c>
      <c r="I270" s="266">
        <v>2182</v>
      </c>
      <c r="J270" s="259">
        <f t="shared" si="29"/>
        <v>100</v>
      </c>
      <c r="K270" s="259">
        <f t="shared" si="30"/>
        <v>99.181818181818187</v>
      </c>
      <c r="L270" s="313"/>
      <c r="M270" s="313"/>
      <c r="N270" s="313"/>
      <c r="P270" s="267">
        <f t="shared" si="32"/>
        <v>-18</v>
      </c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  <c r="AFF270"/>
      <c r="AFG270"/>
      <c r="AFH270"/>
      <c r="AFI270"/>
      <c r="AFJ270"/>
      <c r="AFK270"/>
      <c r="AFL270"/>
      <c r="AFM270"/>
      <c r="AFN270"/>
      <c r="AFO270"/>
      <c r="AFP270"/>
      <c r="AFQ270"/>
      <c r="AFR270"/>
      <c r="AFS270"/>
      <c r="AFT270"/>
      <c r="AFU270"/>
      <c r="AFV270"/>
      <c r="AFW270"/>
      <c r="AFX270"/>
      <c r="AFY270"/>
      <c r="AFZ270"/>
      <c r="AGA270"/>
      <c r="AGB270"/>
      <c r="AGC270"/>
      <c r="AGD270"/>
      <c r="AGE270"/>
      <c r="AGF270"/>
      <c r="AGG270"/>
      <c r="AGH270"/>
      <c r="AGI270"/>
      <c r="AGJ270"/>
      <c r="AGK270"/>
      <c r="AGL270"/>
      <c r="AGM270"/>
      <c r="AGN270"/>
      <c r="AGO270"/>
      <c r="AGP270"/>
      <c r="AGQ270"/>
      <c r="AGR270"/>
      <c r="AGS270"/>
      <c r="AGT270"/>
      <c r="AGU270"/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  <c r="AJA270"/>
      <c r="AJB270"/>
      <c r="AJC270"/>
      <c r="AJD270"/>
      <c r="AJE270"/>
      <c r="AJF270"/>
      <c r="AJG270"/>
      <c r="AJH270"/>
      <c r="AJI270"/>
      <c r="AJJ270"/>
      <c r="AJK270"/>
      <c r="AJL270"/>
      <c r="AJM270"/>
      <c r="AJN270"/>
      <c r="AJO270"/>
      <c r="AJP270"/>
      <c r="AJQ270"/>
      <c r="AJR270"/>
      <c r="AJS270"/>
      <c r="AJT270"/>
      <c r="AJU270"/>
      <c r="AJV270"/>
      <c r="AJW270"/>
      <c r="AJX270"/>
      <c r="AJY270"/>
      <c r="AJZ270"/>
      <c r="AKA270"/>
      <c r="AKB270"/>
      <c r="AKC270"/>
      <c r="AKD270"/>
      <c r="AKE270"/>
      <c r="AKF270"/>
      <c r="AKG270"/>
      <c r="AKH270"/>
      <c r="AKI270"/>
      <c r="AKJ270"/>
      <c r="AKK270"/>
      <c r="AKL270"/>
      <c r="AKM270"/>
      <c r="AKN270"/>
      <c r="AKO270"/>
      <c r="AKP270"/>
      <c r="AKQ270"/>
      <c r="AKR270"/>
      <c r="AKS270"/>
      <c r="AKT270"/>
      <c r="AKU270"/>
      <c r="AKV270"/>
      <c r="AKW270"/>
      <c r="AKX270"/>
      <c r="AKY270"/>
      <c r="AKZ270"/>
      <c r="ALA270"/>
      <c r="ALB270"/>
      <c r="ALC270"/>
      <c r="ALD270"/>
      <c r="ALE270"/>
      <c r="ALF270"/>
      <c r="ALG270"/>
      <c r="ALH270"/>
      <c r="ALI270"/>
      <c r="ALJ270"/>
      <c r="ALK270"/>
      <c r="ALL270"/>
      <c r="ALM270"/>
      <c r="ALN270"/>
      <c r="ALO270"/>
      <c r="ALP270"/>
      <c r="ALQ270"/>
      <c r="ALR270"/>
      <c r="ALS270"/>
      <c r="ALT270"/>
      <c r="ALU270"/>
      <c r="ALV270"/>
      <c r="ALW270"/>
      <c r="ALX270"/>
      <c r="ALY270"/>
      <c r="ALZ270"/>
      <c r="AMA270"/>
      <c r="AMB270"/>
      <c r="AMC270"/>
      <c r="AMD270"/>
      <c r="AME270"/>
      <c r="AMF270"/>
      <c r="AMG270"/>
      <c r="AMH270"/>
      <c r="AMI270"/>
      <c r="AMJ270"/>
      <c r="AMK270"/>
      <c r="AML270"/>
      <c r="AMM270"/>
    </row>
    <row r="271" spans="1:1027" ht="15.4" customHeight="1">
      <c r="A271" s="691"/>
      <c r="B271" s="691"/>
      <c r="C271" s="319"/>
      <c r="D271" s="319">
        <v>4430</v>
      </c>
      <c r="E271" s="659" t="s">
        <v>226</v>
      </c>
      <c r="F271" s="654"/>
      <c r="G271" s="265">
        <v>11000</v>
      </c>
      <c r="H271" s="265">
        <v>10000</v>
      </c>
      <c r="I271" s="266">
        <v>4869.17</v>
      </c>
      <c r="J271" s="259">
        <f t="shared" ref="J271:J334" si="33">I271/H271*100</f>
        <v>48.691699999999997</v>
      </c>
      <c r="K271" s="259">
        <f t="shared" ref="K271:K334" si="34">H271/G271*100</f>
        <v>90.909090909090907</v>
      </c>
      <c r="L271" s="313"/>
      <c r="M271" s="313"/>
      <c r="N271" s="313"/>
      <c r="P271" s="267">
        <f t="shared" si="32"/>
        <v>-1000</v>
      </c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  <c r="AFF271"/>
      <c r="AFG271"/>
      <c r="AFH271"/>
      <c r="AFI271"/>
      <c r="AFJ271"/>
      <c r="AFK271"/>
      <c r="AFL271"/>
      <c r="AFM271"/>
      <c r="AFN271"/>
      <c r="AFO271"/>
      <c r="AFP271"/>
      <c r="AFQ271"/>
      <c r="AFR271"/>
      <c r="AFS271"/>
      <c r="AFT271"/>
      <c r="AFU271"/>
      <c r="AFV271"/>
      <c r="AFW271"/>
      <c r="AFX271"/>
      <c r="AFY271"/>
      <c r="AFZ271"/>
      <c r="AGA271"/>
      <c r="AGB271"/>
      <c r="AGC271"/>
      <c r="AGD271"/>
      <c r="AGE271"/>
      <c r="AGF271"/>
      <c r="AGG271"/>
      <c r="AGH271"/>
      <c r="AGI271"/>
      <c r="AGJ271"/>
      <c r="AGK271"/>
      <c r="AGL271"/>
      <c r="AGM271"/>
      <c r="AGN271"/>
      <c r="AGO271"/>
      <c r="AGP271"/>
      <c r="AGQ271"/>
      <c r="AGR271"/>
      <c r="AGS271"/>
      <c r="AGT271"/>
      <c r="AGU271"/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  <c r="AJA271"/>
      <c r="AJB271"/>
      <c r="AJC271"/>
      <c r="AJD271"/>
      <c r="AJE271"/>
      <c r="AJF271"/>
      <c r="AJG271"/>
      <c r="AJH271"/>
      <c r="AJI271"/>
      <c r="AJJ271"/>
      <c r="AJK271"/>
      <c r="AJL271"/>
      <c r="AJM271"/>
      <c r="AJN271"/>
      <c r="AJO271"/>
      <c r="AJP271"/>
      <c r="AJQ271"/>
      <c r="AJR271"/>
      <c r="AJS271"/>
      <c r="AJT271"/>
      <c r="AJU271"/>
      <c r="AJV271"/>
      <c r="AJW271"/>
      <c r="AJX271"/>
      <c r="AJY271"/>
      <c r="AJZ271"/>
      <c r="AKA271"/>
      <c r="AKB271"/>
      <c r="AKC271"/>
      <c r="AKD271"/>
      <c r="AKE271"/>
      <c r="AKF271"/>
      <c r="AKG271"/>
      <c r="AKH271"/>
      <c r="AKI271"/>
      <c r="AKJ271"/>
      <c r="AKK271"/>
      <c r="AKL271"/>
      <c r="AKM271"/>
      <c r="AKN271"/>
      <c r="AKO271"/>
      <c r="AKP271"/>
      <c r="AKQ271"/>
      <c r="AKR271"/>
      <c r="AKS271"/>
      <c r="AKT271"/>
      <c r="AKU271"/>
      <c r="AKV271"/>
      <c r="AKW271"/>
      <c r="AKX271"/>
      <c r="AKY271"/>
      <c r="AKZ271"/>
      <c r="ALA271"/>
      <c r="ALB271"/>
      <c r="ALC271"/>
      <c r="ALD271"/>
      <c r="ALE271"/>
      <c r="ALF271"/>
      <c r="ALG271"/>
      <c r="ALH271"/>
      <c r="ALI271"/>
      <c r="ALJ271"/>
      <c r="ALK271"/>
      <c r="ALL271"/>
      <c r="ALM271"/>
      <c r="ALN271"/>
      <c r="ALO271"/>
      <c r="ALP271"/>
      <c r="ALQ271"/>
      <c r="ALR271"/>
      <c r="ALS271"/>
      <c r="ALT271"/>
      <c r="ALU271"/>
      <c r="ALV271"/>
      <c r="ALW271"/>
      <c r="ALX271"/>
      <c r="ALY271"/>
      <c r="ALZ271"/>
      <c r="AMA271"/>
      <c r="AMB271"/>
      <c r="AMC271"/>
      <c r="AMD271"/>
      <c r="AME271"/>
      <c r="AMF271"/>
      <c r="AMG271"/>
      <c r="AMH271"/>
      <c r="AMI271"/>
      <c r="AMJ271"/>
      <c r="AMK271"/>
      <c r="AML271"/>
      <c r="AMM271"/>
    </row>
    <row r="272" spans="1:1027" ht="37.5" customHeight="1">
      <c r="A272" s="692"/>
      <c r="B272" s="692"/>
      <c r="C272" s="277"/>
      <c r="D272" s="318">
        <v>4440</v>
      </c>
      <c r="E272" s="654" t="s">
        <v>232</v>
      </c>
      <c r="F272" s="654"/>
      <c r="G272" s="265">
        <v>279832</v>
      </c>
      <c r="H272" s="265">
        <v>281530</v>
      </c>
      <c r="I272" s="266">
        <v>211150</v>
      </c>
      <c r="J272" s="259">
        <f t="shared" si="33"/>
        <v>75.000888004830742</v>
      </c>
      <c r="K272" s="259">
        <f t="shared" si="34"/>
        <v>100.60679264701677</v>
      </c>
      <c r="L272" s="313"/>
      <c r="M272" s="313"/>
      <c r="N272" s="313"/>
      <c r="P272" s="267">
        <f t="shared" si="32"/>
        <v>1698</v>
      </c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  <c r="AEZ272"/>
      <c r="AFA272"/>
      <c r="AFB272"/>
      <c r="AFC272"/>
      <c r="AFD272"/>
      <c r="AFE272"/>
      <c r="AFF272"/>
      <c r="AFG272"/>
      <c r="AFH272"/>
      <c r="AFI272"/>
      <c r="AFJ272"/>
      <c r="AFK272"/>
      <c r="AFL272"/>
      <c r="AFM272"/>
      <c r="AFN272"/>
      <c r="AFO272"/>
      <c r="AFP272"/>
      <c r="AFQ272"/>
      <c r="AFR272"/>
      <c r="AFS272"/>
      <c r="AFT272"/>
      <c r="AFU272"/>
      <c r="AFV272"/>
      <c r="AFW272"/>
      <c r="AFX272"/>
      <c r="AFY272"/>
      <c r="AFZ272"/>
      <c r="AGA272"/>
      <c r="AGB272"/>
      <c r="AGC272"/>
      <c r="AGD272"/>
      <c r="AGE272"/>
      <c r="AGF272"/>
      <c r="AGG272"/>
      <c r="AGH272"/>
      <c r="AGI272"/>
      <c r="AGJ272"/>
      <c r="AGK272"/>
      <c r="AGL272"/>
      <c r="AGM272"/>
      <c r="AGN272"/>
      <c r="AGO272"/>
      <c r="AGP272"/>
      <c r="AGQ272"/>
      <c r="AGR272"/>
      <c r="AGS272"/>
      <c r="AGT272"/>
      <c r="AGU272"/>
      <c r="AGV272"/>
      <c r="AGW272"/>
      <c r="AGX272"/>
      <c r="AGY272"/>
      <c r="AGZ272"/>
      <c r="AHA272"/>
      <c r="AHB272"/>
      <c r="AHC272"/>
      <c r="AHD272"/>
      <c r="AHE272"/>
      <c r="AHF272"/>
      <c r="AHG272"/>
      <c r="AHH272"/>
      <c r="AHI272"/>
      <c r="AHJ272"/>
      <c r="AHK272"/>
      <c r="AHL272"/>
      <c r="AHM272"/>
      <c r="AHN272"/>
      <c r="AHO272"/>
      <c r="AHP272"/>
      <c r="AHQ272"/>
      <c r="AHR272"/>
      <c r="AHS272"/>
      <c r="AHT272"/>
      <c r="AHU272"/>
      <c r="AHV272"/>
      <c r="AHW272"/>
      <c r="AHX272"/>
      <c r="AHY272"/>
      <c r="AHZ272"/>
      <c r="AIA272"/>
      <c r="AIB272"/>
      <c r="AIC272"/>
      <c r="AID272"/>
      <c r="AIE272"/>
      <c r="AIF272"/>
      <c r="AIG272"/>
      <c r="AIH272"/>
      <c r="AII272"/>
      <c r="AIJ272"/>
      <c r="AIK272"/>
      <c r="AIL272"/>
      <c r="AIM272"/>
      <c r="AIN272"/>
      <c r="AIO272"/>
      <c r="AIP272"/>
      <c r="AIQ272"/>
      <c r="AIR272"/>
      <c r="AIS272"/>
      <c r="AIT272"/>
      <c r="AIU272"/>
      <c r="AIV272"/>
      <c r="AIW272"/>
      <c r="AIX272"/>
      <c r="AIY272"/>
      <c r="AIZ272"/>
      <c r="AJA272"/>
      <c r="AJB272"/>
      <c r="AJC272"/>
      <c r="AJD272"/>
      <c r="AJE272"/>
      <c r="AJF272"/>
      <c r="AJG272"/>
      <c r="AJH272"/>
      <c r="AJI272"/>
      <c r="AJJ272"/>
      <c r="AJK272"/>
      <c r="AJL272"/>
      <c r="AJM272"/>
      <c r="AJN272"/>
      <c r="AJO272"/>
      <c r="AJP272"/>
      <c r="AJQ272"/>
      <c r="AJR272"/>
      <c r="AJS272"/>
      <c r="AJT272"/>
      <c r="AJU272"/>
      <c r="AJV272"/>
      <c r="AJW272"/>
      <c r="AJX272"/>
      <c r="AJY272"/>
      <c r="AJZ272"/>
      <c r="AKA272"/>
      <c r="AKB272"/>
      <c r="AKC272"/>
      <c r="AKD272"/>
      <c r="AKE272"/>
      <c r="AKF272"/>
      <c r="AKG272"/>
      <c r="AKH272"/>
      <c r="AKI272"/>
      <c r="AKJ272"/>
      <c r="AKK272"/>
      <c r="AKL272"/>
      <c r="AKM272"/>
      <c r="AKN272"/>
      <c r="AKO272"/>
      <c r="AKP272"/>
      <c r="AKQ272"/>
      <c r="AKR272"/>
      <c r="AKS272"/>
      <c r="AKT272"/>
      <c r="AKU272"/>
      <c r="AKV272"/>
      <c r="AKW272"/>
      <c r="AKX272"/>
      <c r="AKY272"/>
      <c r="AKZ272"/>
      <c r="ALA272"/>
      <c r="ALB272"/>
      <c r="ALC272"/>
      <c r="ALD272"/>
      <c r="ALE272"/>
      <c r="ALF272"/>
      <c r="ALG272"/>
      <c r="ALH272"/>
      <c r="ALI272"/>
      <c r="ALJ272"/>
      <c r="ALK272"/>
      <c r="ALL272"/>
      <c r="ALM272"/>
      <c r="ALN272"/>
      <c r="ALO272"/>
      <c r="ALP272"/>
      <c r="ALQ272"/>
      <c r="ALR272"/>
      <c r="ALS272"/>
      <c r="ALT272"/>
      <c r="ALU272"/>
      <c r="ALV272"/>
      <c r="ALW272"/>
      <c r="ALX272"/>
      <c r="ALY272"/>
      <c r="ALZ272"/>
      <c r="AMA272"/>
      <c r="AMB272"/>
      <c r="AMC272"/>
      <c r="AMD272"/>
      <c r="AME272"/>
      <c r="AMF272"/>
      <c r="AMG272"/>
      <c r="AMH272"/>
      <c r="AMI272"/>
      <c r="AMJ272"/>
      <c r="AMK272"/>
      <c r="AML272"/>
      <c r="AMM272"/>
    </row>
    <row r="273" spans="1:1027" ht="37.5" customHeight="1">
      <c r="A273" s="655"/>
      <c r="B273" s="655"/>
      <c r="C273" s="263"/>
      <c r="D273" s="285">
        <v>4520</v>
      </c>
      <c r="E273" s="654" t="s">
        <v>269</v>
      </c>
      <c r="F273" s="654"/>
      <c r="G273" s="265">
        <v>9260</v>
      </c>
      <c r="H273" s="265">
        <v>9260</v>
      </c>
      <c r="I273" s="266">
        <v>4608</v>
      </c>
      <c r="J273" s="259">
        <f t="shared" si="33"/>
        <v>49.762419006479483</v>
      </c>
      <c r="K273" s="259">
        <f t="shared" si="34"/>
        <v>100</v>
      </c>
      <c r="L273" s="313"/>
      <c r="M273" s="313"/>
      <c r="N273" s="313"/>
      <c r="P273" s="267">
        <f t="shared" si="32"/>
        <v>0</v>
      </c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  <c r="ADN273"/>
      <c r="ADO273"/>
      <c r="ADP273"/>
      <c r="ADQ273"/>
      <c r="ADR273"/>
      <c r="ADS273"/>
      <c r="ADT273"/>
      <c r="ADU273"/>
      <c r="ADV273"/>
      <c r="ADW273"/>
      <c r="ADX273"/>
      <c r="ADY273"/>
      <c r="ADZ273"/>
      <c r="AEA273"/>
      <c r="AEB273"/>
      <c r="AEC273"/>
      <c r="AED273"/>
      <c r="AEE273"/>
      <c r="AEF273"/>
      <c r="AEG273"/>
      <c r="AEH273"/>
      <c r="AEI273"/>
      <c r="AEJ273"/>
      <c r="AEK273"/>
      <c r="AEL273"/>
      <c r="AEM273"/>
      <c r="AEN273"/>
      <c r="AEO273"/>
      <c r="AEP273"/>
      <c r="AEQ273"/>
      <c r="AER273"/>
      <c r="AES273"/>
      <c r="AET273"/>
      <c r="AEU273"/>
      <c r="AEV273"/>
      <c r="AEW273"/>
      <c r="AEX273"/>
      <c r="AEY273"/>
      <c r="AEZ273"/>
      <c r="AFA273"/>
      <c r="AFB273"/>
      <c r="AFC273"/>
      <c r="AFD273"/>
      <c r="AFE273"/>
      <c r="AFF273"/>
      <c r="AFG273"/>
      <c r="AFH273"/>
      <c r="AFI273"/>
      <c r="AFJ273"/>
      <c r="AFK273"/>
      <c r="AFL273"/>
      <c r="AFM273"/>
      <c r="AFN273"/>
      <c r="AFO273"/>
      <c r="AFP273"/>
      <c r="AFQ273"/>
      <c r="AFR273"/>
      <c r="AFS273"/>
      <c r="AFT273"/>
      <c r="AFU273"/>
      <c r="AFV273"/>
      <c r="AFW273"/>
      <c r="AFX273"/>
      <c r="AFY273"/>
      <c r="AFZ273"/>
      <c r="AGA273"/>
      <c r="AGB273"/>
      <c r="AGC273"/>
      <c r="AGD273"/>
      <c r="AGE273"/>
      <c r="AGF273"/>
      <c r="AGG273"/>
      <c r="AGH273"/>
      <c r="AGI273"/>
      <c r="AGJ273"/>
      <c r="AGK273"/>
      <c r="AGL273"/>
      <c r="AGM273"/>
      <c r="AGN273"/>
      <c r="AGO273"/>
      <c r="AGP273"/>
      <c r="AGQ273"/>
      <c r="AGR273"/>
      <c r="AGS273"/>
      <c r="AGT273"/>
      <c r="AGU273"/>
      <c r="AGV273"/>
      <c r="AGW273"/>
      <c r="AGX273"/>
      <c r="AGY273"/>
      <c r="AGZ273"/>
      <c r="AHA273"/>
      <c r="AHB273"/>
      <c r="AHC273"/>
      <c r="AHD273"/>
      <c r="AHE273"/>
      <c r="AHF273"/>
      <c r="AHG273"/>
      <c r="AHH273"/>
      <c r="AHI273"/>
      <c r="AHJ273"/>
      <c r="AHK273"/>
      <c r="AHL273"/>
      <c r="AHM273"/>
      <c r="AHN273"/>
      <c r="AHO273"/>
      <c r="AHP273"/>
      <c r="AHQ273"/>
      <c r="AHR273"/>
      <c r="AHS273"/>
      <c r="AHT273"/>
      <c r="AHU273"/>
      <c r="AHV273"/>
      <c r="AHW273"/>
      <c r="AHX273"/>
      <c r="AHY273"/>
      <c r="AHZ273"/>
      <c r="AIA273"/>
      <c r="AIB273"/>
      <c r="AIC273"/>
      <c r="AID273"/>
      <c r="AIE273"/>
      <c r="AIF273"/>
      <c r="AIG273"/>
      <c r="AIH273"/>
      <c r="AII273"/>
      <c r="AIJ273"/>
      <c r="AIK273"/>
      <c r="AIL273"/>
      <c r="AIM273"/>
      <c r="AIN273"/>
      <c r="AIO273"/>
      <c r="AIP273"/>
      <c r="AIQ273"/>
      <c r="AIR273"/>
      <c r="AIS273"/>
      <c r="AIT273"/>
      <c r="AIU273"/>
      <c r="AIV273"/>
      <c r="AIW273"/>
      <c r="AIX273"/>
      <c r="AIY273"/>
      <c r="AIZ273"/>
      <c r="AJA273"/>
      <c r="AJB273"/>
      <c r="AJC273"/>
      <c r="AJD273"/>
      <c r="AJE273"/>
      <c r="AJF273"/>
      <c r="AJG273"/>
      <c r="AJH273"/>
      <c r="AJI273"/>
      <c r="AJJ273"/>
      <c r="AJK273"/>
      <c r="AJL273"/>
      <c r="AJM273"/>
      <c r="AJN273"/>
      <c r="AJO273"/>
      <c r="AJP273"/>
      <c r="AJQ273"/>
      <c r="AJR273"/>
      <c r="AJS273"/>
      <c r="AJT273"/>
      <c r="AJU273"/>
      <c r="AJV273"/>
      <c r="AJW273"/>
      <c r="AJX273"/>
      <c r="AJY273"/>
      <c r="AJZ273"/>
      <c r="AKA273"/>
      <c r="AKB273"/>
      <c r="AKC273"/>
      <c r="AKD273"/>
      <c r="AKE273"/>
      <c r="AKF273"/>
      <c r="AKG273"/>
      <c r="AKH273"/>
      <c r="AKI273"/>
      <c r="AKJ273"/>
      <c r="AKK273"/>
      <c r="AKL273"/>
      <c r="AKM273"/>
      <c r="AKN273"/>
      <c r="AKO273"/>
      <c r="AKP273"/>
      <c r="AKQ273"/>
      <c r="AKR273"/>
      <c r="AKS273"/>
      <c r="AKT273"/>
      <c r="AKU273"/>
      <c r="AKV273"/>
      <c r="AKW273"/>
      <c r="AKX273"/>
      <c r="AKY273"/>
      <c r="AKZ273"/>
      <c r="ALA273"/>
      <c r="ALB273"/>
      <c r="ALC273"/>
      <c r="ALD273"/>
      <c r="ALE273"/>
      <c r="ALF273"/>
      <c r="ALG273"/>
      <c r="ALH273"/>
      <c r="ALI273"/>
      <c r="ALJ273"/>
      <c r="ALK273"/>
      <c r="ALL273"/>
      <c r="ALM273"/>
      <c r="ALN273"/>
      <c r="ALO273"/>
      <c r="ALP273"/>
      <c r="ALQ273"/>
      <c r="ALR273"/>
      <c r="ALS273"/>
      <c r="ALT273"/>
      <c r="ALU273"/>
      <c r="ALV273"/>
      <c r="ALW273"/>
      <c r="ALX273"/>
      <c r="ALY273"/>
      <c r="ALZ273"/>
      <c r="AMA273"/>
      <c r="AMB273"/>
      <c r="AMC273"/>
      <c r="AMD273"/>
      <c r="AME273"/>
      <c r="AMF273"/>
      <c r="AMG273"/>
      <c r="AMH273"/>
      <c r="AMI273"/>
      <c r="AMJ273"/>
      <c r="AMK273"/>
      <c r="AML273"/>
      <c r="AMM273"/>
    </row>
    <row r="274" spans="1:1027" ht="42.4" customHeight="1">
      <c r="A274" s="655"/>
      <c r="B274" s="655"/>
      <c r="C274" s="263"/>
      <c r="D274" s="285">
        <v>4700</v>
      </c>
      <c r="E274" s="654" t="s">
        <v>391</v>
      </c>
      <c r="F274" s="654"/>
      <c r="G274" s="265">
        <v>2500</v>
      </c>
      <c r="H274" s="265">
        <v>2500</v>
      </c>
      <c r="I274" s="266">
        <v>1570</v>
      </c>
      <c r="J274" s="259">
        <f t="shared" si="33"/>
        <v>62.8</v>
      </c>
      <c r="K274" s="259">
        <f t="shared" si="34"/>
        <v>100</v>
      </c>
      <c r="L274" s="313"/>
      <c r="M274" s="313"/>
      <c r="N274" s="313"/>
      <c r="P274" s="267">
        <f t="shared" si="32"/>
        <v>0</v>
      </c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  <c r="AEZ274"/>
      <c r="AFA274"/>
      <c r="AFB274"/>
      <c r="AFC274"/>
      <c r="AFD274"/>
      <c r="AFE274"/>
      <c r="AFF274"/>
      <c r="AFG274"/>
      <c r="AFH274"/>
      <c r="AFI274"/>
      <c r="AFJ274"/>
      <c r="AFK274"/>
      <c r="AFL274"/>
      <c r="AFM274"/>
      <c r="AFN274"/>
      <c r="AFO274"/>
      <c r="AFP274"/>
      <c r="AFQ274"/>
      <c r="AFR274"/>
      <c r="AFS274"/>
      <c r="AFT274"/>
      <c r="AFU274"/>
      <c r="AFV274"/>
      <c r="AFW274"/>
      <c r="AFX274"/>
      <c r="AFY274"/>
      <c r="AFZ274"/>
      <c r="AGA274"/>
      <c r="AGB274"/>
      <c r="AGC274"/>
      <c r="AGD274"/>
      <c r="AGE274"/>
      <c r="AGF274"/>
      <c r="AGG274"/>
      <c r="AGH274"/>
      <c r="AGI274"/>
      <c r="AGJ274"/>
      <c r="AGK274"/>
      <c r="AGL274"/>
      <c r="AGM274"/>
      <c r="AGN274"/>
      <c r="AGO274"/>
      <c r="AGP274"/>
      <c r="AGQ274"/>
      <c r="AGR274"/>
      <c r="AGS274"/>
      <c r="AGT274"/>
      <c r="AGU274"/>
      <c r="AGV274"/>
      <c r="AGW274"/>
      <c r="AGX274"/>
      <c r="AGY274"/>
      <c r="AGZ274"/>
      <c r="AHA274"/>
      <c r="AHB274"/>
      <c r="AHC274"/>
      <c r="AHD274"/>
      <c r="AHE274"/>
      <c r="AHF274"/>
      <c r="AHG274"/>
      <c r="AHH274"/>
      <c r="AHI274"/>
      <c r="AHJ274"/>
      <c r="AHK274"/>
      <c r="AHL274"/>
      <c r="AHM274"/>
      <c r="AHN274"/>
      <c r="AHO274"/>
      <c r="AHP274"/>
      <c r="AHQ274"/>
      <c r="AHR274"/>
      <c r="AHS274"/>
      <c r="AHT274"/>
      <c r="AHU274"/>
      <c r="AHV274"/>
      <c r="AHW274"/>
      <c r="AHX274"/>
      <c r="AHY274"/>
      <c r="AHZ274"/>
      <c r="AIA274"/>
      <c r="AIB274"/>
      <c r="AIC274"/>
      <c r="AID274"/>
      <c r="AIE274"/>
      <c r="AIF274"/>
      <c r="AIG274"/>
      <c r="AIH274"/>
      <c r="AII274"/>
      <c r="AIJ274"/>
      <c r="AIK274"/>
      <c r="AIL274"/>
      <c r="AIM274"/>
      <c r="AIN274"/>
      <c r="AIO274"/>
      <c r="AIP274"/>
      <c r="AIQ274"/>
      <c r="AIR274"/>
      <c r="AIS274"/>
      <c r="AIT274"/>
      <c r="AIU274"/>
      <c r="AIV274"/>
      <c r="AIW274"/>
      <c r="AIX274"/>
      <c r="AIY274"/>
      <c r="AIZ274"/>
      <c r="AJA274"/>
      <c r="AJB274"/>
      <c r="AJC274"/>
      <c r="AJD274"/>
      <c r="AJE274"/>
      <c r="AJF274"/>
      <c r="AJG274"/>
      <c r="AJH274"/>
      <c r="AJI274"/>
      <c r="AJJ274"/>
      <c r="AJK274"/>
      <c r="AJL274"/>
      <c r="AJM274"/>
      <c r="AJN274"/>
      <c r="AJO274"/>
      <c r="AJP274"/>
      <c r="AJQ274"/>
      <c r="AJR274"/>
      <c r="AJS274"/>
      <c r="AJT274"/>
      <c r="AJU274"/>
      <c r="AJV274"/>
      <c r="AJW274"/>
      <c r="AJX274"/>
      <c r="AJY274"/>
      <c r="AJZ274"/>
      <c r="AKA274"/>
      <c r="AKB274"/>
      <c r="AKC274"/>
      <c r="AKD274"/>
      <c r="AKE274"/>
      <c r="AKF274"/>
      <c r="AKG274"/>
      <c r="AKH274"/>
      <c r="AKI274"/>
      <c r="AKJ274"/>
      <c r="AKK274"/>
      <c r="AKL274"/>
      <c r="AKM274"/>
      <c r="AKN274"/>
      <c r="AKO274"/>
      <c r="AKP274"/>
      <c r="AKQ274"/>
      <c r="AKR274"/>
      <c r="AKS274"/>
      <c r="AKT274"/>
      <c r="AKU274"/>
      <c r="AKV274"/>
      <c r="AKW274"/>
      <c r="AKX274"/>
      <c r="AKY274"/>
      <c r="AKZ274"/>
      <c r="ALA274"/>
      <c r="ALB274"/>
      <c r="ALC274"/>
      <c r="ALD274"/>
      <c r="ALE274"/>
      <c r="ALF274"/>
      <c r="ALG274"/>
      <c r="ALH274"/>
      <c r="ALI274"/>
      <c r="ALJ274"/>
      <c r="ALK274"/>
      <c r="ALL274"/>
      <c r="ALM274"/>
      <c r="ALN274"/>
      <c r="ALO274"/>
      <c r="ALP274"/>
      <c r="ALQ274"/>
      <c r="ALR274"/>
      <c r="ALS274"/>
      <c r="ALT274"/>
      <c r="ALU274"/>
      <c r="ALV274"/>
      <c r="ALW274"/>
      <c r="ALX274"/>
      <c r="ALY274"/>
      <c r="ALZ274"/>
      <c r="AMA274"/>
      <c r="AMB274"/>
      <c r="AMC274"/>
      <c r="AMD274"/>
      <c r="AME274"/>
      <c r="AMF274"/>
      <c r="AMG274"/>
      <c r="AMH274"/>
      <c r="AMI274"/>
      <c r="AMJ274"/>
      <c r="AMK274"/>
      <c r="AML274"/>
      <c r="AMM274"/>
    </row>
    <row r="275" spans="1:1027" s="260" customFormat="1" ht="26.25" customHeight="1">
      <c r="A275" s="655"/>
      <c r="B275" s="655"/>
      <c r="C275" s="282">
        <v>80113</v>
      </c>
      <c r="D275" s="254"/>
      <c r="E275" s="669" t="s">
        <v>261</v>
      </c>
      <c r="F275" s="669"/>
      <c r="G275" s="272">
        <f>SUM(G276:G279)</f>
        <v>96706</v>
      </c>
      <c r="H275" s="272">
        <f>SUM(H276:H279)</f>
        <v>96706</v>
      </c>
      <c r="I275" s="272">
        <f>SUM(I276:I279)</f>
        <v>51832</v>
      </c>
      <c r="J275" s="259">
        <f t="shared" si="33"/>
        <v>53.597501706202301</v>
      </c>
      <c r="K275" s="259">
        <f t="shared" si="34"/>
        <v>100</v>
      </c>
      <c r="L275" s="313"/>
      <c r="M275" s="313"/>
      <c r="N275" s="313"/>
      <c r="P275" s="261">
        <f t="shared" si="32"/>
        <v>0</v>
      </c>
    </row>
    <row r="276" spans="1:1027" ht="90" customHeight="1">
      <c r="A276" s="655"/>
      <c r="B276" s="655"/>
      <c r="C276" s="263"/>
      <c r="D276" s="263">
        <v>2310</v>
      </c>
      <c r="E276" s="654" t="s">
        <v>239</v>
      </c>
      <c r="F276" s="654"/>
      <c r="G276" s="265">
        <v>62706</v>
      </c>
      <c r="H276" s="265">
        <v>62706</v>
      </c>
      <c r="I276" s="266">
        <v>35832</v>
      </c>
      <c r="J276" s="259">
        <f t="shared" si="33"/>
        <v>57.142857142857139</v>
      </c>
      <c r="K276" s="259">
        <f t="shared" si="34"/>
        <v>100</v>
      </c>
      <c r="L276" s="313"/>
      <c r="M276" s="313"/>
      <c r="N276" s="313"/>
      <c r="P276" s="267">
        <f t="shared" si="32"/>
        <v>0</v>
      </c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  <c r="ADN276"/>
      <c r="ADO276"/>
      <c r="ADP276"/>
      <c r="ADQ276"/>
      <c r="ADR276"/>
      <c r="ADS276"/>
      <c r="ADT276"/>
      <c r="ADU276"/>
      <c r="ADV276"/>
      <c r="ADW276"/>
      <c r="ADX276"/>
      <c r="ADY276"/>
      <c r="ADZ276"/>
      <c r="AEA276"/>
      <c r="AEB276"/>
      <c r="AEC276"/>
      <c r="AED276"/>
      <c r="AEE276"/>
      <c r="AEF276"/>
      <c r="AEG276"/>
      <c r="AEH276"/>
      <c r="AEI276"/>
      <c r="AEJ276"/>
      <c r="AEK276"/>
      <c r="AEL276"/>
      <c r="AEM276"/>
      <c r="AEN276"/>
      <c r="AEO276"/>
      <c r="AEP276"/>
      <c r="AEQ276"/>
      <c r="AER276"/>
      <c r="AES276"/>
      <c r="AET276"/>
      <c r="AEU276"/>
      <c r="AEV276"/>
      <c r="AEW276"/>
      <c r="AEX276"/>
      <c r="AEY276"/>
      <c r="AEZ276"/>
      <c r="AFA276"/>
      <c r="AFB276"/>
      <c r="AFC276"/>
      <c r="AFD276"/>
      <c r="AFE276"/>
      <c r="AFF276"/>
      <c r="AFG276"/>
      <c r="AFH276"/>
      <c r="AFI276"/>
      <c r="AFJ276"/>
      <c r="AFK276"/>
      <c r="AFL276"/>
      <c r="AFM276"/>
      <c r="AFN276"/>
      <c r="AFO276"/>
      <c r="AFP276"/>
      <c r="AFQ276"/>
      <c r="AFR276"/>
      <c r="AFS276"/>
      <c r="AFT276"/>
      <c r="AFU276"/>
      <c r="AFV276"/>
      <c r="AFW276"/>
      <c r="AFX276"/>
      <c r="AFY276"/>
      <c r="AFZ276"/>
      <c r="AGA276"/>
      <c r="AGB276"/>
      <c r="AGC276"/>
      <c r="AGD276"/>
      <c r="AGE276"/>
      <c r="AGF276"/>
      <c r="AGG276"/>
      <c r="AGH276"/>
      <c r="AGI276"/>
      <c r="AGJ276"/>
      <c r="AGK276"/>
      <c r="AGL276"/>
      <c r="AGM276"/>
      <c r="AGN276"/>
      <c r="AGO276"/>
      <c r="AGP276"/>
      <c r="AGQ276"/>
      <c r="AGR276"/>
      <c r="AGS276"/>
      <c r="AGT276"/>
      <c r="AGU276"/>
      <c r="AGV276"/>
      <c r="AGW276"/>
      <c r="AGX276"/>
      <c r="AGY276"/>
      <c r="AGZ276"/>
      <c r="AHA276"/>
      <c r="AHB276"/>
      <c r="AHC276"/>
      <c r="AHD276"/>
      <c r="AHE276"/>
      <c r="AHF276"/>
      <c r="AHG276"/>
      <c r="AHH276"/>
      <c r="AHI276"/>
      <c r="AHJ276"/>
      <c r="AHK276"/>
      <c r="AHL276"/>
      <c r="AHM276"/>
      <c r="AHN276"/>
      <c r="AHO276"/>
      <c r="AHP276"/>
      <c r="AHQ276"/>
      <c r="AHR276"/>
      <c r="AHS276"/>
      <c r="AHT276"/>
      <c r="AHU276"/>
      <c r="AHV276"/>
      <c r="AHW276"/>
      <c r="AHX276"/>
      <c r="AHY276"/>
      <c r="AHZ276"/>
      <c r="AIA276"/>
      <c r="AIB276"/>
      <c r="AIC276"/>
      <c r="AID276"/>
      <c r="AIE276"/>
      <c r="AIF276"/>
      <c r="AIG276"/>
      <c r="AIH276"/>
      <c r="AII276"/>
      <c r="AIJ276"/>
      <c r="AIK276"/>
      <c r="AIL276"/>
      <c r="AIM276"/>
      <c r="AIN276"/>
      <c r="AIO276"/>
      <c r="AIP276"/>
      <c r="AIQ276"/>
      <c r="AIR276"/>
      <c r="AIS276"/>
      <c r="AIT276"/>
      <c r="AIU276"/>
      <c r="AIV276"/>
      <c r="AIW276"/>
      <c r="AIX276"/>
      <c r="AIY276"/>
      <c r="AIZ276"/>
      <c r="AJA276"/>
      <c r="AJB276"/>
      <c r="AJC276"/>
      <c r="AJD276"/>
      <c r="AJE276"/>
      <c r="AJF276"/>
      <c r="AJG276"/>
      <c r="AJH276"/>
      <c r="AJI276"/>
      <c r="AJJ276"/>
      <c r="AJK276"/>
      <c r="AJL276"/>
      <c r="AJM276"/>
      <c r="AJN276"/>
      <c r="AJO276"/>
      <c r="AJP276"/>
      <c r="AJQ276"/>
      <c r="AJR276"/>
      <c r="AJS276"/>
      <c r="AJT276"/>
      <c r="AJU276"/>
      <c r="AJV276"/>
      <c r="AJW276"/>
      <c r="AJX276"/>
      <c r="AJY276"/>
      <c r="AJZ276"/>
      <c r="AKA276"/>
      <c r="AKB276"/>
      <c r="AKC276"/>
      <c r="AKD276"/>
      <c r="AKE276"/>
      <c r="AKF276"/>
      <c r="AKG276"/>
      <c r="AKH276"/>
      <c r="AKI276"/>
      <c r="AKJ276"/>
      <c r="AKK276"/>
      <c r="AKL276"/>
      <c r="AKM276"/>
      <c r="AKN276"/>
      <c r="AKO276"/>
      <c r="AKP276"/>
      <c r="AKQ276"/>
      <c r="AKR276"/>
      <c r="AKS276"/>
      <c r="AKT276"/>
      <c r="AKU276"/>
      <c r="AKV276"/>
      <c r="AKW276"/>
      <c r="AKX276"/>
      <c r="AKY276"/>
      <c r="AKZ276"/>
      <c r="ALA276"/>
      <c r="ALB276"/>
      <c r="ALC276"/>
      <c r="ALD276"/>
      <c r="ALE276"/>
      <c r="ALF276"/>
      <c r="ALG276"/>
      <c r="ALH276"/>
      <c r="ALI276"/>
      <c r="ALJ276"/>
      <c r="ALK276"/>
      <c r="ALL276"/>
      <c r="ALM276"/>
      <c r="ALN276"/>
      <c r="ALO276"/>
      <c r="ALP276"/>
      <c r="ALQ276"/>
      <c r="ALR276"/>
      <c r="ALS276"/>
      <c r="ALT276"/>
      <c r="ALU276"/>
      <c r="ALV276"/>
      <c r="ALW276"/>
      <c r="ALX276"/>
      <c r="ALY276"/>
      <c r="ALZ276"/>
      <c r="AMA276"/>
      <c r="AMB276"/>
      <c r="AMC276"/>
      <c r="AMD276"/>
      <c r="AME276"/>
      <c r="AMF276"/>
      <c r="AMG276"/>
      <c r="AMH276"/>
      <c r="AMI276"/>
      <c r="AMJ276"/>
      <c r="AMK276"/>
      <c r="AML276"/>
      <c r="AMM276"/>
    </row>
    <row r="277" spans="1:1027" ht="115.15" customHeight="1">
      <c r="A277" s="656"/>
      <c r="B277" s="657"/>
      <c r="C277" s="263"/>
      <c r="D277" s="263">
        <v>2360</v>
      </c>
      <c r="E277" s="658" t="s">
        <v>645</v>
      </c>
      <c r="F277" s="659"/>
      <c r="G277" s="265">
        <v>0</v>
      </c>
      <c r="H277" s="265">
        <v>26000</v>
      </c>
      <c r="I277" s="266">
        <v>16000</v>
      </c>
      <c r="J277" s="259">
        <f t="shared" si="33"/>
        <v>61.53846153846154</v>
      </c>
      <c r="K277" s="259"/>
      <c r="L277" s="313"/>
      <c r="M277" s="313"/>
      <c r="N277" s="313"/>
      <c r="P277" s="267">
        <f t="shared" si="32"/>
        <v>26000</v>
      </c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  <c r="ADN277"/>
      <c r="ADO277"/>
      <c r="ADP277"/>
      <c r="ADQ277"/>
      <c r="ADR277"/>
      <c r="ADS277"/>
      <c r="ADT277"/>
      <c r="ADU277"/>
      <c r="ADV277"/>
      <c r="ADW277"/>
      <c r="ADX277"/>
      <c r="ADY277"/>
      <c r="ADZ277"/>
      <c r="AEA277"/>
      <c r="AEB277"/>
      <c r="AEC277"/>
      <c r="AED277"/>
      <c r="AEE277"/>
      <c r="AEF277"/>
      <c r="AEG277"/>
      <c r="AEH277"/>
      <c r="AEI277"/>
      <c r="AEJ277"/>
      <c r="AEK277"/>
      <c r="AEL277"/>
      <c r="AEM277"/>
      <c r="AEN277"/>
      <c r="AEO277"/>
      <c r="AEP277"/>
      <c r="AEQ277"/>
      <c r="AER277"/>
      <c r="AES277"/>
      <c r="AET277"/>
      <c r="AEU277"/>
      <c r="AEV277"/>
      <c r="AEW277"/>
      <c r="AEX277"/>
      <c r="AEY277"/>
      <c r="AEZ277"/>
      <c r="AFA277"/>
      <c r="AFB277"/>
      <c r="AFC277"/>
      <c r="AFD277"/>
      <c r="AFE277"/>
      <c r="AFF277"/>
      <c r="AFG277"/>
      <c r="AFH277"/>
      <c r="AFI277"/>
      <c r="AFJ277"/>
      <c r="AFK277"/>
      <c r="AFL277"/>
      <c r="AFM277"/>
      <c r="AFN277"/>
      <c r="AFO277"/>
      <c r="AFP277"/>
      <c r="AFQ277"/>
      <c r="AFR277"/>
      <c r="AFS277"/>
      <c r="AFT277"/>
      <c r="AFU277"/>
      <c r="AFV277"/>
      <c r="AFW277"/>
      <c r="AFX277"/>
      <c r="AFY277"/>
      <c r="AFZ277"/>
      <c r="AGA277"/>
      <c r="AGB277"/>
      <c r="AGC277"/>
      <c r="AGD277"/>
      <c r="AGE277"/>
      <c r="AGF277"/>
      <c r="AGG277"/>
      <c r="AGH277"/>
      <c r="AGI277"/>
      <c r="AGJ277"/>
      <c r="AGK277"/>
      <c r="AGL277"/>
      <c r="AGM277"/>
      <c r="AGN277"/>
      <c r="AGO277"/>
      <c r="AGP277"/>
      <c r="AGQ277"/>
      <c r="AGR277"/>
      <c r="AGS277"/>
      <c r="AGT277"/>
      <c r="AGU277"/>
      <c r="AGV277"/>
      <c r="AGW277"/>
      <c r="AGX277"/>
      <c r="AGY277"/>
      <c r="AGZ277"/>
      <c r="AHA277"/>
      <c r="AHB277"/>
      <c r="AHC277"/>
      <c r="AHD277"/>
      <c r="AHE277"/>
      <c r="AHF277"/>
      <c r="AHG277"/>
      <c r="AHH277"/>
      <c r="AHI277"/>
      <c r="AHJ277"/>
      <c r="AHK277"/>
      <c r="AHL277"/>
      <c r="AHM277"/>
      <c r="AHN277"/>
      <c r="AHO277"/>
      <c r="AHP277"/>
      <c r="AHQ277"/>
      <c r="AHR277"/>
      <c r="AHS277"/>
      <c r="AHT277"/>
      <c r="AHU277"/>
      <c r="AHV277"/>
      <c r="AHW277"/>
      <c r="AHX277"/>
      <c r="AHY277"/>
      <c r="AHZ277"/>
      <c r="AIA277"/>
      <c r="AIB277"/>
      <c r="AIC277"/>
      <c r="AID277"/>
      <c r="AIE277"/>
      <c r="AIF277"/>
      <c r="AIG277"/>
      <c r="AIH277"/>
      <c r="AII277"/>
      <c r="AIJ277"/>
      <c r="AIK277"/>
      <c r="AIL277"/>
      <c r="AIM277"/>
      <c r="AIN277"/>
      <c r="AIO277"/>
      <c r="AIP277"/>
      <c r="AIQ277"/>
      <c r="AIR277"/>
      <c r="AIS277"/>
      <c r="AIT277"/>
      <c r="AIU277"/>
      <c r="AIV277"/>
      <c r="AIW277"/>
      <c r="AIX277"/>
      <c r="AIY277"/>
      <c r="AIZ277"/>
      <c r="AJA277"/>
      <c r="AJB277"/>
      <c r="AJC277"/>
      <c r="AJD277"/>
      <c r="AJE277"/>
      <c r="AJF277"/>
      <c r="AJG277"/>
      <c r="AJH277"/>
      <c r="AJI277"/>
      <c r="AJJ277"/>
      <c r="AJK277"/>
      <c r="AJL277"/>
      <c r="AJM277"/>
      <c r="AJN277"/>
      <c r="AJO277"/>
      <c r="AJP277"/>
      <c r="AJQ277"/>
      <c r="AJR277"/>
      <c r="AJS277"/>
      <c r="AJT277"/>
      <c r="AJU277"/>
      <c r="AJV277"/>
      <c r="AJW277"/>
      <c r="AJX277"/>
      <c r="AJY277"/>
      <c r="AJZ277"/>
      <c r="AKA277"/>
      <c r="AKB277"/>
      <c r="AKC277"/>
      <c r="AKD277"/>
      <c r="AKE277"/>
      <c r="AKF277"/>
      <c r="AKG277"/>
      <c r="AKH277"/>
      <c r="AKI277"/>
      <c r="AKJ277"/>
      <c r="AKK277"/>
      <c r="AKL277"/>
      <c r="AKM277"/>
      <c r="AKN277"/>
      <c r="AKO277"/>
      <c r="AKP277"/>
      <c r="AKQ277"/>
      <c r="AKR277"/>
      <c r="AKS277"/>
      <c r="AKT277"/>
      <c r="AKU277"/>
      <c r="AKV277"/>
      <c r="AKW277"/>
      <c r="AKX277"/>
      <c r="AKY277"/>
      <c r="AKZ277"/>
      <c r="ALA277"/>
      <c r="ALB277"/>
      <c r="ALC277"/>
      <c r="ALD277"/>
      <c r="ALE277"/>
      <c r="ALF277"/>
      <c r="ALG277"/>
      <c r="ALH277"/>
      <c r="ALI277"/>
      <c r="ALJ277"/>
      <c r="ALK277"/>
      <c r="ALL277"/>
      <c r="ALM277"/>
      <c r="ALN277"/>
      <c r="ALO277"/>
      <c r="ALP277"/>
      <c r="ALQ277"/>
      <c r="ALR277"/>
      <c r="ALS277"/>
      <c r="ALT277"/>
      <c r="ALU277"/>
      <c r="ALV277"/>
      <c r="ALW277"/>
      <c r="ALX277"/>
      <c r="ALY277"/>
      <c r="ALZ277"/>
      <c r="AMA277"/>
      <c r="AMB277"/>
      <c r="AMC277"/>
      <c r="AMD277"/>
      <c r="AME277"/>
      <c r="AMF277"/>
      <c r="AMG277"/>
      <c r="AMH277"/>
      <c r="AMI277"/>
      <c r="AMJ277"/>
      <c r="AMK277"/>
      <c r="AML277"/>
      <c r="AMM277"/>
    </row>
    <row r="278" spans="1:1027" ht="54" customHeight="1">
      <c r="A278" s="656"/>
      <c r="B278" s="657"/>
      <c r="C278" s="263"/>
      <c r="D278" s="263">
        <v>2820</v>
      </c>
      <c r="E278" s="658" t="s">
        <v>228</v>
      </c>
      <c r="F278" s="659"/>
      <c r="G278" s="265">
        <v>26000</v>
      </c>
      <c r="H278" s="265">
        <v>0</v>
      </c>
      <c r="I278" s="266">
        <v>0</v>
      </c>
      <c r="J278" s="259"/>
      <c r="K278" s="259">
        <f t="shared" si="34"/>
        <v>0</v>
      </c>
      <c r="L278" s="313"/>
      <c r="M278" s="313"/>
      <c r="N278" s="313"/>
      <c r="P278" s="267">
        <f t="shared" si="32"/>
        <v>-26000</v>
      </c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  <c r="AEZ278"/>
      <c r="AFA278"/>
      <c r="AFB278"/>
      <c r="AFC278"/>
      <c r="AFD278"/>
      <c r="AFE278"/>
      <c r="AFF278"/>
      <c r="AFG278"/>
      <c r="AFH278"/>
      <c r="AFI278"/>
      <c r="AFJ278"/>
      <c r="AFK278"/>
      <c r="AFL278"/>
      <c r="AFM278"/>
      <c r="AFN278"/>
      <c r="AFO278"/>
      <c r="AFP278"/>
      <c r="AFQ278"/>
      <c r="AFR278"/>
      <c r="AFS278"/>
      <c r="AFT278"/>
      <c r="AFU278"/>
      <c r="AFV278"/>
      <c r="AFW278"/>
      <c r="AFX278"/>
      <c r="AFY278"/>
      <c r="AFZ278"/>
      <c r="AGA278"/>
      <c r="AGB278"/>
      <c r="AGC278"/>
      <c r="AGD278"/>
      <c r="AGE278"/>
      <c r="AGF278"/>
      <c r="AGG278"/>
      <c r="AGH278"/>
      <c r="AGI278"/>
      <c r="AGJ278"/>
      <c r="AGK278"/>
      <c r="AGL278"/>
      <c r="AGM278"/>
      <c r="AGN278"/>
      <c r="AGO278"/>
      <c r="AGP278"/>
      <c r="AGQ278"/>
      <c r="AGR278"/>
      <c r="AGS278"/>
      <c r="AGT278"/>
      <c r="AGU278"/>
      <c r="AGV278"/>
      <c r="AGW278"/>
      <c r="AGX278"/>
      <c r="AGY278"/>
      <c r="AGZ278"/>
      <c r="AHA278"/>
      <c r="AHB278"/>
      <c r="AHC278"/>
      <c r="AHD278"/>
      <c r="AHE278"/>
      <c r="AHF278"/>
      <c r="AHG278"/>
      <c r="AHH278"/>
      <c r="AHI278"/>
      <c r="AHJ278"/>
      <c r="AHK278"/>
      <c r="AHL278"/>
      <c r="AHM278"/>
      <c r="AHN278"/>
      <c r="AHO278"/>
      <c r="AHP278"/>
      <c r="AHQ278"/>
      <c r="AHR278"/>
      <c r="AHS278"/>
      <c r="AHT278"/>
      <c r="AHU278"/>
      <c r="AHV278"/>
      <c r="AHW278"/>
      <c r="AHX278"/>
      <c r="AHY278"/>
      <c r="AHZ278"/>
      <c r="AIA278"/>
      <c r="AIB278"/>
      <c r="AIC278"/>
      <c r="AID278"/>
      <c r="AIE278"/>
      <c r="AIF278"/>
      <c r="AIG278"/>
      <c r="AIH278"/>
      <c r="AII278"/>
      <c r="AIJ278"/>
      <c r="AIK278"/>
      <c r="AIL278"/>
      <c r="AIM278"/>
      <c r="AIN278"/>
      <c r="AIO278"/>
      <c r="AIP278"/>
      <c r="AIQ278"/>
      <c r="AIR278"/>
      <c r="AIS278"/>
      <c r="AIT278"/>
      <c r="AIU278"/>
      <c r="AIV278"/>
      <c r="AIW278"/>
      <c r="AIX278"/>
      <c r="AIY278"/>
      <c r="AIZ278"/>
      <c r="AJA278"/>
      <c r="AJB278"/>
      <c r="AJC278"/>
      <c r="AJD278"/>
      <c r="AJE278"/>
      <c r="AJF278"/>
      <c r="AJG278"/>
      <c r="AJH278"/>
      <c r="AJI278"/>
      <c r="AJJ278"/>
      <c r="AJK278"/>
      <c r="AJL278"/>
      <c r="AJM278"/>
      <c r="AJN278"/>
      <c r="AJO278"/>
      <c r="AJP278"/>
      <c r="AJQ278"/>
      <c r="AJR278"/>
      <c r="AJS278"/>
      <c r="AJT278"/>
      <c r="AJU278"/>
      <c r="AJV278"/>
      <c r="AJW278"/>
      <c r="AJX278"/>
      <c r="AJY278"/>
      <c r="AJZ278"/>
      <c r="AKA278"/>
      <c r="AKB278"/>
      <c r="AKC278"/>
      <c r="AKD278"/>
      <c r="AKE278"/>
      <c r="AKF278"/>
      <c r="AKG278"/>
      <c r="AKH278"/>
      <c r="AKI278"/>
      <c r="AKJ278"/>
      <c r="AKK278"/>
      <c r="AKL278"/>
      <c r="AKM278"/>
      <c r="AKN278"/>
      <c r="AKO278"/>
      <c r="AKP278"/>
      <c r="AKQ278"/>
      <c r="AKR278"/>
      <c r="AKS278"/>
      <c r="AKT278"/>
      <c r="AKU278"/>
      <c r="AKV278"/>
      <c r="AKW278"/>
      <c r="AKX278"/>
      <c r="AKY278"/>
      <c r="AKZ278"/>
      <c r="ALA278"/>
      <c r="ALB278"/>
      <c r="ALC278"/>
      <c r="ALD278"/>
      <c r="ALE278"/>
      <c r="ALF278"/>
      <c r="ALG278"/>
      <c r="ALH278"/>
      <c r="ALI278"/>
      <c r="ALJ278"/>
      <c r="ALK278"/>
      <c r="ALL278"/>
      <c r="ALM278"/>
      <c r="ALN278"/>
      <c r="ALO278"/>
      <c r="ALP278"/>
      <c r="ALQ278"/>
      <c r="ALR278"/>
      <c r="ALS278"/>
      <c r="ALT278"/>
      <c r="ALU278"/>
      <c r="ALV278"/>
      <c r="ALW278"/>
      <c r="ALX278"/>
      <c r="ALY278"/>
      <c r="ALZ278"/>
      <c r="AMA278"/>
      <c r="AMB278"/>
      <c r="AMC278"/>
      <c r="AMD278"/>
      <c r="AME278"/>
      <c r="AMF278"/>
      <c r="AMG278"/>
      <c r="AMH278"/>
      <c r="AMI278"/>
      <c r="AMJ278"/>
      <c r="AMK278"/>
      <c r="AML278"/>
      <c r="AMM278"/>
    </row>
    <row r="279" spans="1:1027" ht="23.1" customHeight="1">
      <c r="A279" s="655"/>
      <c r="B279" s="655"/>
      <c r="C279" s="263"/>
      <c r="D279" s="263">
        <v>4300</v>
      </c>
      <c r="E279" s="654" t="s">
        <v>219</v>
      </c>
      <c r="F279" s="654"/>
      <c r="G279" s="265">
        <v>8000</v>
      </c>
      <c r="H279" s="265">
        <v>8000</v>
      </c>
      <c r="I279" s="266">
        <v>0</v>
      </c>
      <c r="J279" s="259">
        <f t="shared" si="33"/>
        <v>0</v>
      </c>
      <c r="K279" s="259">
        <f t="shared" si="34"/>
        <v>100</v>
      </c>
      <c r="L279" s="313"/>
      <c r="M279" s="313"/>
      <c r="N279" s="313"/>
      <c r="P279" s="267">
        <f t="shared" si="32"/>
        <v>0</v>
      </c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  <c r="AFF279"/>
      <c r="AFG279"/>
      <c r="AFH279"/>
      <c r="AFI279"/>
      <c r="AFJ279"/>
      <c r="AFK279"/>
      <c r="AFL279"/>
      <c r="AFM279"/>
      <c r="AFN279"/>
      <c r="AFO279"/>
      <c r="AFP279"/>
      <c r="AFQ279"/>
      <c r="AFR279"/>
      <c r="AFS279"/>
      <c r="AFT279"/>
      <c r="AFU279"/>
      <c r="AFV279"/>
      <c r="AFW279"/>
      <c r="AFX279"/>
      <c r="AFY279"/>
      <c r="AFZ279"/>
      <c r="AGA279"/>
      <c r="AGB279"/>
      <c r="AGC279"/>
      <c r="AGD279"/>
      <c r="AGE279"/>
      <c r="AGF279"/>
      <c r="AGG279"/>
      <c r="AGH279"/>
      <c r="AGI279"/>
      <c r="AGJ279"/>
      <c r="AGK279"/>
      <c r="AGL279"/>
      <c r="AGM279"/>
      <c r="AGN279"/>
      <c r="AGO279"/>
      <c r="AGP279"/>
      <c r="AGQ279"/>
      <c r="AGR279"/>
      <c r="AGS279"/>
      <c r="AGT279"/>
      <c r="AGU279"/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  <c r="AJA279"/>
      <c r="AJB279"/>
      <c r="AJC279"/>
      <c r="AJD279"/>
      <c r="AJE279"/>
      <c r="AJF279"/>
      <c r="AJG279"/>
      <c r="AJH279"/>
      <c r="AJI279"/>
      <c r="AJJ279"/>
      <c r="AJK279"/>
      <c r="AJL279"/>
      <c r="AJM279"/>
      <c r="AJN279"/>
      <c r="AJO279"/>
      <c r="AJP279"/>
      <c r="AJQ279"/>
      <c r="AJR279"/>
      <c r="AJS279"/>
      <c r="AJT279"/>
      <c r="AJU279"/>
      <c r="AJV279"/>
      <c r="AJW279"/>
      <c r="AJX279"/>
      <c r="AJY279"/>
      <c r="AJZ279"/>
      <c r="AKA279"/>
      <c r="AKB279"/>
      <c r="AKC279"/>
      <c r="AKD279"/>
      <c r="AKE279"/>
      <c r="AKF279"/>
      <c r="AKG279"/>
      <c r="AKH279"/>
      <c r="AKI279"/>
      <c r="AKJ279"/>
      <c r="AKK279"/>
      <c r="AKL279"/>
      <c r="AKM279"/>
      <c r="AKN279"/>
      <c r="AKO279"/>
      <c r="AKP279"/>
      <c r="AKQ279"/>
      <c r="AKR279"/>
      <c r="AKS279"/>
      <c r="AKT279"/>
      <c r="AKU279"/>
      <c r="AKV279"/>
      <c r="AKW279"/>
      <c r="AKX279"/>
      <c r="AKY279"/>
      <c r="AKZ279"/>
      <c r="ALA279"/>
      <c r="ALB279"/>
      <c r="ALC279"/>
      <c r="ALD279"/>
      <c r="ALE279"/>
      <c r="ALF279"/>
      <c r="ALG279"/>
      <c r="ALH279"/>
      <c r="ALI279"/>
      <c r="ALJ279"/>
      <c r="ALK279"/>
      <c r="ALL279"/>
      <c r="ALM279"/>
      <c r="ALN279"/>
      <c r="ALO279"/>
      <c r="ALP279"/>
      <c r="ALQ279"/>
      <c r="ALR279"/>
      <c r="ALS279"/>
      <c r="ALT279"/>
      <c r="ALU279"/>
      <c r="ALV279"/>
      <c r="ALW279"/>
      <c r="ALX279"/>
      <c r="ALY279"/>
      <c r="ALZ279"/>
      <c r="AMA279"/>
      <c r="AMB279"/>
      <c r="AMC279"/>
      <c r="AMD279"/>
      <c r="AME279"/>
      <c r="AMF279"/>
      <c r="AMG279"/>
      <c r="AMH279"/>
      <c r="AMI279"/>
      <c r="AMJ279"/>
      <c r="AMK279"/>
      <c r="AML279"/>
      <c r="AMM279"/>
    </row>
    <row r="280" spans="1:1027" s="260" customFormat="1" ht="31.35" customHeight="1">
      <c r="A280" s="655"/>
      <c r="B280" s="655"/>
      <c r="C280" s="254">
        <v>80146</v>
      </c>
      <c r="D280" s="254"/>
      <c r="E280" s="669" t="s">
        <v>262</v>
      </c>
      <c r="F280" s="669"/>
      <c r="G280" s="272">
        <f>SUM(G281:G282)</f>
        <v>121001</v>
      </c>
      <c r="H280" s="272">
        <f>SUM(H281:H282)</f>
        <v>121001</v>
      </c>
      <c r="I280" s="272">
        <f>SUM(I281:I282)</f>
        <v>46997</v>
      </c>
      <c r="J280" s="259">
        <f t="shared" si="33"/>
        <v>38.840174874587809</v>
      </c>
      <c r="K280" s="259">
        <f t="shared" si="34"/>
        <v>100</v>
      </c>
      <c r="L280" s="313"/>
      <c r="M280" s="313"/>
      <c r="N280" s="313"/>
      <c r="P280" s="261">
        <f t="shared" si="32"/>
        <v>0</v>
      </c>
    </row>
    <row r="281" spans="1:1027" ht="25.5" customHeight="1">
      <c r="A281" s="655"/>
      <c r="B281" s="655"/>
      <c r="C281" s="263"/>
      <c r="D281" s="263">
        <v>4300</v>
      </c>
      <c r="E281" s="654" t="s">
        <v>219</v>
      </c>
      <c r="F281" s="654"/>
      <c r="G281" s="265">
        <v>60931</v>
      </c>
      <c r="H281" s="265">
        <v>61431</v>
      </c>
      <c r="I281" s="266">
        <v>28242</v>
      </c>
      <c r="J281" s="259">
        <f t="shared" si="33"/>
        <v>45.973531278995949</v>
      </c>
      <c r="K281" s="259">
        <f t="shared" si="34"/>
        <v>100.82060035121697</v>
      </c>
      <c r="L281" s="313"/>
      <c r="M281" s="313"/>
      <c r="N281" s="313"/>
      <c r="P281" s="267">
        <f t="shared" si="32"/>
        <v>500</v>
      </c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  <c r="ADN281"/>
      <c r="ADO281"/>
      <c r="ADP281"/>
      <c r="ADQ281"/>
      <c r="ADR281"/>
      <c r="ADS281"/>
      <c r="ADT281"/>
      <c r="ADU281"/>
      <c r="ADV281"/>
      <c r="ADW281"/>
      <c r="ADX281"/>
      <c r="ADY281"/>
      <c r="ADZ281"/>
      <c r="AEA281"/>
      <c r="AEB281"/>
      <c r="AEC281"/>
      <c r="AED281"/>
      <c r="AEE281"/>
      <c r="AEF281"/>
      <c r="AEG281"/>
      <c r="AEH281"/>
      <c r="AEI281"/>
      <c r="AEJ281"/>
      <c r="AEK281"/>
      <c r="AEL281"/>
      <c r="AEM281"/>
      <c r="AEN281"/>
      <c r="AEO281"/>
      <c r="AEP281"/>
      <c r="AEQ281"/>
      <c r="AER281"/>
      <c r="AES281"/>
      <c r="AET281"/>
      <c r="AEU281"/>
      <c r="AEV281"/>
      <c r="AEW281"/>
      <c r="AEX281"/>
      <c r="AEY281"/>
      <c r="AEZ281"/>
      <c r="AFA281"/>
      <c r="AFB281"/>
      <c r="AFC281"/>
      <c r="AFD281"/>
      <c r="AFE281"/>
      <c r="AFF281"/>
      <c r="AFG281"/>
      <c r="AFH281"/>
      <c r="AFI281"/>
      <c r="AFJ281"/>
      <c r="AFK281"/>
      <c r="AFL281"/>
      <c r="AFM281"/>
      <c r="AFN281"/>
      <c r="AFO281"/>
      <c r="AFP281"/>
      <c r="AFQ281"/>
      <c r="AFR281"/>
      <c r="AFS281"/>
      <c r="AFT281"/>
      <c r="AFU281"/>
      <c r="AFV281"/>
      <c r="AFW281"/>
      <c r="AFX281"/>
      <c r="AFY281"/>
      <c r="AFZ281"/>
      <c r="AGA281"/>
      <c r="AGB281"/>
      <c r="AGC281"/>
      <c r="AGD281"/>
      <c r="AGE281"/>
      <c r="AGF281"/>
      <c r="AGG281"/>
      <c r="AGH281"/>
      <c r="AGI281"/>
      <c r="AGJ281"/>
      <c r="AGK281"/>
      <c r="AGL281"/>
      <c r="AGM281"/>
      <c r="AGN281"/>
      <c r="AGO281"/>
      <c r="AGP281"/>
      <c r="AGQ281"/>
      <c r="AGR281"/>
      <c r="AGS281"/>
      <c r="AGT281"/>
      <c r="AGU281"/>
      <c r="AGV281"/>
      <c r="AGW281"/>
      <c r="AGX281"/>
      <c r="AGY281"/>
      <c r="AGZ281"/>
      <c r="AHA281"/>
      <c r="AHB281"/>
      <c r="AHC281"/>
      <c r="AHD281"/>
      <c r="AHE281"/>
      <c r="AHF281"/>
      <c r="AHG281"/>
      <c r="AHH281"/>
      <c r="AHI281"/>
      <c r="AHJ281"/>
      <c r="AHK281"/>
      <c r="AHL281"/>
      <c r="AHM281"/>
      <c r="AHN281"/>
      <c r="AHO281"/>
      <c r="AHP281"/>
      <c r="AHQ281"/>
      <c r="AHR281"/>
      <c r="AHS281"/>
      <c r="AHT281"/>
      <c r="AHU281"/>
      <c r="AHV281"/>
      <c r="AHW281"/>
      <c r="AHX281"/>
      <c r="AHY281"/>
      <c r="AHZ281"/>
      <c r="AIA281"/>
      <c r="AIB281"/>
      <c r="AIC281"/>
      <c r="AID281"/>
      <c r="AIE281"/>
      <c r="AIF281"/>
      <c r="AIG281"/>
      <c r="AIH281"/>
      <c r="AII281"/>
      <c r="AIJ281"/>
      <c r="AIK281"/>
      <c r="AIL281"/>
      <c r="AIM281"/>
      <c r="AIN281"/>
      <c r="AIO281"/>
      <c r="AIP281"/>
      <c r="AIQ281"/>
      <c r="AIR281"/>
      <c r="AIS281"/>
      <c r="AIT281"/>
      <c r="AIU281"/>
      <c r="AIV281"/>
      <c r="AIW281"/>
      <c r="AIX281"/>
      <c r="AIY281"/>
      <c r="AIZ281"/>
      <c r="AJA281"/>
      <c r="AJB281"/>
      <c r="AJC281"/>
      <c r="AJD281"/>
      <c r="AJE281"/>
      <c r="AJF281"/>
      <c r="AJG281"/>
      <c r="AJH281"/>
      <c r="AJI281"/>
      <c r="AJJ281"/>
      <c r="AJK281"/>
      <c r="AJL281"/>
      <c r="AJM281"/>
      <c r="AJN281"/>
      <c r="AJO281"/>
      <c r="AJP281"/>
      <c r="AJQ281"/>
      <c r="AJR281"/>
      <c r="AJS281"/>
      <c r="AJT281"/>
      <c r="AJU281"/>
      <c r="AJV281"/>
      <c r="AJW281"/>
      <c r="AJX281"/>
      <c r="AJY281"/>
      <c r="AJZ281"/>
      <c r="AKA281"/>
      <c r="AKB281"/>
      <c r="AKC281"/>
      <c r="AKD281"/>
      <c r="AKE281"/>
      <c r="AKF281"/>
      <c r="AKG281"/>
      <c r="AKH281"/>
      <c r="AKI281"/>
      <c r="AKJ281"/>
      <c r="AKK281"/>
      <c r="AKL281"/>
      <c r="AKM281"/>
      <c r="AKN281"/>
      <c r="AKO281"/>
      <c r="AKP281"/>
      <c r="AKQ281"/>
      <c r="AKR281"/>
      <c r="AKS281"/>
      <c r="AKT281"/>
      <c r="AKU281"/>
      <c r="AKV281"/>
      <c r="AKW281"/>
      <c r="AKX281"/>
      <c r="AKY281"/>
      <c r="AKZ281"/>
      <c r="ALA281"/>
      <c r="ALB281"/>
      <c r="ALC281"/>
      <c r="ALD281"/>
      <c r="ALE281"/>
      <c r="ALF281"/>
      <c r="ALG281"/>
      <c r="ALH281"/>
      <c r="ALI281"/>
      <c r="ALJ281"/>
      <c r="ALK281"/>
      <c r="ALL281"/>
      <c r="ALM281"/>
      <c r="ALN281"/>
      <c r="ALO281"/>
      <c r="ALP281"/>
      <c r="ALQ281"/>
      <c r="ALR281"/>
      <c r="ALS281"/>
      <c r="ALT281"/>
      <c r="ALU281"/>
      <c r="ALV281"/>
      <c r="ALW281"/>
      <c r="ALX281"/>
      <c r="ALY281"/>
      <c r="ALZ281"/>
      <c r="AMA281"/>
      <c r="AMB281"/>
      <c r="AMC281"/>
      <c r="AMD281"/>
      <c r="AME281"/>
      <c r="AMF281"/>
      <c r="AMG281"/>
      <c r="AMH281"/>
      <c r="AMI281"/>
      <c r="AMJ281"/>
      <c r="AMK281"/>
      <c r="AML281"/>
      <c r="AMM281"/>
    </row>
    <row r="282" spans="1:1027" ht="38.85" customHeight="1">
      <c r="A282" s="655"/>
      <c r="B282" s="655"/>
      <c r="C282" s="263"/>
      <c r="D282" s="263">
        <v>4700</v>
      </c>
      <c r="E282" s="654" t="s">
        <v>391</v>
      </c>
      <c r="F282" s="654"/>
      <c r="G282" s="265">
        <v>60070</v>
      </c>
      <c r="H282" s="265">
        <v>59570</v>
      </c>
      <c r="I282" s="266">
        <v>18755</v>
      </c>
      <c r="J282" s="259">
        <f t="shared" si="33"/>
        <v>31.48396844049018</v>
      </c>
      <c r="K282" s="259">
        <f t="shared" si="34"/>
        <v>99.16763775595139</v>
      </c>
      <c r="L282" s="313"/>
      <c r="M282" s="313"/>
      <c r="N282" s="313"/>
      <c r="P282" s="267">
        <f t="shared" si="32"/>
        <v>-500</v>
      </c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  <c r="ADN282"/>
      <c r="ADO282"/>
      <c r="ADP282"/>
      <c r="ADQ282"/>
      <c r="ADR282"/>
      <c r="ADS282"/>
      <c r="ADT282"/>
      <c r="ADU282"/>
      <c r="ADV282"/>
      <c r="ADW282"/>
      <c r="ADX282"/>
      <c r="ADY282"/>
      <c r="ADZ282"/>
      <c r="AEA282"/>
      <c r="AEB282"/>
      <c r="AEC282"/>
      <c r="AED282"/>
      <c r="AEE282"/>
      <c r="AEF282"/>
      <c r="AEG282"/>
      <c r="AEH282"/>
      <c r="AEI282"/>
      <c r="AEJ282"/>
      <c r="AEK282"/>
      <c r="AEL282"/>
      <c r="AEM282"/>
      <c r="AEN282"/>
      <c r="AEO282"/>
      <c r="AEP282"/>
      <c r="AEQ282"/>
      <c r="AER282"/>
      <c r="AES282"/>
      <c r="AET282"/>
      <c r="AEU282"/>
      <c r="AEV282"/>
      <c r="AEW282"/>
      <c r="AEX282"/>
      <c r="AEY282"/>
      <c r="AEZ282"/>
      <c r="AFA282"/>
      <c r="AFB282"/>
      <c r="AFC282"/>
      <c r="AFD282"/>
      <c r="AFE282"/>
      <c r="AFF282"/>
      <c r="AFG282"/>
      <c r="AFH282"/>
      <c r="AFI282"/>
      <c r="AFJ282"/>
      <c r="AFK282"/>
      <c r="AFL282"/>
      <c r="AFM282"/>
      <c r="AFN282"/>
      <c r="AFO282"/>
      <c r="AFP282"/>
      <c r="AFQ282"/>
      <c r="AFR282"/>
      <c r="AFS282"/>
      <c r="AFT282"/>
      <c r="AFU282"/>
      <c r="AFV282"/>
      <c r="AFW282"/>
      <c r="AFX282"/>
      <c r="AFY282"/>
      <c r="AFZ282"/>
      <c r="AGA282"/>
      <c r="AGB282"/>
      <c r="AGC282"/>
      <c r="AGD282"/>
      <c r="AGE282"/>
      <c r="AGF282"/>
      <c r="AGG282"/>
      <c r="AGH282"/>
      <c r="AGI282"/>
      <c r="AGJ282"/>
      <c r="AGK282"/>
      <c r="AGL282"/>
      <c r="AGM282"/>
      <c r="AGN282"/>
      <c r="AGO282"/>
      <c r="AGP282"/>
      <c r="AGQ282"/>
      <c r="AGR282"/>
      <c r="AGS282"/>
      <c r="AGT282"/>
      <c r="AGU282"/>
      <c r="AGV282"/>
      <c r="AGW282"/>
      <c r="AGX282"/>
      <c r="AGY282"/>
      <c r="AGZ282"/>
      <c r="AHA282"/>
      <c r="AHB282"/>
      <c r="AHC282"/>
      <c r="AHD282"/>
      <c r="AHE282"/>
      <c r="AHF282"/>
      <c r="AHG282"/>
      <c r="AHH282"/>
      <c r="AHI282"/>
      <c r="AHJ282"/>
      <c r="AHK282"/>
      <c r="AHL282"/>
      <c r="AHM282"/>
      <c r="AHN282"/>
      <c r="AHO282"/>
      <c r="AHP282"/>
      <c r="AHQ282"/>
      <c r="AHR282"/>
      <c r="AHS282"/>
      <c r="AHT282"/>
      <c r="AHU282"/>
      <c r="AHV282"/>
      <c r="AHW282"/>
      <c r="AHX282"/>
      <c r="AHY282"/>
      <c r="AHZ282"/>
      <c r="AIA282"/>
      <c r="AIB282"/>
      <c r="AIC282"/>
      <c r="AID282"/>
      <c r="AIE282"/>
      <c r="AIF282"/>
      <c r="AIG282"/>
      <c r="AIH282"/>
      <c r="AII282"/>
      <c r="AIJ282"/>
      <c r="AIK282"/>
      <c r="AIL282"/>
      <c r="AIM282"/>
      <c r="AIN282"/>
      <c r="AIO282"/>
      <c r="AIP282"/>
      <c r="AIQ282"/>
      <c r="AIR282"/>
      <c r="AIS282"/>
      <c r="AIT282"/>
      <c r="AIU282"/>
      <c r="AIV282"/>
      <c r="AIW282"/>
      <c r="AIX282"/>
      <c r="AIY282"/>
      <c r="AIZ282"/>
      <c r="AJA282"/>
      <c r="AJB282"/>
      <c r="AJC282"/>
      <c r="AJD282"/>
      <c r="AJE282"/>
      <c r="AJF282"/>
      <c r="AJG282"/>
      <c r="AJH282"/>
      <c r="AJI282"/>
      <c r="AJJ282"/>
      <c r="AJK282"/>
      <c r="AJL282"/>
      <c r="AJM282"/>
      <c r="AJN282"/>
      <c r="AJO282"/>
      <c r="AJP282"/>
      <c r="AJQ282"/>
      <c r="AJR282"/>
      <c r="AJS282"/>
      <c r="AJT282"/>
      <c r="AJU282"/>
      <c r="AJV282"/>
      <c r="AJW282"/>
      <c r="AJX282"/>
      <c r="AJY282"/>
      <c r="AJZ282"/>
      <c r="AKA282"/>
      <c r="AKB282"/>
      <c r="AKC282"/>
      <c r="AKD282"/>
      <c r="AKE282"/>
      <c r="AKF282"/>
      <c r="AKG282"/>
      <c r="AKH282"/>
      <c r="AKI282"/>
      <c r="AKJ282"/>
      <c r="AKK282"/>
      <c r="AKL282"/>
      <c r="AKM282"/>
      <c r="AKN282"/>
      <c r="AKO282"/>
      <c r="AKP282"/>
      <c r="AKQ282"/>
      <c r="AKR282"/>
      <c r="AKS282"/>
      <c r="AKT282"/>
      <c r="AKU282"/>
      <c r="AKV282"/>
      <c r="AKW282"/>
      <c r="AKX282"/>
      <c r="AKY282"/>
      <c r="AKZ282"/>
      <c r="ALA282"/>
      <c r="ALB282"/>
      <c r="ALC282"/>
      <c r="ALD282"/>
      <c r="ALE282"/>
      <c r="ALF282"/>
      <c r="ALG282"/>
      <c r="ALH282"/>
      <c r="ALI282"/>
      <c r="ALJ282"/>
      <c r="ALK282"/>
      <c r="ALL282"/>
      <c r="ALM282"/>
      <c r="ALN282"/>
      <c r="ALO282"/>
      <c r="ALP282"/>
      <c r="ALQ282"/>
      <c r="ALR282"/>
      <c r="ALS282"/>
      <c r="ALT282"/>
      <c r="ALU282"/>
      <c r="ALV282"/>
      <c r="ALW282"/>
      <c r="ALX282"/>
      <c r="ALY282"/>
      <c r="ALZ282"/>
      <c r="AMA282"/>
      <c r="AMB282"/>
      <c r="AMC282"/>
      <c r="AMD282"/>
      <c r="AME282"/>
      <c r="AMF282"/>
      <c r="AMG282"/>
      <c r="AMH282"/>
      <c r="AMI282"/>
      <c r="AMJ282"/>
      <c r="AMK282"/>
      <c r="AML282"/>
      <c r="AMM282"/>
    </row>
    <row r="283" spans="1:1027" s="260" customFormat="1" ht="29.85" customHeight="1">
      <c r="A283" s="655"/>
      <c r="B283" s="655"/>
      <c r="C283" s="254">
        <v>80148</v>
      </c>
      <c r="D283" s="254"/>
      <c r="E283" s="669" t="s">
        <v>263</v>
      </c>
      <c r="F283" s="669"/>
      <c r="G283" s="272">
        <f>SUM(G284:G296)</f>
        <v>1397723</v>
      </c>
      <c r="H283" s="272">
        <f>SUM(H284:H296)</f>
        <v>1445379</v>
      </c>
      <c r="I283" s="272">
        <f>SUM(I284:I296)</f>
        <v>729494.24</v>
      </c>
      <c r="J283" s="259">
        <f t="shared" si="33"/>
        <v>50.470792781685638</v>
      </c>
      <c r="K283" s="259">
        <f t="shared" si="34"/>
        <v>103.40954538202492</v>
      </c>
      <c r="L283" s="313"/>
      <c r="M283" s="313"/>
      <c r="N283" s="313"/>
      <c r="P283" s="261">
        <f t="shared" si="32"/>
        <v>47656</v>
      </c>
    </row>
    <row r="284" spans="1:1027" ht="39.6" customHeight="1">
      <c r="A284" s="655"/>
      <c r="B284" s="655"/>
      <c r="C284" s="263"/>
      <c r="D284" s="263">
        <v>3020</v>
      </c>
      <c r="E284" s="654" t="s">
        <v>229</v>
      </c>
      <c r="F284" s="654"/>
      <c r="G284" s="265">
        <v>6500</v>
      </c>
      <c r="H284" s="265">
        <v>6500</v>
      </c>
      <c r="I284" s="266">
        <v>1429.26</v>
      </c>
      <c r="J284" s="259">
        <f t="shared" si="33"/>
        <v>21.988615384615386</v>
      </c>
      <c r="K284" s="259">
        <f t="shared" si="34"/>
        <v>100</v>
      </c>
      <c r="L284" s="313"/>
      <c r="M284" s="313"/>
      <c r="N284" s="313"/>
      <c r="P284" s="267">
        <f t="shared" si="32"/>
        <v>0</v>
      </c>
      <c r="R284" s="267">
        <f>H285+H286+H287+H288</f>
        <v>1221921</v>
      </c>
      <c r="S284" s="267">
        <f>I285+I286+I287+I288</f>
        <v>628548.89</v>
      </c>
      <c r="T284" s="252">
        <f>S284/R284*100</f>
        <v>51.439404838774358</v>
      </c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  <c r="ADN284"/>
      <c r="ADO284"/>
      <c r="ADP284"/>
      <c r="ADQ284"/>
      <c r="ADR284"/>
      <c r="ADS284"/>
      <c r="ADT284"/>
      <c r="ADU284"/>
      <c r="ADV284"/>
      <c r="ADW284"/>
      <c r="ADX284"/>
      <c r="ADY284"/>
      <c r="ADZ284"/>
      <c r="AEA284"/>
      <c r="AEB284"/>
      <c r="AEC284"/>
      <c r="AED284"/>
      <c r="AEE284"/>
      <c r="AEF284"/>
      <c r="AEG284"/>
      <c r="AEH284"/>
      <c r="AEI284"/>
      <c r="AEJ284"/>
      <c r="AEK284"/>
      <c r="AEL284"/>
      <c r="AEM284"/>
      <c r="AEN284"/>
      <c r="AEO284"/>
      <c r="AEP284"/>
      <c r="AEQ284"/>
      <c r="AER284"/>
      <c r="AES284"/>
      <c r="AET284"/>
      <c r="AEU284"/>
      <c r="AEV284"/>
      <c r="AEW284"/>
      <c r="AEX284"/>
      <c r="AEY284"/>
      <c r="AEZ284"/>
      <c r="AFA284"/>
      <c r="AFB284"/>
      <c r="AFC284"/>
      <c r="AFD284"/>
      <c r="AFE284"/>
      <c r="AFF284"/>
      <c r="AFG284"/>
      <c r="AFH284"/>
      <c r="AFI284"/>
      <c r="AFJ284"/>
      <c r="AFK284"/>
      <c r="AFL284"/>
      <c r="AFM284"/>
      <c r="AFN284"/>
      <c r="AFO284"/>
      <c r="AFP284"/>
      <c r="AFQ284"/>
      <c r="AFR284"/>
      <c r="AFS284"/>
      <c r="AFT284"/>
      <c r="AFU284"/>
      <c r="AFV284"/>
      <c r="AFW284"/>
      <c r="AFX284"/>
      <c r="AFY284"/>
      <c r="AFZ284"/>
      <c r="AGA284"/>
      <c r="AGB284"/>
      <c r="AGC284"/>
      <c r="AGD284"/>
      <c r="AGE284"/>
      <c r="AGF284"/>
      <c r="AGG284"/>
      <c r="AGH284"/>
      <c r="AGI284"/>
      <c r="AGJ284"/>
      <c r="AGK284"/>
      <c r="AGL284"/>
      <c r="AGM284"/>
      <c r="AGN284"/>
      <c r="AGO284"/>
      <c r="AGP284"/>
      <c r="AGQ284"/>
      <c r="AGR284"/>
      <c r="AGS284"/>
      <c r="AGT284"/>
      <c r="AGU284"/>
      <c r="AGV284"/>
      <c r="AGW284"/>
      <c r="AGX284"/>
      <c r="AGY284"/>
      <c r="AGZ284"/>
      <c r="AHA284"/>
      <c r="AHB284"/>
      <c r="AHC284"/>
      <c r="AHD284"/>
      <c r="AHE284"/>
      <c r="AHF284"/>
      <c r="AHG284"/>
      <c r="AHH284"/>
      <c r="AHI284"/>
      <c r="AHJ284"/>
      <c r="AHK284"/>
      <c r="AHL284"/>
      <c r="AHM284"/>
      <c r="AHN284"/>
      <c r="AHO284"/>
      <c r="AHP284"/>
      <c r="AHQ284"/>
      <c r="AHR284"/>
      <c r="AHS284"/>
      <c r="AHT284"/>
      <c r="AHU284"/>
      <c r="AHV284"/>
      <c r="AHW284"/>
      <c r="AHX284"/>
      <c r="AHY284"/>
      <c r="AHZ284"/>
      <c r="AIA284"/>
      <c r="AIB284"/>
      <c r="AIC284"/>
      <c r="AID284"/>
      <c r="AIE284"/>
      <c r="AIF284"/>
      <c r="AIG284"/>
      <c r="AIH284"/>
      <c r="AII284"/>
      <c r="AIJ284"/>
      <c r="AIK284"/>
      <c r="AIL284"/>
      <c r="AIM284"/>
      <c r="AIN284"/>
      <c r="AIO284"/>
      <c r="AIP284"/>
      <c r="AIQ284"/>
      <c r="AIR284"/>
      <c r="AIS284"/>
      <c r="AIT284"/>
      <c r="AIU284"/>
      <c r="AIV284"/>
      <c r="AIW284"/>
      <c r="AIX284"/>
      <c r="AIY284"/>
      <c r="AIZ284"/>
      <c r="AJA284"/>
      <c r="AJB284"/>
      <c r="AJC284"/>
      <c r="AJD284"/>
      <c r="AJE284"/>
      <c r="AJF284"/>
      <c r="AJG284"/>
      <c r="AJH284"/>
      <c r="AJI284"/>
      <c r="AJJ284"/>
      <c r="AJK284"/>
      <c r="AJL284"/>
      <c r="AJM284"/>
      <c r="AJN284"/>
      <c r="AJO284"/>
      <c r="AJP284"/>
      <c r="AJQ284"/>
      <c r="AJR284"/>
      <c r="AJS284"/>
      <c r="AJT284"/>
      <c r="AJU284"/>
      <c r="AJV284"/>
      <c r="AJW284"/>
      <c r="AJX284"/>
      <c r="AJY284"/>
      <c r="AJZ284"/>
      <c r="AKA284"/>
      <c r="AKB284"/>
      <c r="AKC284"/>
      <c r="AKD284"/>
      <c r="AKE284"/>
      <c r="AKF284"/>
      <c r="AKG284"/>
      <c r="AKH284"/>
      <c r="AKI284"/>
      <c r="AKJ284"/>
      <c r="AKK284"/>
      <c r="AKL284"/>
      <c r="AKM284"/>
      <c r="AKN284"/>
      <c r="AKO284"/>
      <c r="AKP284"/>
      <c r="AKQ284"/>
      <c r="AKR284"/>
      <c r="AKS284"/>
      <c r="AKT284"/>
      <c r="AKU284"/>
      <c r="AKV284"/>
      <c r="AKW284"/>
      <c r="AKX284"/>
      <c r="AKY284"/>
      <c r="AKZ284"/>
      <c r="ALA284"/>
      <c r="ALB284"/>
      <c r="ALC284"/>
      <c r="ALD284"/>
      <c r="ALE284"/>
      <c r="ALF284"/>
      <c r="ALG284"/>
      <c r="ALH284"/>
      <c r="ALI284"/>
      <c r="ALJ284"/>
      <c r="ALK284"/>
      <c r="ALL284"/>
      <c r="ALM284"/>
      <c r="ALN284"/>
      <c r="ALO284"/>
      <c r="ALP284"/>
      <c r="ALQ284"/>
      <c r="ALR284"/>
      <c r="ALS284"/>
      <c r="ALT284"/>
      <c r="ALU284"/>
      <c r="ALV284"/>
      <c r="ALW284"/>
      <c r="ALX284"/>
      <c r="ALY284"/>
      <c r="ALZ284"/>
      <c r="AMA284"/>
      <c r="AMB284"/>
      <c r="AMC284"/>
      <c r="AMD284"/>
      <c r="AME284"/>
      <c r="AMF284"/>
      <c r="AMG284"/>
      <c r="AMH284"/>
      <c r="AMI284"/>
      <c r="AMJ284"/>
      <c r="AMK284"/>
      <c r="AML284"/>
      <c r="AMM284"/>
    </row>
    <row r="285" spans="1:1027" ht="25.5" customHeight="1">
      <c r="A285" s="655"/>
      <c r="B285" s="655"/>
      <c r="C285" s="263"/>
      <c r="D285" s="263">
        <v>4010</v>
      </c>
      <c r="E285" s="654" t="s">
        <v>220</v>
      </c>
      <c r="F285" s="654"/>
      <c r="G285" s="265">
        <v>925090</v>
      </c>
      <c r="H285" s="265">
        <v>957869</v>
      </c>
      <c r="I285" s="266">
        <v>459256.74</v>
      </c>
      <c r="J285" s="259">
        <f t="shared" si="33"/>
        <v>47.945673155723803</v>
      </c>
      <c r="K285" s="259">
        <f t="shared" si="34"/>
        <v>103.54333091915382</v>
      </c>
      <c r="L285" s="313"/>
      <c r="M285" s="313"/>
      <c r="N285" s="313"/>
      <c r="P285" s="267">
        <f t="shared" si="32"/>
        <v>32779</v>
      </c>
      <c r="R285" s="267">
        <f>H284+H289+H290+H292+H293+H294</f>
        <v>198202</v>
      </c>
      <c r="S285" s="267">
        <f>I284+I289+I290+I292+I293+I294</f>
        <v>94257.35</v>
      </c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  <c r="ADN285"/>
      <c r="ADO285"/>
      <c r="ADP285"/>
      <c r="ADQ285"/>
      <c r="ADR285"/>
      <c r="ADS285"/>
      <c r="ADT285"/>
      <c r="ADU285"/>
      <c r="ADV285"/>
      <c r="ADW285"/>
      <c r="ADX285"/>
      <c r="ADY285"/>
      <c r="ADZ285"/>
      <c r="AEA285"/>
      <c r="AEB285"/>
      <c r="AEC285"/>
      <c r="AED285"/>
      <c r="AEE285"/>
      <c r="AEF285"/>
      <c r="AEG285"/>
      <c r="AEH285"/>
      <c r="AEI285"/>
      <c r="AEJ285"/>
      <c r="AEK285"/>
      <c r="AEL285"/>
      <c r="AEM285"/>
      <c r="AEN285"/>
      <c r="AEO285"/>
      <c r="AEP285"/>
      <c r="AEQ285"/>
      <c r="AER285"/>
      <c r="AES285"/>
      <c r="AET285"/>
      <c r="AEU285"/>
      <c r="AEV285"/>
      <c r="AEW285"/>
      <c r="AEX285"/>
      <c r="AEY285"/>
      <c r="AEZ285"/>
      <c r="AFA285"/>
      <c r="AFB285"/>
      <c r="AFC285"/>
      <c r="AFD285"/>
      <c r="AFE285"/>
      <c r="AFF285"/>
      <c r="AFG285"/>
      <c r="AFH285"/>
      <c r="AFI285"/>
      <c r="AFJ285"/>
      <c r="AFK285"/>
      <c r="AFL285"/>
      <c r="AFM285"/>
      <c r="AFN285"/>
      <c r="AFO285"/>
      <c r="AFP285"/>
      <c r="AFQ285"/>
      <c r="AFR285"/>
      <c r="AFS285"/>
      <c r="AFT285"/>
      <c r="AFU285"/>
      <c r="AFV285"/>
      <c r="AFW285"/>
      <c r="AFX285"/>
      <c r="AFY285"/>
      <c r="AFZ285"/>
      <c r="AGA285"/>
      <c r="AGB285"/>
      <c r="AGC285"/>
      <c r="AGD285"/>
      <c r="AGE285"/>
      <c r="AGF285"/>
      <c r="AGG285"/>
      <c r="AGH285"/>
      <c r="AGI285"/>
      <c r="AGJ285"/>
      <c r="AGK285"/>
      <c r="AGL285"/>
      <c r="AGM285"/>
      <c r="AGN285"/>
      <c r="AGO285"/>
      <c r="AGP285"/>
      <c r="AGQ285"/>
      <c r="AGR285"/>
      <c r="AGS285"/>
      <c r="AGT285"/>
      <c r="AGU285"/>
      <c r="AGV285"/>
      <c r="AGW285"/>
      <c r="AGX285"/>
      <c r="AGY285"/>
      <c r="AGZ285"/>
      <c r="AHA285"/>
      <c r="AHB285"/>
      <c r="AHC285"/>
      <c r="AHD285"/>
      <c r="AHE285"/>
      <c r="AHF285"/>
      <c r="AHG285"/>
      <c r="AHH285"/>
      <c r="AHI285"/>
      <c r="AHJ285"/>
      <c r="AHK285"/>
      <c r="AHL285"/>
      <c r="AHM285"/>
      <c r="AHN285"/>
      <c r="AHO285"/>
      <c r="AHP285"/>
      <c r="AHQ285"/>
      <c r="AHR285"/>
      <c r="AHS285"/>
      <c r="AHT285"/>
      <c r="AHU285"/>
      <c r="AHV285"/>
      <c r="AHW285"/>
      <c r="AHX285"/>
      <c r="AHY285"/>
      <c r="AHZ285"/>
      <c r="AIA285"/>
      <c r="AIB285"/>
      <c r="AIC285"/>
      <c r="AID285"/>
      <c r="AIE285"/>
      <c r="AIF285"/>
      <c r="AIG285"/>
      <c r="AIH285"/>
      <c r="AII285"/>
      <c r="AIJ285"/>
      <c r="AIK285"/>
      <c r="AIL285"/>
      <c r="AIM285"/>
      <c r="AIN285"/>
      <c r="AIO285"/>
      <c r="AIP285"/>
      <c r="AIQ285"/>
      <c r="AIR285"/>
      <c r="AIS285"/>
      <c r="AIT285"/>
      <c r="AIU285"/>
      <c r="AIV285"/>
      <c r="AIW285"/>
      <c r="AIX285"/>
      <c r="AIY285"/>
      <c r="AIZ285"/>
      <c r="AJA285"/>
      <c r="AJB285"/>
      <c r="AJC285"/>
      <c r="AJD285"/>
      <c r="AJE285"/>
      <c r="AJF285"/>
      <c r="AJG285"/>
      <c r="AJH285"/>
      <c r="AJI285"/>
      <c r="AJJ285"/>
      <c r="AJK285"/>
      <c r="AJL285"/>
      <c r="AJM285"/>
      <c r="AJN285"/>
      <c r="AJO285"/>
      <c r="AJP285"/>
      <c r="AJQ285"/>
      <c r="AJR285"/>
      <c r="AJS285"/>
      <c r="AJT285"/>
      <c r="AJU285"/>
      <c r="AJV285"/>
      <c r="AJW285"/>
      <c r="AJX285"/>
      <c r="AJY285"/>
      <c r="AJZ285"/>
      <c r="AKA285"/>
      <c r="AKB285"/>
      <c r="AKC285"/>
      <c r="AKD285"/>
      <c r="AKE285"/>
      <c r="AKF285"/>
      <c r="AKG285"/>
      <c r="AKH285"/>
      <c r="AKI285"/>
      <c r="AKJ285"/>
      <c r="AKK285"/>
      <c r="AKL285"/>
      <c r="AKM285"/>
      <c r="AKN285"/>
      <c r="AKO285"/>
      <c r="AKP285"/>
      <c r="AKQ285"/>
      <c r="AKR285"/>
      <c r="AKS285"/>
      <c r="AKT285"/>
      <c r="AKU285"/>
      <c r="AKV285"/>
      <c r="AKW285"/>
      <c r="AKX285"/>
      <c r="AKY285"/>
      <c r="AKZ285"/>
      <c r="ALA285"/>
      <c r="ALB285"/>
      <c r="ALC285"/>
      <c r="ALD285"/>
      <c r="ALE285"/>
      <c r="ALF285"/>
      <c r="ALG285"/>
      <c r="ALH285"/>
      <c r="ALI285"/>
      <c r="ALJ285"/>
      <c r="ALK285"/>
      <c r="ALL285"/>
      <c r="ALM285"/>
      <c r="ALN285"/>
      <c r="ALO285"/>
      <c r="ALP285"/>
      <c r="ALQ285"/>
      <c r="ALR285"/>
      <c r="ALS285"/>
      <c r="ALT285"/>
      <c r="ALU285"/>
      <c r="ALV285"/>
      <c r="ALW285"/>
      <c r="ALX285"/>
      <c r="ALY285"/>
      <c r="ALZ285"/>
      <c r="AMA285"/>
      <c r="AMB285"/>
      <c r="AMC285"/>
      <c r="AMD285"/>
      <c r="AME285"/>
      <c r="AMF285"/>
      <c r="AMG285"/>
      <c r="AMH285"/>
      <c r="AMI285"/>
      <c r="AMJ285"/>
      <c r="AMK285"/>
      <c r="AML285"/>
      <c r="AMM285"/>
    </row>
    <row r="286" spans="1:1027" ht="26.25" customHeight="1">
      <c r="A286" s="655"/>
      <c r="B286" s="655"/>
      <c r="C286" s="263"/>
      <c r="D286" s="263">
        <v>4040</v>
      </c>
      <c r="E286" s="654" t="s">
        <v>241</v>
      </c>
      <c r="F286" s="654"/>
      <c r="G286" s="265">
        <v>72899</v>
      </c>
      <c r="H286" s="265">
        <v>71042</v>
      </c>
      <c r="I286" s="266">
        <v>71023.86</v>
      </c>
      <c r="J286" s="259">
        <f t="shared" si="33"/>
        <v>99.974465808958087</v>
      </c>
      <c r="K286" s="259">
        <f t="shared" si="34"/>
        <v>97.452639953908843</v>
      </c>
      <c r="L286" s="313"/>
      <c r="M286" s="313"/>
      <c r="N286" s="313"/>
      <c r="P286" s="267">
        <f t="shared" si="32"/>
        <v>-1857</v>
      </c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  <c r="ADN286"/>
      <c r="ADO286"/>
      <c r="ADP286"/>
      <c r="ADQ286"/>
      <c r="ADR286"/>
      <c r="ADS286"/>
      <c r="ADT286"/>
      <c r="ADU286"/>
      <c r="ADV286"/>
      <c r="ADW286"/>
      <c r="ADX286"/>
      <c r="ADY286"/>
      <c r="ADZ286"/>
      <c r="AEA286"/>
      <c r="AEB286"/>
      <c r="AEC286"/>
      <c r="AED286"/>
      <c r="AEE286"/>
      <c r="AEF286"/>
      <c r="AEG286"/>
      <c r="AEH286"/>
      <c r="AEI286"/>
      <c r="AEJ286"/>
      <c r="AEK286"/>
      <c r="AEL286"/>
      <c r="AEM286"/>
      <c r="AEN286"/>
      <c r="AEO286"/>
      <c r="AEP286"/>
      <c r="AEQ286"/>
      <c r="AER286"/>
      <c r="AES286"/>
      <c r="AET286"/>
      <c r="AEU286"/>
      <c r="AEV286"/>
      <c r="AEW286"/>
      <c r="AEX286"/>
      <c r="AEY286"/>
      <c r="AEZ286"/>
      <c r="AFA286"/>
      <c r="AFB286"/>
      <c r="AFC286"/>
      <c r="AFD286"/>
      <c r="AFE286"/>
      <c r="AFF286"/>
      <c r="AFG286"/>
      <c r="AFH286"/>
      <c r="AFI286"/>
      <c r="AFJ286"/>
      <c r="AFK286"/>
      <c r="AFL286"/>
      <c r="AFM286"/>
      <c r="AFN286"/>
      <c r="AFO286"/>
      <c r="AFP286"/>
      <c r="AFQ286"/>
      <c r="AFR286"/>
      <c r="AFS286"/>
      <c r="AFT286"/>
      <c r="AFU286"/>
      <c r="AFV286"/>
      <c r="AFW286"/>
      <c r="AFX286"/>
      <c r="AFY286"/>
      <c r="AFZ286"/>
      <c r="AGA286"/>
      <c r="AGB286"/>
      <c r="AGC286"/>
      <c r="AGD286"/>
      <c r="AGE286"/>
      <c r="AGF286"/>
      <c r="AGG286"/>
      <c r="AGH286"/>
      <c r="AGI286"/>
      <c r="AGJ286"/>
      <c r="AGK286"/>
      <c r="AGL286"/>
      <c r="AGM286"/>
      <c r="AGN286"/>
      <c r="AGO286"/>
      <c r="AGP286"/>
      <c r="AGQ286"/>
      <c r="AGR286"/>
      <c r="AGS286"/>
      <c r="AGT286"/>
      <c r="AGU286"/>
      <c r="AGV286"/>
      <c r="AGW286"/>
      <c r="AGX286"/>
      <c r="AGY286"/>
      <c r="AGZ286"/>
      <c r="AHA286"/>
      <c r="AHB286"/>
      <c r="AHC286"/>
      <c r="AHD286"/>
      <c r="AHE286"/>
      <c r="AHF286"/>
      <c r="AHG286"/>
      <c r="AHH286"/>
      <c r="AHI286"/>
      <c r="AHJ286"/>
      <c r="AHK286"/>
      <c r="AHL286"/>
      <c r="AHM286"/>
      <c r="AHN286"/>
      <c r="AHO286"/>
      <c r="AHP286"/>
      <c r="AHQ286"/>
      <c r="AHR286"/>
      <c r="AHS286"/>
      <c r="AHT286"/>
      <c r="AHU286"/>
      <c r="AHV286"/>
      <c r="AHW286"/>
      <c r="AHX286"/>
      <c r="AHY286"/>
      <c r="AHZ286"/>
      <c r="AIA286"/>
      <c r="AIB286"/>
      <c r="AIC286"/>
      <c r="AID286"/>
      <c r="AIE286"/>
      <c r="AIF286"/>
      <c r="AIG286"/>
      <c r="AIH286"/>
      <c r="AII286"/>
      <c r="AIJ286"/>
      <c r="AIK286"/>
      <c r="AIL286"/>
      <c r="AIM286"/>
      <c r="AIN286"/>
      <c r="AIO286"/>
      <c r="AIP286"/>
      <c r="AIQ286"/>
      <c r="AIR286"/>
      <c r="AIS286"/>
      <c r="AIT286"/>
      <c r="AIU286"/>
      <c r="AIV286"/>
      <c r="AIW286"/>
      <c r="AIX286"/>
      <c r="AIY286"/>
      <c r="AIZ286"/>
      <c r="AJA286"/>
      <c r="AJB286"/>
      <c r="AJC286"/>
      <c r="AJD286"/>
      <c r="AJE286"/>
      <c r="AJF286"/>
      <c r="AJG286"/>
      <c r="AJH286"/>
      <c r="AJI286"/>
      <c r="AJJ286"/>
      <c r="AJK286"/>
      <c r="AJL286"/>
      <c r="AJM286"/>
      <c r="AJN286"/>
      <c r="AJO286"/>
      <c r="AJP286"/>
      <c r="AJQ286"/>
      <c r="AJR286"/>
      <c r="AJS286"/>
      <c r="AJT286"/>
      <c r="AJU286"/>
      <c r="AJV286"/>
      <c r="AJW286"/>
      <c r="AJX286"/>
      <c r="AJY286"/>
      <c r="AJZ286"/>
      <c r="AKA286"/>
      <c r="AKB286"/>
      <c r="AKC286"/>
      <c r="AKD286"/>
      <c r="AKE286"/>
      <c r="AKF286"/>
      <c r="AKG286"/>
      <c r="AKH286"/>
      <c r="AKI286"/>
      <c r="AKJ286"/>
      <c r="AKK286"/>
      <c r="AKL286"/>
      <c r="AKM286"/>
      <c r="AKN286"/>
      <c r="AKO286"/>
      <c r="AKP286"/>
      <c r="AKQ286"/>
      <c r="AKR286"/>
      <c r="AKS286"/>
      <c r="AKT286"/>
      <c r="AKU286"/>
      <c r="AKV286"/>
      <c r="AKW286"/>
      <c r="AKX286"/>
      <c r="AKY286"/>
      <c r="AKZ286"/>
      <c r="ALA286"/>
      <c r="ALB286"/>
      <c r="ALC286"/>
      <c r="ALD286"/>
      <c r="ALE286"/>
      <c r="ALF286"/>
      <c r="ALG286"/>
      <c r="ALH286"/>
      <c r="ALI286"/>
      <c r="ALJ286"/>
      <c r="ALK286"/>
      <c r="ALL286"/>
      <c r="ALM286"/>
      <c r="ALN286"/>
      <c r="ALO286"/>
      <c r="ALP286"/>
      <c r="ALQ286"/>
      <c r="ALR286"/>
      <c r="ALS286"/>
      <c r="ALT286"/>
      <c r="ALU286"/>
      <c r="ALV286"/>
      <c r="ALW286"/>
      <c r="ALX286"/>
      <c r="ALY286"/>
      <c r="ALZ286"/>
      <c r="AMA286"/>
      <c r="AMB286"/>
      <c r="AMC286"/>
      <c r="AMD286"/>
      <c r="AME286"/>
      <c r="AMF286"/>
      <c r="AMG286"/>
      <c r="AMH286"/>
      <c r="AMI286"/>
      <c r="AMJ286"/>
      <c r="AMK286"/>
      <c r="AML286"/>
      <c r="AMM286"/>
    </row>
    <row r="287" spans="1:1027" ht="28.5" customHeight="1">
      <c r="A287" s="655"/>
      <c r="B287" s="655"/>
      <c r="C287" s="263"/>
      <c r="D287" s="263">
        <v>4110</v>
      </c>
      <c r="E287" s="654" t="s">
        <v>221</v>
      </c>
      <c r="F287" s="654"/>
      <c r="G287" s="265">
        <v>163992</v>
      </c>
      <c r="H287" s="265">
        <v>169458</v>
      </c>
      <c r="I287" s="266">
        <v>89390.8</v>
      </c>
      <c r="J287" s="259">
        <f t="shared" si="33"/>
        <v>52.751006149016277</v>
      </c>
      <c r="K287" s="259">
        <f t="shared" si="34"/>
        <v>103.33308941899604</v>
      </c>
      <c r="L287" s="313"/>
      <c r="M287" s="313"/>
      <c r="N287" s="313"/>
      <c r="P287" s="267">
        <f t="shared" si="32"/>
        <v>5466</v>
      </c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  <c r="AAZ287"/>
      <c r="ABA287"/>
      <c r="ABB287"/>
      <c r="ABC287"/>
      <c r="ABD287"/>
      <c r="ABE287"/>
      <c r="ABF287"/>
      <c r="ABG287"/>
      <c r="ABH287"/>
      <c r="ABI287"/>
      <c r="ABJ287"/>
      <c r="ABK287"/>
      <c r="ABL287"/>
      <c r="ABM287"/>
      <c r="ABN287"/>
      <c r="ABO287"/>
      <c r="ABP287"/>
      <c r="ABQ287"/>
      <c r="ABR287"/>
      <c r="ABS287"/>
      <c r="ABT287"/>
      <c r="ABU287"/>
      <c r="ABV287"/>
      <c r="ABW287"/>
      <c r="ABX287"/>
      <c r="ABY287"/>
      <c r="ABZ287"/>
      <c r="ACA287"/>
      <c r="ACB287"/>
      <c r="ACC287"/>
      <c r="ACD287"/>
      <c r="ACE287"/>
      <c r="ACF287"/>
      <c r="ACG287"/>
      <c r="ACH287"/>
      <c r="ACI287"/>
      <c r="ACJ287"/>
      <c r="ACK287"/>
      <c r="ACL287"/>
      <c r="ACM287"/>
      <c r="ACN287"/>
      <c r="ACO287"/>
      <c r="ACP287"/>
      <c r="ACQ287"/>
      <c r="ACR287"/>
      <c r="ACS287"/>
      <c r="ACT287"/>
      <c r="ACU287"/>
      <c r="ACV287"/>
      <c r="ACW287"/>
      <c r="ACX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  <c r="ADN287"/>
      <c r="ADO287"/>
      <c r="ADP287"/>
      <c r="ADQ287"/>
      <c r="ADR287"/>
      <c r="ADS287"/>
      <c r="ADT287"/>
      <c r="ADU287"/>
      <c r="ADV287"/>
      <c r="ADW287"/>
      <c r="ADX287"/>
      <c r="ADY287"/>
      <c r="ADZ287"/>
      <c r="AEA287"/>
      <c r="AEB287"/>
      <c r="AEC287"/>
      <c r="AED287"/>
      <c r="AEE287"/>
      <c r="AEF287"/>
      <c r="AEG287"/>
      <c r="AEH287"/>
      <c r="AEI287"/>
      <c r="AEJ287"/>
      <c r="AEK287"/>
      <c r="AEL287"/>
      <c r="AEM287"/>
      <c r="AEN287"/>
      <c r="AEO287"/>
      <c r="AEP287"/>
      <c r="AEQ287"/>
      <c r="AER287"/>
      <c r="AES287"/>
      <c r="AET287"/>
      <c r="AEU287"/>
      <c r="AEV287"/>
      <c r="AEW287"/>
      <c r="AEX287"/>
      <c r="AEY287"/>
      <c r="AEZ287"/>
      <c r="AFA287"/>
      <c r="AFB287"/>
      <c r="AFC287"/>
      <c r="AFD287"/>
      <c r="AFE287"/>
      <c r="AFF287"/>
      <c r="AFG287"/>
      <c r="AFH287"/>
      <c r="AFI287"/>
      <c r="AFJ287"/>
      <c r="AFK287"/>
      <c r="AFL287"/>
      <c r="AFM287"/>
      <c r="AFN287"/>
      <c r="AFO287"/>
      <c r="AFP287"/>
      <c r="AFQ287"/>
      <c r="AFR287"/>
      <c r="AFS287"/>
      <c r="AFT287"/>
      <c r="AFU287"/>
      <c r="AFV287"/>
      <c r="AFW287"/>
      <c r="AFX287"/>
      <c r="AFY287"/>
      <c r="AFZ287"/>
      <c r="AGA287"/>
      <c r="AGB287"/>
      <c r="AGC287"/>
      <c r="AGD287"/>
      <c r="AGE287"/>
      <c r="AGF287"/>
      <c r="AGG287"/>
      <c r="AGH287"/>
      <c r="AGI287"/>
      <c r="AGJ287"/>
      <c r="AGK287"/>
      <c r="AGL287"/>
      <c r="AGM287"/>
      <c r="AGN287"/>
      <c r="AGO287"/>
      <c r="AGP287"/>
      <c r="AGQ287"/>
      <c r="AGR287"/>
      <c r="AGS287"/>
      <c r="AGT287"/>
      <c r="AGU287"/>
      <c r="AGV287"/>
      <c r="AGW287"/>
      <c r="AGX287"/>
      <c r="AGY287"/>
      <c r="AGZ287"/>
      <c r="AHA287"/>
      <c r="AHB287"/>
      <c r="AHC287"/>
      <c r="AHD287"/>
      <c r="AHE287"/>
      <c r="AHF287"/>
      <c r="AHG287"/>
      <c r="AHH287"/>
      <c r="AHI287"/>
      <c r="AHJ287"/>
      <c r="AHK287"/>
      <c r="AHL287"/>
      <c r="AHM287"/>
      <c r="AHN287"/>
      <c r="AHO287"/>
      <c r="AHP287"/>
      <c r="AHQ287"/>
      <c r="AHR287"/>
      <c r="AHS287"/>
      <c r="AHT287"/>
      <c r="AHU287"/>
      <c r="AHV287"/>
      <c r="AHW287"/>
      <c r="AHX287"/>
      <c r="AHY287"/>
      <c r="AHZ287"/>
      <c r="AIA287"/>
      <c r="AIB287"/>
      <c r="AIC287"/>
      <c r="AID287"/>
      <c r="AIE287"/>
      <c r="AIF287"/>
      <c r="AIG287"/>
      <c r="AIH287"/>
      <c r="AII287"/>
      <c r="AIJ287"/>
      <c r="AIK287"/>
      <c r="AIL287"/>
      <c r="AIM287"/>
      <c r="AIN287"/>
      <c r="AIO287"/>
      <c r="AIP287"/>
      <c r="AIQ287"/>
      <c r="AIR287"/>
      <c r="AIS287"/>
      <c r="AIT287"/>
      <c r="AIU287"/>
      <c r="AIV287"/>
      <c r="AIW287"/>
      <c r="AIX287"/>
      <c r="AIY287"/>
      <c r="AIZ287"/>
      <c r="AJA287"/>
      <c r="AJB287"/>
      <c r="AJC287"/>
      <c r="AJD287"/>
      <c r="AJE287"/>
      <c r="AJF287"/>
      <c r="AJG287"/>
      <c r="AJH287"/>
      <c r="AJI287"/>
      <c r="AJJ287"/>
      <c r="AJK287"/>
      <c r="AJL287"/>
      <c r="AJM287"/>
      <c r="AJN287"/>
      <c r="AJO287"/>
      <c r="AJP287"/>
      <c r="AJQ287"/>
      <c r="AJR287"/>
      <c r="AJS287"/>
      <c r="AJT287"/>
      <c r="AJU287"/>
      <c r="AJV287"/>
      <c r="AJW287"/>
      <c r="AJX287"/>
      <c r="AJY287"/>
      <c r="AJZ287"/>
      <c r="AKA287"/>
      <c r="AKB287"/>
      <c r="AKC287"/>
      <c r="AKD287"/>
      <c r="AKE287"/>
      <c r="AKF287"/>
      <c r="AKG287"/>
      <c r="AKH287"/>
      <c r="AKI287"/>
      <c r="AKJ287"/>
      <c r="AKK287"/>
      <c r="AKL287"/>
      <c r="AKM287"/>
      <c r="AKN287"/>
      <c r="AKO287"/>
      <c r="AKP287"/>
      <c r="AKQ287"/>
      <c r="AKR287"/>
      <c r="AKS287"/>
      <c r="AKT287"/>
      <c r="AKU287"/>
      <c r="AKV287"/>
      <c r="AKW287"/>
      <c r="AKX287"/>
      <c r="AKY287"/>
      <c r="AKZ287"/>
      <c r="ALA287"/>
      <c r="ALB287"/>
      <c r="ALC287"/>
      <c r="ALD287"/>
      <c r="ALE287"/>
      <c r="ALF287"/>
      <c r="ALG287"/>
      <c r="ALH287"/>
      <c r="ALI287"/>
      <c r="ALJ287"/>
      <c r="ALK287"/>
      <c r="ALL287"/>
      <c r="ALM287"/>
      <c r="ALN287"/>
      <c r="ALO287"/>
      <c r="ALP287"/>
      <c r="ALQ287"/>
      <c r="ALR287"/>
      <c r="ALS287"/>
      <c r="ALT287"/>
      <c r="ALU287"/>
      <c r="ALV287"/>
      <c r="ALW287"/>
      <c r="ALX287"/>
      <c r="ALY287"/>
      <c r="ALZ287"/>
      <c r="AMA287"/>
      <c r="AMB287"/>
      <c r="AMC287"/>
      <c r="AMD287"/>
      <c r="AME287"/>
      <c r="AMF287"/>
      <c r="AMG287"/>
      <c r="AMH287"/>
      <c r="AMI287"/>
      <c r="AMJ287"/>
      <c r="AMK287"/>
      <c r="AML287"/>
      <c r="AMM287"/>
    </row>
    <row r="288" spans="1:1027" ht="20.100000000000001" customHeight="1">
      <c r="A288" s="655"/>
      <c r="B288" s="655"/>
      <c r="C288" s="263"/>
      <c r="D288" s="263">
        <v>4120</v>
      </c>
      <c r="E288" s="654" t="s">
        <v>222</v>
      </c>
      <c r="F288" s="654"/>
      <c r="G288" s="265">
        <v>22771</v>
      </c>
      <c r="H288" s="265">
        <v>23552</v>
      </c>
      <c r="I288" s="266">
        <v>8877.49</v>
      </c>
      <c r="J288" s="259">
        <f t="shared" si="33"/>
        <v>37.693147078804344</v>
      </c>
      <c r="K288" s="259">
        <f t="shared" si="34"/>
        <v>103.42980106275526</v>
      </c>
      <c r="L288" s="313"/>
      <c r="M288" s="313"/>
      <c r="N288" s="313"/>
      <c r="P288" s="267">
        <f t="shared" si="32"/>
        <v>781</v>
      </c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  <c r="ADN288"/>
      <c r="ADO288"/>
      <c r="ADP288"/>
      <c r="ADQ288"/>
      <c r="ADR288"/>
      <c r="ADS288"/>
      <c r="ADT288"/>
      <c r="ADU288"/>
      <c r="ADV288"/>
      <c r="ADW288"/>
      <c r="ADX288"/>
      <c r="ADY288"/>
      <c r="ADZ288"/>
      <c r="AEA288"/>
      <c r="AEB288"/>
      <c r="AEC288"/>
      <c r="AED288"/>
      <c r="AEE288"/>
      <c r="AEF288"/>
      <c r="AEG288"/>
      <c r="AEH288"/>
      <c r="AEI288"/>
      <c r="AEJ288"/>
      <c r="AEK288"/>
      <c r="AEL288"/>
      <c r="AEM288"/>
      <c r="AEN288"/>
      <c r="AEO288"/>
      <c r="AEP288"/>
      <c r="AEQ288"/>
      <c r="AER288"/>
      <c r="AES288"/>
      <c r="AET288"/>
      <c r="AEU288"/>
      <c r="AEV288"/>
      <c r="AEW288"/>
      <c r="AEX288"/>
      <c r="AEY288"/>
      <c r="AEZ288"/>
      <c r="AFA288"/>
      <c r="AFB288"/>
      <c r="AFC288"/>
      <c r="AFD288"/>
      <c r="AFE288"/>
      <c r="AFF288"/>
      <c r="AFG288"/>
      <c r="AFH288"/>
      <c r="AFI288"/>
      <c r="AFJ288"/>
      <c r="AFK288"/>
      <c r="AFL288"/>
      <c r="AFM288"/>
      <c r="AFN288"/>
      <c r="AFO288"/>
      <c r="AFP288"/>
      <c r="AFQ288"/>
      <c r="AFR288"/>
      <c r="AFS288"/>
      <c r="AFT288"/>
      <c r="AFU288"/>
      <c r="AFV288"/>
      <c r="AFW288"/>
      <c r="AFX288"/>
      <c r="AFY288"/>
      <c r="AFZ288"/>
      <c r="AGA288"/>
      <c r="AGB288"/>
      <c r="AGC288"/>
      <c r="AGD288"/>
      <c r="AGE288"/>
      <c r="AGF288"/>
      <c r="AGG288"/>
      <c r="AGH288"/>
      <c r="AGI288"/>
      <c r="AGJ288"/>
      <c r="AGK288"/>
      <c r="AGL288"/>
      <c r="AGM288"/>
      <c r="AGN288"/>
      <c r="AGO288"/>
      <c r="AGP288"/>
      <c r="AGQ288"/>
      <c r="AGR288"/>
      <c r="AGS288"/>
      <c r="AGT288"/>
      <c r="AGU288"/>
      <c r="AGV288"/>
      <c r="AGW288"/>
      <c r="AGX288"/>
      <c r="AGY288"/>
      <c r="AGZ288"/>
      <c r="AHA288"/>
      <c r="AHB288"/>
      <c r="AHC288"/>
      <c r="AHD288"/>
      <c r="AHE288"/>
      <c r="AHF288"/>
      <c r="AHG288"/>
      <c r="AHH288"/>
      <c r="AHI288"/>
      <c r="AHJ288"/>
      <c r="AHK288"/>
      <c r="AHL288"/>
      <c r="AHM288"/>
      <c r="AHN288"/>
      <c r="AHO288"/>
      <c r="AHP288"/>
      <c r="AHQ288"/>
      <c r="AHR288"/>
      <c r="AHS288"/>
      <c r="AHT288"/>
      <c r="AHU288"/>
      <c r="AHV288"/>
      <c r="AHW288"/>
      <c r="AHX288"/>
      <c r="AHY288"/>
      <c r="AHZ288"/>
      <c r="AIA288"/>
      <c r="AIB288"/>
      <c r="AIC288"/>
      <c r="AID288"/>
      <c r="AIE288"/>
      <c r="AIF288"/>
      <c r="AIG288"/>
      <c r="AIH288"/>
      <c r="AII288"/>
      <c r="AIJ288"/>
      <c r="AIK288"/>
      <c r="AIL288"/>
      <c r="AIM288"/>
      <c r="AIN288"/>
      <c r="AIO288"/>
      <c r="AIP288"/>
      <c r="AIQ288"/>
      <c r="AIR288"/>
      <c r="AIS288"/>
      <c r="AIT288"/>
      <c r="AIU288"/>
      <c r="AIV288"/>
      <c r="AIW288"/>
      <c r="AIX288"/>
      <c r="AIY288"/>
      <c r="AIZ288"/>
      <c r="AJA288"/>
      <c r="AJB288"/>
      <c r="AJC288"/>
      <c r="AJD288"/>
      <c r="AJE288"/>
      <c r="AJF288"/>
      <c r="AJG288"/>
      <c r="AJH288"/>
      <c r="AJI288"/>
      <c r="AJJ288"/>
      <c r="AJK288"/>
      <c r="AJL288"/>
      <c r="AJM288"/>
      <c r="AJN288"/>
      <c r="AJO288"/>
      <c r="AJP288"/>
      <c r="AJQ288"/>
      <c r="AJR288"/>
      <c r="AJS288"/>
      <c r="AJT288"/>
      <c r="AJU288"/>
      <c r="AJV288"/>
      <c r="AJW288"/>
      <c r="AJX288"/>
      <c r="AJY288"/>
      <c r="AJZ288"/>
      <c r="AKA288"/>
      <c r="AKB288"/>
      <c r="AKC288"/>
      <c r="AKD288"/>
      <c r="AKE288"/>
      <c r="AKF288"/>
      <c r="AKG288"/>
      <c r="AKH288"/>
      <c r="AKI288"/>
      <c r="AKJ288"/>
      <c r="AKK288"/>
      <c r="AKL288"/>
      <c r="AKM288"/>
      <c r="AKN288"/>
      <c r="AKO288"/>
      <c r="AKP288"/>
      <c r="AKQ288"/>
      <c r="AKR288"/>
      <c r="AKS288"/>
      <c r="AKT288"/>
      <c r="AKU288"/>
      <c r="AKV288"/>
      <c r="AKW288"/>
      <c r="AKX288"/>
      <c r="AKY288"/>
      <c r="AKZ288"/>
      <c r="ALA288"/>
      <c r="ALB288"/>
      <c r="ALC288"/>
      <c r="ALD288"/>
      <c r="ALE288"/>
      <c r="ALF288"/>
      <c r="ALG288"/>
      <c r="ALH288"/>
      <c r="ALI288"/>
      <c r="ALJ288"/>
      <c r="ALK288"/>
      <c r="ALL288"/>
      <c r="ALM288"/>
      <c r="ALN288"/>
      <c r="ALO288"/>
      <c r="ALP288"/>
      <c r="ALQ288"/>
      <c r="ALR288"/>
      <c r="ALS288"/>
      <c r="ALT288"/>
      <c r="ALU288"/>
      <c r="ALV288"/>
      <c r="ALW288"/>
      <c r="ALX288"/>
      <c r="ALY288"/>
      <c r="ALZ288"/>
      <c r="AMA288"/>
      <c r="AMB288"/>
      <c r="AMC288"/>
      <c r="AMD288"/>
      <c r="AME288"/>
      <c r="AMF288"/>
      <c r="AMG288"/>
      <c r="AMH288"/>
      <c r="AMI288"/>
      <c r="AMJ288"/>
      <c r="AMK288"/>
      <c r="AML288"/>
      <c r="AMM288"/>
    </row>
    <row r="289" spans="1:1027" ht="24" customHeight="1">
      <c r="A289" s="655"/>
      <c r="B289" s="655"/>
      <c r="C289" s="263"/>
      <c r="D289" s="263">
        <v>4210</v>
      </c>
      <c r="E289" s="654" t="s">
        <v>225</v>
      </c>
      <c r="F289" s="654"/>
      <c r="G289" s="265">
        <v>25980</v>
      </c>
      <c r="H289" s="265">
        <v>24980</v>
      </c>
      <c r="I289" s="266">
        <v>4217.59</v>
      </c>
      <c r="J289" s="259">
        <f t="shared" si="33"/>
        <v>16.88386709367494</v>
      </c>
      <c r="K289" s="259">
        <f t="shared" si="34"/>
        <v>96.15088529638183</v>
      </c>
      <c r="L289" s="313"/>
      <c r="M289" s="313"/>
      <c r="N289" s="313"/>
      <c r="P289" s="267">
        <f t="shared" si="32"/>
        <v>-1000</v>
      </c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  <c r="ADN289"/>
      <c r="ADO289"/>
      <c r="ADP289"/>
      <c r="ADQ289"/>
      <c r="ADR289"/>
      <c r="ADS289"/>
      <c r="ADT289"/>
      <c r="ADU289"/>
      <c r="ADV289"/>
      <c r="ADW289"/>
      <c r="ADX289"/>
      <c r="ADY289"/>
      <c r="ADZ289"/>
      <c r="AEA289"/>
      <c r="AEB289"/>
      <c r="AEC289"/>
      <c r="AED289"/>
      <c r="AEE289"/>
      <c r="AEF289"/>
      <c r="AEG289"/>
      <c r="AEH289"/>
      <c r="AEI289"/>
      <c r="AEJ289"/>
      <c r="AEK289"/>
      <c r="AEL289"/>
      <c r="AEM289"/>
      <c r="AEN289"/>
      <c r="AEO289"/>
      <c r="AEP289"/>
      <c r="AEQ289"/>
      <c r="AER289"/>
      <c r="AES289"/>
      <c r="AET289"/>
      <c r="AEU289"/>
      <c r="AEV289"/>
      <c r="AEW289"/>
      <c r="AEX289"/>
      <c r="AEY289"/>
      <c r="AEZ289"/>
      <c r="AFA289"/>
      <c r="AFB289"/>
      <c r="AFC289"/>
      <c r="AFD289"/>
      <c r="AFE289"/>
      <c r="AFF289"/>
      <c r="AFG289"/>
      <c r="AFH289"/>
      <c r="AFI289"/>
      <c r="AFJ289"/>
      <c r="AFK289"/>
      <c r="AFL289"/>
      <c r="AFM289"/>
      <c r="AFN289"/>
      <c r="AFO289"/>
      <c r="AFP289"/>
      <c r="AFQ289"/>
      <c r="AFR289"/>
      <c r="AFS289"/>
      <c r="AFT289"/>
      <c r="AFU289"/>
      <c r="AFV289"/>
      <c r="AFW289"/>
      <c r="AFX289"/>
      <c r="AFY289"/>
      <c r="AFZ289"/>
      <c r="AGA289"/>
      <c r="AGB289"/>
      <c r="AGC289"/>
      <c r="AGD289"/>
      <c r="AGE289"/>
      <c r="AGF289"/>
      <c r="AGG289"/>
      <c r="AGH289"/>
      <c r="AGI289"/>
      <c r="AGJ289"/>
      <c r="AGK289"/>
      <c r="AGL289"/>
      <c r="AGM289"/>
      <c r="AGN289"/>
      <c r="AGO289"/>
      <c r="AGP289"/>
      <c r="AGQ289"/>
      <c r="AGR289"/>
      <c r="AGS289"/>
      <c r="AGT289"/>
      <c r="AGU289"/>
      <c r="AGV289"/>
      <c r="AGW289"/>
      <c r="AGX289"/>
      <c r="AGY289"/>
      <c r="AGZ289"/>
      <c r="AHA289"/>
      <c r="AHB289"/>
      <c r="AHC289"/>
      <c r="AHD289"/>
      <c r="AHE289"/>
      <c r="AHF289"/>
      <c r="AHG289"/>
      <c r="AHH289"/>
      <c r="AHI289"/>
      <c r="AHJ289"/>
      <c r="AHK289"/>
      <c r="AHL289"/>
      <c r="AHM289"/>
      <c r="AHN289"/>
      <c r="AHO289"/>
      <c r="AHP289"/>
      <c r="AHQ289"/>
      <c r="AHR289"/>
      <c r="AHS289"/>
      <c r="AHT289"/>
      <c r="AHU289"/>
      <c r="AHV289"/>
      <c r="AHW289"/>
      <c r="AHX289"/>
      <c r="AHY289"/>
      <c r="AHZ289"/>
      <c r="AIA289"/>
      <c r="AIB289"/>
      <c r="AIC289"/>
      <c r="AID289"/>
      <c r="AIE289"/>
      <c r="AIF289"/>
      <c r="AIG289"/>
      <c r="AIH289"/>
      <c r="AII289"/>
      <c r="AIJ289"/>
      <c r="AIK289"/>
      <c r="AIL289"/>
      <c r="AIM289"/>
      <c r="AIN289"/>
      <c r="AIO289"/>
      <c r="AIP289"/>
      <c r="AIQ289"/>
      <c r="AIR289"/>
      <c r="AIS289"/>
      <c r="AIT289"/>
      <c r="AIU289"/>
      <c r="AIV289"/>
      <c r="AIW289"/>
      <c r="AIX289"/>
      <c r="AIY289"/>
      <c r="AIZ289"/>
      <c r="AJA289"/>
      <c r="AJB289"/>
      <c r="AJC289"/>
      <c r="AJD289"/>
      <c r="AJE289"/>
      <c r="AJF289"/>
      <c r="AJG289"/>
      <c r="AJH289"/>
      <c r="AJI289"/>
      <c r="AJJ289"/>
      <c r="AJK289"/>
      <c r="AJL289"/>
      <c r="AJM289"/>
      <c r="AJN289"/>
      <c r="AJO289"/>
      <c r="AJP289"/>
      <c r="AJQ289"/>
      <c r="AJR289"/>
      <c r="AJS289"/>
      <c r="AJT289"/>
      <c r="AJU289"/>
      <c r="AJV289"/>
      <c r="AJW289"/>
      <c r="AJX289"/>
      <c r="AJY289"/>
      <c r="AJZ289"/>
      <c r="AKA289"/>
      <c r="AKB289"/>
      <c r="AKC289"/>
      <c r="AKD289"/>
      <c r="AKE289"/>
      <c r="AKF289"/>
      <c r="AKG289"/>
      <c r="AKH289"/>
      <c r="AKI289"/>
      <c r="AKJ289"/>
      <c r="AKK289"/>
      <c r="AKL289"/>
      <c r="AKM289"/>
      <c r="AKN289"/>
      <c r="AKO289"/>
      <c r="AKP289"/>
      <c r="AKQ289"/>
      <c r="AKR289"/>
      <c r="AKS289"/>
      <c r="AKT289"/>
      <c r="AKU289"/>
      <c r="AKV289"/>
      <c r="AKW289"/>
      <c r="AKX289"/>
      <c r="AKY289"/>
      <c r="AKZ289"/>
      <c r="ALA289"/>
      <c r="ALB289"/>
      <c r="ALC289"/>
      <c r="ALD289"/>
      <c r="ALE289"/>
      <c r="ALF289"/>
      <c r="ALG289"/>
      <c r="ALH289"/>
      <c r="ALI289"/>
      <c r="ALJ289"/>
      <c r="ALK289"/>
      <c r="ALL289"/>
      <c r="ALM289"/>
      <c r="ALN289"/>
      <c r="ALO289"/>
      <c r="ALP289"/>
      <c r="ALQ289"/>
      <c r="ALR289"/>
      <c r="ALS289"/>
      <c r="ALT289"/>
      <c r="ALU289"/>
      <c r="ALV289"/>
      <c r="ALW289"/>
      <c r="ALX289"/>
      <c r="ALY289"/>
      <c r="ALZ289"/>
      <c r="AMA289"/>
      <c r="AMB289"/>
      <c r="AMC289"/>
      <c r="AMD289"/>
      <c r="AME289"/>
      <c r="AMF289"/>
      <c r="AMG289"/>
      <c r="AMH289"/>
      <c r="AMI289"/>
      <c r="AMJ289"/>
      <c r="AMK289"/>
      <c r="AML289"/>
      <c r="AMM289"/>
    </row>
    <row r="290" spans="1:1027" ht="18.600000000000001" customHeight="1">
      <c r="A290" s="655"/>
      <c r="B290" s="655"/>
      <c r="C290" s="263"/>
      <c r="D290" s="263">
        <v>4260</v>
      </c>
      <c r="E290" s="654" t="s">
        <v>230</v>
      </c>
      <c r="F290" s="654"/>
      <c r="G290" s="265">
        <v>100120</v>
      </c>
      <c r="H290" s="265">
        <v>100120</v>
      </c>
      <c r="I290" s="266">
        <v>44092.42</v>
      </c>
      <c r="J290" s="259">
        <f t="shared" si="33"/>
        <v>44.039572512984414</v>
      </c>
      <c r="K290" s="259">
        <f t="shared" si="34"/>
        <v>100</v>
      </c>
      <c r="L290" s="313"/>
      <c r="M290" s="313"/>
      <c r="N290" s="313"/>
      <c r="P290" s="267">
        <f t="shared" si="32"/>
        <v>0</v>
      </c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  <c r="ADN290"/>
      <c r="ADO290"/>
      <c r="ADP290"/>
      <c r="ADQ290"/>
      <c r="ADR290"/>
      <c r="ADS290"/>
      <c r="ADT290"/>
      <c r="ADU290"/>
      <c r="ADV290"/>
      <c r="ADW290"/>
      <c r="ADX290"/>
      <c r="ADY290"/>
      <c r="ADZ290"/>
      <c r="AEA290"/>
      <c r="AEB290"/>
      <c r="AEC290"/>
      <c r="AED290"/>
      <c r="AEE290"/>
      <c r="AEF290"/>
      <c r="AEG290"/>
      <c r="AEH290"/>
      <c r="AEI290"/>
      <c r="AEJ290"/>
      <c r="AEK290"/>
      <c r="AEL290"/>
      <c r="AEM290"/>
      <c r="AEN290"/>
      <c r="AEO290"/>
      <c r="AEP290"/>
      <c r="AEQ290"/>
      <c r="AER290"/>
      <c r="AES290"/>
      <c r="AET290"/>
      <c r="AEU290"/>
      <c r="AEV290"/>
      <c r="AEW290"/>
      <c r="AEX290"/>
      <c r="AEY290"/>
      <c r="AEZ290"/>
      <c r="AFA290"/>
      <c r="AFB290"/>
      <c r="AFC290"/>
      <c r="AFD290"/>
      <c r="AFE290"/>
      <c r="AFF290"/>
      <c r="AFG290"/>
      <c r="AFH290"/>
      <c r="AFI290"/>
      <c r="AFJ290"/>
      <c r="AFK290"/>
      <c r="AFL290"/>
      <c r="AFM290"/>
      <c r="AFN290"/>
      <c r="AFO290"/>
      <c r="AFP290"/>
      <c r="AFQ290"/>
      <c r="AFR290"/>
      <c r="AFS290"/>
      <c r="AFT290"/>
      <c r="AFU290"/>
      <c r="AFV290"/>
      <c r="AFW290"/>
      <c r="AFX290"/>
      <c r="AFY290"/>
      <c r="AFZ290"/>
      <c r="AGA290"/>
      <c r="AGB290"/>
      <c r="AGC290"/>
      <c r="AGD290"/>
      <c r="AGE290"/>
      <c r="AGF290"/>
      <c r="AGG290"/>
      <c r="AGH290"/>
      <c r="AGI290"/>
      <c r="AGJ290"/>
      <c r="AGK290"/>
      <c r="AGL290"/>
      <c r="AGM290"/>
      <c r="AGN290"/>
      <c r="AGO290"/>
      <c r="AGP290"/>
      <c r="AGQ290"/>
      <c r="AGR290"/>
      <c r="AGS290"/>
      <c r="AGT290"/>
      <c r="AGU290"/>
      <c r="AGV290"/>
      <c r="AGW290"/>
      <c r="AGX290"/>
      <c r="AGY290"/>
      <c r="AGZ290"/>
      <c r="AHA290"/>
      <c r="AHB290"/>
      <c r="AHC290"/>
      <c r="AHD290"/>
      <c r="AHE290"/>
      <c r="AHF290"/>
      <c r="AHG290"/>
      <c r="AHH290"/>
      <c r="AHI290"/>
      <c r="AHJ290"/>
      <c r="AHK290"/>
      <c r="AHL290"/>
      <c r="AHM290"/>
      <c r="AHN290"/>
      <c r="AHO290"/>
      <c r="AHP290"/>
      <c r="AHQ290"/>
      <c r="AHR290"/>
      <c r="AHS290"/>
      <c r="AHT290"/>
      <c r="AHU290"/>
      <c r="AHV290"/>
      <c r="AHW290"/>
      <c r="AHX290"/>
      <c r="AHY290"/>
      <c r="AHZ290"/>
      <c r="AIA290"/>
      <c r="AIB290"/>
      <c r="AIC290"/>
      <c r="AID290"/>
      <c r="AIE290"/>
      <c r="AIF290"/>
      <c r="AIG290"/>
      <c r="AIH290"/>
      <c r="AII290"/>
      <c r="AIJ290"/>
      <c r="AIK290"/>
      <c r="AIL290"/>
      <c r="AIM290"/>
      <c r="AIN290"/>
      <c r="AIO290"/>
      <c r="AIP290"/>
      <c r="AIQ290"/>
      <c r="AIR290"/>
      <c r="AIS290"/>
      <c r="AIT290"/>
      <c r="AIU290"/>
      <c r="AIV290"/>
      <c r="AIW290"/>
      <c r="AIX290"/>
      <c r="AIY290"/>
      <c r="AIZ290"/>
      <c r="AJA290"/>
      <c r="AJB290"/>
      <c r="AJC290"/>
      <c r="AJD290"/>
      <c r="AJE290"/>
      <c r="AJF290"/>
      <c r="AJG290"/>
      <c r="AJH290"/>
      <c r="AJI290"/>
      <c r="AJJ290"/>
      <c r="AJK290"/>
      <c r="AJL290"/>
      <c r="AJM290"/>
      <c r="AJN290"/>
      <c r="AJO290"/>
      <c r="AJP290"/>
      <c r="AJQ290"/>
      <c r="AJR290"/>
      <c r="AJS290"/>
      <c r="AJT290"/>
      <c r="AJU290"/>
      <c r="AJV290"/>
      <c r="AJW290"/>
      <c r="AJX290"/>
      <c r="AJY290"/>
      <c r="AJZ290"/>
      <c r="AKA290"/>
      <c r="AKB290"/>
      <c r="AKC290"/>
      <c r="AKD290"/>
      <c r="AKE290"/>
      <c r="AKF290"/>
      <c r="AKG290"/>
      <c r="AKH290"/>
      <c r="AKI290"/>
      <c r="AKJ290"/>
      <c r="AKK290"/>
      <c r="AKL290"/>
      <c r="AKM290"/>
      <c r="AKN290"/>
      <c r="AKO290"/>
      <c r="AKP290"/>
      <c r="AKQ290"/>
      <c r="AKR290"/>
      <c r="AKS290"/>
      <c r="AKT290"/>
      <c r="AKU290"/>
      <c r="AKV290"/>
      <c r="AKW290"/>
      <c r="AKX290"/>
      <c r="AKY290"/>
      <c r="AKZ290"/>
      <c r="ALA290"/>
      <c r="ALB290"/>
      <c r="ALC290"/>
      <c r="ALD290"/>
      <c r="ALE290"/>
      <c r="ALF290"/>
      <c r="ALG290"/>
      <c r="ALH290"/>
      <c r="ALI290"/>
      <c r="ALJ290"/>
      <c r="ALK290"/>
      <c r="ALL290"/>
      <c r="ALM290"/>
      <c r="ALN290"/>
      <c r="ALO290"/>
      <c r="ALP290"/>
      <c r="ALQ290"/>
      <c r="ALR290"/>
      <c r="ALS290"/>
      <c r="ALT290"/>
      <c r="ALU290"/>
      <c r="ALV290"/>
      <c r="ALW290"/>
      <c r="ALX290"/>
      <c r="ALY290"/>
      <c r="ALZ290"/>
      <c r="AMA290"/>
      <c r="AMB290"/>
      <c r="AMC290"/>
      <c r="AMD290"/>
      <c r="AME290"/>
      <c r="AMF290"/>
      <c r="AMG290"/>
      <c r="AMH290"/>
      <c r="AMI290"/>
      <c r="AMJ290"/>
      <c r="AMK290"/>
      <c r="AML290"/>
      <c r="AMM290"/>
    </row>
    <row r="291" spans="1:1027" ht="25.35" customHeight="1">
      <c r="A291" s="655"/>
      <c r="B291" s="655"/>
      <c r="C291" s="263"/>
      <c r="D291" s="263">
        <v>4270</v>
      </c>
      <c r="E291" s="654" t="s">
        <v>223</v>
      </c>
      <c r="F291" s="654"/>
      <c r="G291" s="265">
        <v>2500</v>
      </c>
      <c r="H291" s="265">
        <v>2500</v>
      </c>
      <c r="I291" s="266">
        <v>40</v>
      </c>
      <c r="J291" s="259">
        <f t="shared" si="33"/>
        <v>1.6</v>
      </c>
      <c r="K291" s="259">
        <f t="shared" si="34"/>
        <v>100</v>
      </c>
      <c r="L291" s="313"/>
      <c r="M291" s="313"/>
      <c r="N291" s="313"/>
      <c r="P291" s="267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  <c r="ADN291"/>
      <c r="ADO291"/>
      <c r="ADP291"/>
      <c r="ADQ291"/>
      <c r="ADR291"/>
      <c r="ADS291"/>
      <c r="ADT291"/>
      <c r="ADU291"/>
      <c r="ADV291"/>
      <c r="ADW291"/>
      <c r="ADX291"/>
      <c r="ADY291"/>
      <c r="ADZ291"/>
      <c r="AEA291"/>
      <c r="AEB291"/>
      <c r="AEC291"/>
      <c r="AED291"/>
      <c r="AEE291"/>
      <c r="AEF291"/>
      <c r="AEG291"/>
      <c r="AEH291"/>
      <c r="AEI291"/>
      <c r="AEJ291"/>
      <c r="AEK291"/>
      <c r="AEL291"/>
      <c r="AEM291"/>
      <c r="AEN291"/>
      <c r="AEO291"/>
      <c r="AEP291"/>
      <c r="AEQ291"/>
      <c r="AER291"/>
      <c r="AES291"/>
      <c r="AET291"/>
      <c r="AEU291"/>
      <c r="AEV291"/>
      <c r="AEW291"/>
      <c r="AEX291"/>
      <c r="AEY291"/>
      <c r="AEZ291"/>
      <c r="AFA291"/>
      <c r="AFB291"/>
      <c r="AFC291"/>
      <c r="AFD291"/>
      <c r="AFE291"/>
      <c r="AFF291"/>
      <c r="AFG291"/>
      <c r="AFH291"/>
      <c r="AFI291"/>
      <c r="AFJ291"/>
      <c r="AFK291"/>
      <c r="AFL291"/>
      <c r="AFM291"/>
      <c r="AFN291"/>
      <c r="AFO291"/>
      <c r="AFP291"/>
      <c r="AFQ291"/>
      <c r="AFR291"/>
      <c r="AFS291"/>
      <c r="AFT291"/>
      <c r="AFU291"/>
      <c r="AFV291"/>
      <c r="AFW291"/>
      <c r="AFX291"/>
      <c r="AFY291"/>
      <c r="AFZ291"/>
      <c r="AGA291"/>
      <c r="AGB291"/>
      <c r="AGC291"/>
      <c r="AGD291"/>
      <c r="AGE291"/>
      <c r="AGF291"/>
      <c r="AGG291"/>
      <c r="AGH291"/>
      <c r="AGI291"/>
      <c r="AGJ291"/>
      <c r="AGK291"/>
      <c r="AGL291"/>
      <c r="AGM291"/>
      <c r="AGN291"/>
      <c r="AGO291"/>
      <c r="AGP291"/>
      <c r="AGQ291"/>
      <c r="AGR291"/>
      <c r="AGS291"/>
      <c r="AGT291"/>
      <c r="AGU291"/>
      <c r="AGV291"/>
      <c r="AGW291"/>
      <c r="AGX291"/>
      <c r="AGY291"/>
      <c r="AGZ291"/>
      <c r="AHA291"/>
      <c r="AHB291"/>
      <c r="AHC291"/>
      <c r="AHD291"/>
      <c r="AHE291"/>
      <c r="AHF291"/>
      <c r="AHG291"/>
      <c r="AHH291"/>
      <c r="AHI291"/>
      <c r="AHJ291"/>
      <c r="AHK291"/>
      <c r="AHL291"/>
      <c r="AHM291"/>
      <c r="AHN291"/>
      <c r="AHO291"/>
      <c r="AHP291"/>
      <c r="AHQ291"/>
      <c r="AHR291"/>
      <c r="AHS291"/>
      <c r="AHT291"/>
      <c r="AHU291"/>
      <c r="AHV291"/>
      <c r="AHW291"/>
      <c r="AHX291"/>
      <c r="AHY291"/>
      <c r="AHZ291"/>
      <c r="AIA291"/>
      <c r="AIB291"/>
      <c r="AIC291"/>
      <c r="AID291"/>
      <c r="AIE291"/>
      <c r="AIF291"/>
      <c r="AIG291"/>
      <c r="AIH291"/>
      <c r="AII291"/>
      <c r="AIJ291"/>
      <c r="AIK291"/>
      <c r="AIL291"/>
      <c r="AIM291"/>
      <c r="AIN291"/>
      <c r="AIO291"/>
      <c r="AIP291"/>
      <c r="AIQ291"/>
      <c r="AIR291"/>
      <c r="AIS291"/>
      <c r="AIT291"/>
      <c r="AIU291"/>
      <c r="AIV291"/>
      <c r="AIW291"/>
      <c r="AIX291"/>
      <c r="AIY291"/>
      <c r="AIZ291"/>
      <c r="AJA291"/>
      <c r="AJB291"/>
      <c r="AJC291"/>
      <c r="AJD291"/>
      <c r="AJE291"/>
      <c r="AJF291"/>
      <c r="AJG291"/>
      <c r="AJH291"/>
      <c r="AJI291"/>
      <c r="AJJ291"/>
      <c r="AJK291"/>
      <c r="AJL291"/>
      <c r="AJM291"/>
      <c r="AJN291"/>
      <c r="AJO291"/>
      <c r="AJP291"/>
      <c r="AJQ291"/>
      <c r="AJR291"/>
      <c r="AJS291"/>
      <c r="AJT291"/>
      <c r="AJU291"/>
      <c r="AJV291"/>
      <c r="AJW291"/>
      <c r="AJX291"/>
      <c r="AJY291"/>
      <c r="AJZ291"/>
      <c r="AKA291"/>
      <c r="AKB291"/>
      <c r="AKC291"/>
      <c r="AKD291"/>
      <c r="AKE291"/>
      <c r="AKF291"/>
      <c r="AKG291"/>
      <c r="AKH291"/>
      <c r="AKI291"/>
      <c r="AKJ291"/>
      <c r="AKK291"/>
      <c r="AKL291"/>
      <c r="AKM291"/>
      <c r="AKN291"/>
      <c r="AKO291"/>
      <c r="AKP291"/>
      <c r="AKQ291"/>
      <c r="AKR291"/>
      <c r="AKS291"/>
      <c r="AKT291"/>
      <c r="AKU291"/>
      <c r="AKV291"/>
      <c r="AKW291"/>
      <c r="AKX291"/>
      <c r="AKY291"/>
      <c r="AKZ291"/>
      <c r="ALA291"/>
      <c r="ALB291"/>
      <c r="ALC291"/>
      <c r="ALD291"/>
      <c r="ALE291"/>
      <c r="ALF291"/>
      <c r="ALG291"/>
      <c r="ALH291"/>
      <c r="ALI291"/>
      <c r="ALJ291"/>
      <c r="ALK291"/>
      <c r="ALL291"/>
      <c r="ALM291"/>
      <c r="ALN291"/>
      <c r="ALO291"/>
      <c r="ALP291"/>
      <c r="ALQ291"/>
      <c r="ALR291"/>
      <c r="ALS291"/>
      <c r="ALT291"/>
      <c r="ALU291"/>
      <c r="ALV291"/>
      <c r="ALW291"/>
      <c r="ALX291"/>
      <c r="ALY291"/>
      <c r="ALZ291"/>
      <c r="AMA291"/>
      <c r="AMB291"/>
      <c r="AMC291"/>
      <c r="AMD291"/>
      <c r="AME291"/>
      <c r="AMF291"/>
      <c r="AMG291"/>
      <c r="AMH291"/>
      <c r="AMI291"/>
      <c r="AMJ291"/>
      <c r="AMK291"/>
      <c r="AML291"/>
      <c r="AMM291"/>
    </row>
    <row r="292" spans="1:1027" ht="26.25" customHeight="1">
      <c r="A292" s="655"/>
      <c r="B292" s="655"/>
      <c r="C292" s="263"/>
      <c r="D292" s="263">
        <v>4280</v>
      </c>
      <c r="E292" s="654" t="s">
        <v>231</v>
      </c>
      <c r="F292" s="654"/>
      <c r="G292" s="265">
        <v>1600</v>
      </c>
      <c r="H292" s="265">
        <v>1600</v>
      </c>
      <c r="I292" s="266">
        <v>0</v>
      </c>
      <c r="J292" s="259">
        <f t="shared" si="33"/>
        <v>0</v>
      </c>
      <c r="K292" s="259">
        <f t="shared" si="34"/>
        <v>100</v>
      </c>
      <c r="L292" s="313"/>
      <c r="M292" s="313"/>
      <c r="N292" s="313"/>
      <c r="P292" s="267">
        <f>H292-G292</f>
        <v>0</v>
      </c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  <c r="ADN292"/>
      <c r="ADO292"/>
      <c r="ADP292"/>
      <c r="ADQ292"/>
      <c r="ADR292"/>
      <c r="ADS292"/>
      <c r="ADT292"/>
      <c r="ADU292"/>
      <c r="ADV292"/>
      <c r="ADW292"/>
      <c r="ADX292"/>
      <c r="ADY292"/>
      <c r="ADZ292"/>
      <c r="AEA292"/>
      <c r="AEB292"/>
      <c r="AEC292"/>
      <c r="AED292"/>
      <c r="AEE292"/>
      <c r="AEF292"/>
      <c r="AEG292"/>
      <c r="AEH292"/>
      <c r="AEI292"/>
      <c r="AEJ292"/>
      <c r="AEK292"/>
      <c r="AEL292"/>
      <c r="AEM292"/>
      <c r="AEN292"/>
      <c r="AEO292"/>
      <c r="AEP292"/>
      <c r="AEQ292"/>
      <c r="AER292"/>
      <c r="AES292"/>
      <c r="AET292"/>
      <c r="AEU292"/>
      <c r="AEV292"/>
      <c r="AEW292"/>
      <c r="AEX292"/>
      <c r="AEY292"/>
      <c r="AEZ292"/>
      <c r="AFA292"/>
      <c r="AFB292"/>
      <c r="AFC292"/>
      <c r="AFD292"/>
      <c r="AFE292"/>
      <c r="AFF292"/>
      <c r="AFG292"/>
      <c r="AFH292"/>
      <c r="AFI292"/>
      <c r="AFJ292"/>
      <c r="AFK292"/>
      <c r="AFL292"/>
      <c r="AFM292"/>
      <c r="AFN292"/>
      <c r="AFO292"/>
      <c r="AFP292"/>
      <c r="AFQ292"/>
      <c r="AFR292"/>
      <c r="AFS292"/>
      <c r="AFT292"/>
      <c r="AFU292"/>
      <c r="AFV292"/>
      <c r="AFW292"/>
      <c r="AFX292"/>
      <c r="AFY292"/>
      <c r="AFZ292"/>
      <c r="AGA292"/>
      <c r="AGB292"/>
      <c r="AGC292"/>
      <c r="AGD292"/>
      <c r="AGE292"/>
      <c r="AGF292"/>
      <c r="AGG292"/>
      <c r="AGH292"/>
      <c r="AGI292"/>
      <c r="AGJ292"/>
      <c r="AGK292"/>
      <c r="AGL292"/>
      <c r="AGM292"/>
      <c r="AGN292"/>
      <c r="AGO292"/>
      <c r="AGP292"/>
      <c r="AGQ292"/>
      <c r="AGR292"/>
      <c r="AGS292"/>
      <c r="AGT292"/>
      <c r="AGU292"/>
      <c r="AGV292"/>
      <c r="AGW292"/>
      <c r="AGX292"/>
      <c r="AGY292"/>
      <c r="AGZ292"/>
      <c r="AHA292"/>
      <c r="AHB292"/>
      <c r="AHC292"/>
      <c r="AHD292"/>
      <c r="AHE292"/>
      <c r="AHF292"/>
      <c r="AHG292"/>
      <c r="AHH292"/>
      <c r="AHI292"/>
      <c r="AHJ292"/>
      <c r="AHK292"/>
      <c r="AHL292"/>
      <c r="AHM292"/>
      <c r="AHN292"/>
      <c r="AHO292"/>
      <c r="AHP292"/>
      <c r="AHQ292"/>
      <c r="AHR292"/>
      <c r="AHS292"/>
      <c r="AHT292"/>
      <c r="AHU292"/>
      <c r="AHV292"/>
      <c r="AHW292"/>
      <c r="AHX292"/>
      <c r="AHY292"/>
      <c r="AHZ292"/>
      <c r="AIA292"/>
      <c r="AIB292"/>
      <c r="AIC292"/>
      <c r="AID292"/>
      <c r="AIE292"/>
      <c r="AIF292"/>
      <c r="AIG292"/>
      <c r="AIH292"/>
      <c r="AII292"/>
      <c r="AIJ292"/>
      <c r="AIK292"/>
      <c r="AIL292"/>
      <c r="AIM292"/>
      <c r="AIN292"/>
      <c r="AIO292"/>
      <c r="AIP292"/>
      <c r="AIQ292"/>
      <c r="AIR292"/>
      <c r="AIS292"/>
      <c r="AIT292"/>
      <c r="AIU292"/>
      <c r="AIV292"/>
      <c r="AIW292"/>
      <c r="AIX292"/>
      <c r="AIY292"/>
      <c r="AIZ292"/>
      <c r="AJA292"/>
      <c r="AJB292"/>
      <c r="AJC292"/>
      <c r="AJD292"/>
      <c r="AJE292"/>
      <c r="AJF292"/>
      <c r="AJG292"/>
      <c r="AJH292"/>
      <c r="AJI292"/>
      <c r="AJJ292"/>
      <c r="AJK292"/>
      <c r="AJL292"/>
      <c r="AJM292"/>
      <c r="AJN292"/>
      <c r="AJO292"/>
      <c r="AJP292"/>
      <c r="AJQ292"/>
      <c r="AJR292"/>
      <c r="AJS292"/>
      <c r="AJT292"/>
      <c r="AJU292"/>
      <c r="AJV292"/>
      <c r="AJW292"/>
      <c r="AJX292"/>
      <c r="AJY292"/>
      <c r="AJZ292"/>
      <c r="AKA292"/>
      <c r="AKB292"/>
      <c r="AKC292"/>
      <c r="AKD292"/>
      <c r="AKE292"/>
      <c r="AKF292"/>
      <c r="AKG292"/>
      <c r="AKH292"/>
      <c r="AKI292"/>
      <c r="AKJ292"/>
      <c r="AKK292"/>
      <c r="AKL292"/>
      <c r="AKM292"/>
      <c r="AKN292"/>
      <c r="AKO292"/>
      <c r="AKP292"/>
      <c r="AKQ292"/>
      <c r="AKR292"/>
      <c r="AKS292"/>
      <c r="AKT292"/>
      <c r="AKU292"/>
      <c r="AKV292"/>
      <c r="AKW292"/>
      <c r="AKX292"/>
      <c r="AKY292"/>
      <c r="AKZ292"/>
      <c r="ALA292"/>
      <c r="ALB292"/>
      <c r="ALC292"/>
      <c r="ALD292"/>
      <c r="ALE292"/>
      <c r="ALF292"/>
      <c r="ALG292"/>
      <c r="ALH292"/>
      <c r="ALI292"/>
      <c r="ALJ292"/>
      <c r="ALK292"/>
      <c r="ALL292"/>
      <c r="ALM292"/>
      <c r="ALN292"/>
      <c r="ALO292"/>
      <c r="ALP292"/>
      <c r="ALQ292"/>
      <c r="ALR292"/>
      <c r="ALS292"/>
      <c r="ALT292"/>
      <c r="ALU292"/>
      <c r="ALV292"/>
      <c r="ALW292"/>
      <c r="ALX292"/>
      <c r="ALY292"/>
      <c r="ALZ292"/>
      <c r="AMA292"/>
      <c r="AMB292"/>
      <c r="AMC292"/>
      <c r="AMD292"/>
      <c r="AME292"/>
      <c r="AMF292"/>
      <c r="AMG292"/>
      <c r="AMH292"/>
      <c r="AMI292"/>
      <c r="AMJ292"/>
      <c r="AMK292"/>
      <c r="AML292"/>
      <c r="AMM292"/>
    </row>
    <row r="293" spans="1:1027" ht="24.75" customHeight="1">
      <c r="A293" s="655"/>
      <c r="B293" s="655"/>
      <c r="C293" s="263"/>
      <c r="D293" s="263">
        <v>4300</v>
      </c>
      <c r="E293" s="654" t="s">
        <v>219</v>
      </c>
      <c r="F293" s="654"/>
      <c r="G293" s="265">
        <v>27800</v>
      </c>
      <c r="H293" s="265">
        <v>28061</v>
      </c>
      <c r="I293" s="266">
        <v>14926.08</v>
      </c>
      <c r="J293" s="259">
        <f t="shared" si="33"/>
        <v>53.191546986921345</v>
      </c>
      <c r="K293" s="259">
        <f t="shared" si="34"/>
        <v>100.93884892086331</v>
      </c>
      <c r="L293" s="313"/>
      <c r="M293" s="313"/>
      <c r="N293" s="313"/>
      <c r="P293" s="267">
        <f>H293-G293</f>
        <v>261</v>
      </c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  <c r="ADN293"/>
      <c r="ADO293"/>
      <c r="ADP293"/>
      <c r="ADQ293"/>
      <c r="ADR293"/>
      <c r="ADS293"/>
      <c r="ADT293"/>
      <c r="ADU293"/>
      <c r="ADV293"/>
      <c r="ADW293"/>
      <c r="ADX293"/>
      <c r="ADY293"/>
      <c r="ADZ293"/>
      <c r="AEA293"/>
      <c r="AEB293"/>
      <c r="AEC293"/>
      <c r="AED293"/>
      <c r="AEE293"/>
      <c r="AEF293"/>
      <c r="AEG293"/>
      <c r="AEH293"/>
      <c r="AEI293"/>
      <c r="AEJ293"/>
      <c r="AEK293"/>
      <c r="AEL293"/>
      <c r="AEM293"/>
      <c r="AEN293"/>
      <c r="AEO293"/>
      <c r="AEP293"/>
      <c r="AEQ293"/>
      <c r="AER293"/>
      <c r="AES293"/>
      <c r="AET293"/>
      <c r="AEU293"/>
      <c r="AEV293"/>
      <c r="AEW293"/>
      <c r="AEX293"/>
      <c r="AEY293"/>
      <c r="AEZ293"/>
      <c r="AFA293"/>
      <c r="AFB293"/>
      <c r="AFC293"/>
      <c r="AFD293"/>
      <c r="AFE293"/>
      <c r="AFF293"/>
      <c r="AFG293"/>
      <c r="AFH293"/>
      <c r="AFI293"/>
      <c r="AFJ293"/>
      <c r="AFK293"/>
      <c r="AFL293"/>
      <c r="AFM293"/>
      <c r="AFN293"/>
      <c r="AFO293"/>
      <c r="AFP293"/>
      <c r="AFQ293"/>
      <c r="AFR293"/>
      <c r="AFS293"/>
      <c r="AFT293"/>
      <c r="AFU293"/>
      <c r="AFV293"/>
      <c r="AFW293"/>
      <c r="AFX293"/>
      <c r="AFY293"/>
      <c r="AFZ293"/>
      <c r="AGA293"/>
      <c r="AGB293"/>
      <c r="AGC293"/>
      <c r="AGD293"/>
      <c r="AGE293"/>
      <c r="AGF293"/>
      <c r="AGG293"/>
      <c r="AGH293"/>
      <c r="AGI293"/>
      <c r="AGJ293"/>
      <c r="AGK293"/>
      <c r="AGL293"/>
      <c r="AGM293"/>
      <c r="AGN293"/>
      <c r="AGO293"/>
      <c r="AGP293"/>
      <c r="AGQ293"/>
      <c r="AGR293"/>
      <c r="AGS293"/>
      <c r="AGT293"/>
      <c r="AGU293"/>
      <c r="AGV293"/>
      <c r="AGW293"/>
      <c r="AGX293"/>
      <c r="AGY293"/>
      <c r="AGZ293"/>
      <c r="AHA293"/>
      <c r="AHB293"/>
      <c r="AHC293"/>
      <c r="AHD293"/>
      <c r="AHE293"/>
      <c r="AHF293"/>
      <c r="AHG293"/>
      <c r="AHH293"/>
      <c r="AHI293"/>
      <c r="AHJ293"/>
      <c r="AHK293"/>
      <c r="AHL293"/>
      <c r="AHM293"/>
      <c r="AHN293"/>
      <c r="AHO293"/>
      <c r="AHP293"/>
      <c r="AHQ293"/>
      <c r="AHR293"/>
      <c r="AHS293"/>
      <c r="AHT293"/>
      <c r="AHU293"/>
      <c r="AHV293"/>
      <c r="AHW293"/>
      <c r="AHX293"/>
      <c r="AHY293"/>
      <c r="AHZ293"/>
      <c r="AIA293"/>
      <c r="AIB293"/>
      <c r="AIC293"/>
      <c r="AID293"/>
      <c r="AIE293"/>
      <c r="AIF293"/>
      <c r="AIG293"/>
      <c r="AIH293"/>
      <c r="AII293"/>
      <c r="AIJ293"/>
      <c r="AIK293"/>
      <c r="AIL293"/>
      <c r="AIM293"/>
      <c r="AIN293"/>
      <c r="AIO293"/>
      <c r="AIP293"/>
      <c r="AIQ293"/>
      <c r="AIR293"/>
      <c r="AIS293"/>
      <c r="AIT293"/>
      <c r="AIU293"/>
      <c r="AIV293"/>
      <c r="AIW293"/>
      <c r="AIX293"/>
      <c r="AIY293"/>
      <c r="AIZ293"/>
      <c r="AJA293"/>
      <c r="AJB293"/>
      <c r="AJC293"/>
      <c r="AJD293"/>
      <c r="AJE293"/>
      <c r="AJF293"/>
      <c r="AJG293"/>
      <c r="AJH293"/>
      <c r="AJI293"/>
      <c r="AJJ293"/>
      <c r="AJK293"/>
      <c r="AJL293"/>
      <c r="AJM293"/>
      <c r="AJN293"/>
      <c r="AJO293"/>
      <c r="AJP293"/>
      <c r="AJQ293"/>
      <c r="AJR293"/>
      <c r="AJS293"/>
      <c r="AJT293"/>
      <c r="AJU293"/>
      <c r="AJV293"/>
      <c r="AJW293"/>
      <c r="AJX293"/>
      <c r="AJY293"/>
      <c r="AJZ293"/>
      <c r="AKA293"/>
      <c r="AKB293"/>
      <c r="AKC293"/>
      <c r="AKD293"/>
      <c r="AKE293"/>
      <c r="AKF293"/>
      <c r="AKG293"/>
      <c r="AKH293"/>
      <c r="AKI293"/>
      <c r="AKJ293"/>
      <c r="AKK293"/>
      <c r="AKL293"/>
      <c r="AKM293"/>
      <c r="AKN293"/>
      <c r="AKO293"/>
      <c r="AKP293"/>
      <c r="AKQ293"/>
      <c r="AKR293"/>
      <c r="AKS293"/>
      <c r="AKT293"/>
      <c r="AKU293"/>
      <c r="AKV293"/>
      <c r="AKW293"/>
      <c r="AKX293"/>
      <c r="AKY293"/>
      <c r="AKZ293"/>
      <c r="ALA293"/>
      <c r="ALB293"/>
      <c r="ALC293"/>
      <c r="ALD293"/>
      <c r="ALE293"/>
      <c r="ALF293"/>
      <c r="ALG293"/>
      <c r="ALH293"/>
      <c r="ALI293"/>
      <c r="ALJ293"/>
      <c r="ALK293"/>
      <c r="ALL293"/>
      <c r="ALM293"/>
      <c r="ALN293"/>
      <c r="ALO293"/>
      <c r="ALP293"/>
      <c r="ALQ293"/>
      <c r="ALR293"/>
      <c r="ALS293"/>
      <c r="ALT293"/>
      <c r="ALU293"/>
      <c r="ALV293"/>
      <c r="ALW293"/>
      <c r="ALX293"/>
      <c r="ALY293"/>
      <c r="ALZ293"/>
      <c r="AMA293"/>
      <c r="AMB293"/>
      <c r="AMC293"/>
      <c r="AMD293"/>
      <c r="AME293"/>
      <c r="AMF293"/>
      <c r="AMG293"/>
      <c r="AMH293"/>
      <c r="AMI293"/>
      <c r="AMJ293"/>
      <c r="AMK293"/>
      <c r="AML293"/>
      <c r="AMM293"/>
    </row>
    <row r="294" spans="1:1027" ht="39.75" customHeight="1">
      <c r="A294" s="655"/>
      <c r="B294" s="655"/>
      <c r="C294" s="263"/>
      <c r="D294" s="263">
        <v>4440</v>
      </c>
      <c r="E294" s="654" t="s">
        <v>232</v>
      </c>
      <c r="F294" s="654"/>
      <c r="G294" s="265">
        <v>35795</v>
      </c>
      <c r="H294" s="265">
        <v>36941</v>
      </c>
      <c r="I294" s="266">
        <v>29592</v>
      </c>
      <c r="J294" s="259">
        <f t="shared" si="33"/>
        <v>80.106115156601064</v>
      </c>
      <c r="K294" s="259">
        <f t="shared" si="34"/>
        <v>103.20156446431066</v>
      </c>
      <c r="L294" s="313"/>
      <c r="M294" s="313"/>
      <c r="N294" s="313"/>
      <c r="P294" s="267">
        <f>H294-G294</f>
        <v>1146</v>
      </c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  <c r="ADN294"/>
      <c r="ADO294"/>
      <c r="ADP294"/>
      <c r="ADQ294"/>
      <c r="ADR294"/>
      <c r="ADS294"/>
      <c r="ADT294"/>
      <c r="ADU294"/>
      <c r="ADV294"/>
      <c r="ADW294"/>
      <c r="ADX294"/>
      <c r="ADY294"/>
      <c r="ADZ294"/>
      <c r="AEA294"/>
      <c r="AEB294"/>
      <c r="AEC294"/>
      <c r="AED294"/>
      <c r="AEE294"/>
      <c r="AEF294"/>
      <c r="AEG294"/>
      <c r="AEH294"/>
      <c r="AEI294"/>
      <c r="AEJ294"/>
      <c r="AEK294"/>
      <c r="AEL294"/>
      <c r="AEM294"/>
      <c r="AEN294"/>
      <c r="AEO294"/>
      <c r="AEP294"/>
      <c r="AEQ294"/>
      <c r="AER294"/>
      <c r="AES294"/>
      <c r="AET294"/>
      <c r="AEU294"/>
      <c r="AEV294"/>
      <c r="AEW294"/>
      <c r="AEX294"/>
      <c r="AEY294"/>
      <c r="AEZ294"/>
      <c r="AFA294"/>
      <c r="AFB294"/>
      <c r="AFC294"/>
      <c r="AFD294"/>
      <c r="AFE294"/>
      <c r="AFF294"/>
      <c r="AFG294"/>
      <c r="AFH294"/>
      <c r="AFI294"/>
      <c r="AFJ294"/>
      <c r="AFK294"/>
      <c r="AFL294"/>
      <c r="AFM294"/>
      <c r="AFN294"/>
      <c r="AFO294"/>
      <c r="AFP294"/>
      <c r="AFQ294"/>
      <c r="AFR294"/>
      <c r="AFS294"/>
      <c r="AFT294"/>
      <c r="AFU294"/>
      <c r="AFV294"/>
      <c r="AFW294"/>
      <c r="AFX294"/>
      <c r="AFY294"/>
      <c r="AFZ294"/>
      <c r="AGA294"/>
      <c r="AGB294"/>
      <c r="AGC294"/>
      <c r="AGD294"/>
      <c r="AGE294"/>
      <c r="AGF294"/>
      <c r="AGG294"/>
      <c r="AGH294"/>
      <c r="AGI294"/>
      <c r="AGJ294"/>
      <c r="AGK294"/>
      <c r="AGL294"/>
      <c r="AGM294"/>
      <c r="AGN294"/>
      <c r="AGO294"/>
      <c r="AGP294"/>
      <c r="AGQ294"/>
      <c r="AGR294"/>
      <c r="AGS294"/>
      <c r="AGT294"/>
      <c r="AGU294"/>
      <c r="AGV294"/>
      <c r="AGW294"/>
      <c r="AGX294"/>
      <c r="AGY294"/>
      <c r="AGZ294"/>
      <c r="AHA294"/>
      <c r="AHB294"/>
      <c r="AHC294"/>
      <c r="AHD294"/>
      <c r="AHE294"/>
      <c r="AHF294"/>
      <c r="AHG294"/>
      <c r="AHH294"/>
      <c r="AHI294"/>
      <c r="AHJ294"/>
      <c r="AHK294"/>
      <c r="AHL294"/>
      <c r="AHM294"/>
      <c r="AHN294"/>
      <c r="AHO294"/>
      <c r="AHP294"/>
      <c r="AHQ294"/>
      <c r="AHR294"/>
      <c r="AHS294"/>
      <c r="AHT294"/>
      <c r="AHU294"/>
      <c r="AHV294"/>
      <c r="AHW294"/>
      <c r="AHX294"/>
      <c r="AHY294"/>
      <c r="AHZ294"/>
      <c r="AIA294"/>
      <c r="AIB294"/>
      <c r="AIC294"/>
      <c r="AID294"/>
      <c r="AIE294"/>
      <c r="AIF294"/>
      <c r="AIG294"/>
      <c r="AIH294"/>
      <c r="AII294"/>
      <c r="AIJ294"/>
      <c r="AIK294"/>
      <c r="AIL294"/>
      <c r="AIM294"/>
      <c r="AIN294"/>
      <c r="AIO294"/>
      <c r="AIP294"/>
      <c r="AIQ294"/>
      <c r="AIR294"/>
      <c r="AIS294"/>
      <c r="AIT294"/>
      <c r="AIU294"/>
      <c r="AIV294"/>
      <c r="AIW294"/>
      <c r="AIX294"/>
      <c r="AIY294"/>
      <c r="AIZ294"/>
      <c r="AJA294"/>
      <c r="AJB294"/>
      <c r="AJC294"/>
      <c r="AJD294"/>
      <c r="AJE294"/>
      <c r="AJF294"/>
      <c r="AJG294"/>
      <c r="AJH294"/>
      <c r="AJI294"/>
      <c r="AJJ294"/>
      <c r="AJK294"/>
      <c r="AJL294"/>
      <c r="AJM294"/>
      <c r="AJN294"/>
      <c r="AJO294"/>
      <c r="AJP294"/>
      <c r="AJQ294"/>
      <c r="AJR294"/>
      <c r="AJS294"/>
      <c r="AJT294"/>
      <c r="AJU294"/>
      <c r="AJV294"/>
      <c r="AJW294"/>
      <c r="AJX294"/>
      <c r="AJY294"/>
      <c r="AJZ294"/>
      <c r="AKA294"/>
      <c r="AKB294"/>
      <c r="AKC294"/>
      <c r="AKD294"/>
      <c r="AKE294"/>
      <c r="AKF294"/>
      <c r="AKG294"/>
      <c r="AKH294"/>
      <c r="AKI294"/>
      <c r="AKJ294"/>
      <c r="AKK294"/>
      <c r="AKL294"/>
      <c r="AKM294"/>
      <c r="AKN294"/>
      <c r="AKO294"/>
      <c r="AKP294"/>
      <c r="AKQ294"/>
      <c r="AKR294"/>
      <c r="AKS294"/>
      <c r="AKT294"/>
      <c r="AKU294"/>
      <c r="AKV294"/>
      <c r="AKW294"/>
      <c r="AKX294"/>
      <c r="AKY294"/>
      <c r="AKZ294"/>
      <c r="ALA294"/>
      <c r="ALB294"/>
      <c r="ALC294"/>
      <c r="ALD294"/>
      <c r="ALE294"/>
      <c r="ALF294"/>
      <c r="ALG294"/>
      <c r="ALH294"/>
      <c r="ALI294"/>
      <c r="ALJ294"/>
      <c r="ALK294"/>
      <c r="ALL294"/>
      <c r="ALM294"/>
      <c r="ALN294"/>
      <c r="ALO294"/>
      <c r="ALP294"/>
      <c r="ALQ294"/>
      <c r="ALR294"/>
      <c r="ALS294"/>
      <c r="ALT294"/>
      <c r="ALU294"/>
      <c r="ALV294"/>
      <c r="ALW294"/>
      <c r="ALX294"/>
      <c r="ALY294"/>
      <c r="ALZ294"/>
      <c r="AMA294"/>
      <c r="AMB294"/>
      <c r="AMC294"/>
      <c r="AMD294"/>
      <c r="AME294"/>
      <c r="AMF294"/>
      <c r="AMG294"/>
      <c r="AMH294"/>
      <c r="AMI294"/>
      <c r="AMJ294"/>
      <c r="AMK294"/>
      <c r="AML294"/>
      <c r="AMM294"/>
    </row>
    <row r="295" spans="1:1027" ht="39.75" customHeight="1">
      <c r="A295" s="655"/>
      <c r="B295" s="655"/>
      <c r="C295" s="263"/>
      <c r="D295" s="285">
        <v>4520</v>
      </c>
      <c r="E295" s="654" t="s">
        <v>269</v>
      </c>
      <c r="F295" s="654"/>
      <c r="G295" s="265">
        <v>12676</v>
      </c>
      <c r="H295" s="265">
        <v>14356</v>
      </c>
      <c r="I295" s="266">
        <v>6648</v>
      </c>
      <c r="J295" s="259">
        <f t="shared" si="33"/>
        <v>46.30816383393703</v>
      </c>
      <c r="K295" s="259">
        <f t="shared" si="34"/>
        <v>113.25339223729883</v>
      </c>
      <c r="L295" s="313"/>
      <c r="M295" s="313"/>
      <c r="N295" s="313"/>
      <c r="P295" s="267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  <c r="ADN295"/>
      <c r="ADO295"/>
      <c r="ADP295"/>
      <c r="ADQ295"/>
      <c r="ADR295"/>
      <c r="ADS295"/>
      <c r="ADT295"/>
      <c r="ADU295"/>
      <c r="ADV295"/>
      <c r="ADW295"/>
      <c r="ADX295"/>
      <c r="ADY295"/>
      <c r="ADZ295"/>
      <c r="AEA295"/>
      <c r="AEB295"/>
      <c r="AEC295"/>
      <c r="AED295"/>
      <c r="AEE295"/>
      <c r="AEF295"/>
      <c r="AEG295"/>
      <c r="AEH295"/>
      <c r="AEI295"/>
      <c r="AEJ295"/>
      <c r="AEK295"/>
      <c r="AEL295"/>
      <c r="AEM295"/>
      <c r="AEN295"/>
      <c r="AEO295"/>
      <c r="AEP295"/>
      <c r="AEQ295"/>
      <c r="AER295"/>
      <c r="AES295"/>
      <c r="AET295"/>
      <c r="AEU295"/>
      <c r="AEV295"/>
      <c r="AEW295"/>
      <c r="AEX295"/>
      <c r="AEY295"/>
      <c r="AEZ295"/>
      <c r="AFA295"/>
      <c r="AFB295"/>
      <c r="AFC295"/>
      <c r="AFD295"/>
      <c r="AFE295"/>
      <c r="AFF295"/>
      <c r="AFG295"/>
      <c r="AFH295"/>
      <c r="AFI295"/>
      <c r="AFJ295"/>
      <c r="AFK295"/>
      <c r="AFL295"/>
      <c r="AFM295"/>
      <c r="AFN295"/>
      <c r="AFO295"/>
      <c r="AFP295"/>
      <c r="AFQ295"/>
      <c r="AFR295"/>
      <c r="AFS295"/>
      <c r="AFT295"/>
      <c r="AFU295"/>
      <c r="AFV295"/>
      <c r="AFW295"/>
      <c r="AFX295"/>
      <c r="AFY295"/>
      <c r="AFZ295"/>
      <c r="AGA295"/>
      <c r="AGB295"/>
      <c r="AGC295"/>
      <c r="AGD295"/>
      <c r="AGE295"/>
      <c r="AGF295"/>
      <c r="AGG295"/>
      <c r="AGH295"/>
      <c r="AGI295"/>
      <c r="AGJ295"/>
      <c r="AGK295"/>
      <c r="AGL295"/>
      <c r="AGM295"/>
      <c r="AGN295"/>
      <c r="AGO295"/>
      <c r="AGP295"/>
      <c r="AGQ295"/>
      <c r="AGR295"/>
      <c r="AGS295"/>
      <c r="AGT295"/>
      <c r="AGU295"/>
      <c r="AGV295"/>
      <c r="AGW295"/>
      <c r="AGX295"/>
      <c r="AGY295"/>
      <c r="AGZ295"/>
      <c r="AHA295"/>
      <c r="AHB295"/>
      <c r="AHC295"/>
      <c r="AHD295"/>
      <c r="AHE295"/>
      <c r="AHF295"/>
      <c r="AHG295"/>
      <c r="AHH295"/>
      <c r="AHI295"/>
      <c r="AHJ295"/>
      <c r="AHK295"/>
      <c r="AHL295"/>
      <c r="AHM295"/>
      <c r="AHN295"/>
      <c r="AHO295"/>
      <c r="AHP295"/>
      <c r="AHQ295"/>
      <c r="AHR295"/>
      <c r="AHS295"/>
      <c r="AHT295"/>
      <c r="AHU295"/>
      <c r="AHV295"/>
      <c r="AHW295"/>
      <c r="AHX295"/>
      <c r="AHY295"/>
      <c r="AHZ295"/>
      <c r="AIA295"/>
      <c r="AIB295"/>
      <c r="AIC295"/>
      <c r="AID295"/>
      <c r="AIE295"/>
      <c r="AIF295"/>
      <c r="AIG295"/>
      <c r="AIH295"/>
      <c r="AII295"/>
      <c r="AIJ295"/>
      <c r="AIK295"/>
      <c r="AIL295"/>
      <c r="AIM295"/>
      <c r="AIN295"/>
      <c r="AIO295"/>
      <c r="AIP295"/>
      <c r="AIQ295"/>
      <c r="AIR295"/>
      <c r="AIS295"/>
      <c r="AIT295"/>
      <c r="AIU295"/>
      <c r="AIV295"/>
      <c r="AIW295"/>
      <c r="AIX295"/>
      <c r="AIY295"/>
      <c r="AIZ295"/>
      <c r="AJA295"/>
      <c r="AJB295"/>
      <c r="AJC295"/>
      <c r="AJD295"/>
      <c r="AJE295"/>
      <c r="AJF295"/>
      <c r="AJG295"/>
      <c r="AJH295"/>
      <c r="AJI295"/>
      <c r="AJJ295"/>
      <c r="AJK295"/>
      <c r="AJL295"/>
      <c r="AJM295"/>
      <c r="AJN295"/>
      <c r="AJO295"/>
      <c r="AJP295"/>
      <c r="AJQ295"/>
      <c r="AJR295"/>
      <c r="AJS295"/>
      <c r="AJT295"/>
      <c r="AJU295"/>
      <c r="AJV295"/>
      <c r="AJW295"/>
      <c r="AJX295"/>
      <c r="AJY295"/>
      <c r="AJZ295"/>
      <c r="AKA295"/>
      <c r="AKB295"/>
      <c r="AKC295"/>
      <c r="AKD295"/>
      <c r="AKE295"/>
      <c r="AKF295"/>
      <c r="AKG295"/>
      <c r="AKH295"/>
      <c r="AKI295"/>
      <c r="AKJ295"/>
      <c r="AKK295"/>
      <c r="AKL295"/>
      <c r="AKM295"/>
      <c r="AKN295"/>
      <c r="AKO295"/>
      <c r="AKP295"/>
      <c r="AKQ295"/>
      <c r="AKR295"/>
      <c r="AKS295"/>
      <c r="AKT295"/>
      <c r="AKU295"/>
      <c r="AKV295"/>
      <c r="AKW295"/>
      <c r="AKX295"/>
      <c r="AKY295"/>
      <c r="AKZ295"/>
      <c r="ALA295"/>
      <c r="ALB295"/>
      <c r="ALC295"/>
      <c r="ALD295"/>
      <c r="ALE295"/>
      <c r="ALF295"/>
      <c r="ALG295"/>
      <c r="ALH295"/>
      <c r="ALI295"/>
      <c r="ALJ295"/>
      <c r="ALK295"/>
      <c r="ALL295"/>
      <c r="ALM295"/>
      <c r="ALN295"/>
      <c r="ALO295"/>
      <c r="ALP295"/>
      <c r="ALQ295"/>
      <c r="ALR295"/>
      <c r="ALS295"/>
      <c r="ALT295"/>
      <c r="ALU295"/>
      <c r="ALV295"/>
      <c r="ALW295"/>
      <c r="ALX295"/>
      <c r="ALY295"/>
      <c r="ALZ295"/>
      <c r="AMA295"/>
      <c r="AMB295"/>
      <c r="AMC295"/>
      <c r="AMD295"/>
      <c r="AME295"/>
      <c r="AMF295"/>
      <c r="AMG295"/>
      <c r="AMH295"/>
      <c r="AMI295"/>
      <c r="AMJ295"/>
      <c r="AMK295"/>
      <c r="AML295"/>
      <c r="AMM295"/>
    </row>
    <row r="296" spans="1:1027" ht="39.75" customHeight="1">
      <c r="A296" s="655"/>
      <c r="B296" s="655"/>
      <c r="C296" s="263"/>
      <c r="D296" s="263">
        <v>6060</v>
      </c>
      <c r="E296" s="654" t="s">
        <v>233</v>
      </c>
      <c r="F296" s="654"/>
      <c r="G296" s="265">
        <v>0</v>
      </c>
      <c r="H296" s="265">
        <v>8400</v>
      </c>
      <c r="I296" s="266">
        <v>0</v>
      </c>
      <c r="J296" s="259">
        <f t="shared" si="33"/>
        <v>0</v>
      </c>
      <c r="K296" s="259"/>
      <c r="L296" s="313"/>
      <c r="M296" s="313"/>
      <c r="N296" s="313"/>
      <c r="P296" s="267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  <c r="ADN296"/>
      <c r="ADO296"/>
      <c r="ADP296"/>
      <c r="ADQ296"/>
      <c r="ADR296"/>
      <c r="ADS296"/>
      <c r="ADT296"/>
      <c r="ADU296"/>
      <c r="ADV296"/>
      <c r="ADW296"/>
      <c r="ADX296"/>
      <c r="ADY296"/>
      <c r="ADZ296"/>
      <c r="AEA296"/>
      <c r="AEB296"/>
      <c r="AEC296"/>
      <c r="AED296"/>
      <c r="AEE296"/>
      <c r="AEF296"/>
      <c r="AEG296"/>
      <c r="AEH296"/>
      <c r="AEI296"/>
      <c r="AEJ296"/>
      <c r="AEK296"/>
      <c r="AEL296"/>
      <c r="AEM296"/>
      <c r="AEN296"/>
      <c r="AEO296"/>
      <c r="AEP296"/>
      <c r="AEQ296"/>
      <c r="AER296"/>
      <c r="AES296"/>
      <c r="AET296"/>
      <c r="AEU296"/>
      <c r="AEV296"/>
      <c r="AEW296"/>
      <c r="AEX296"/>
      <c r="AEY296"/>
      <c r="AEZ296"/>
      <c r="AFA296"/>
      <c r="AFB296"/>
      <c r="AFC296"/>
      <c r="AFD296"/>
      <c r="AFE296"/>
      <c r="AFF296"/>
      <c r="AFG296"/>
      <c r="AFH296"/>
      <c r="AFI296"/>
      <c r="AFJ296"/>
      <c r="AFK296"/>
      <c r="AFL296"/>
      <c r="AFM296"/>
      <c r="AFN296"/>
      <c r="AFO296"/>
      <c r="AFP296"/>
      <c r="AFQ296"/>
      <c r="AFR296"/>
      <c r="AFS296"/>
      <c r="AFT296"/>
      <c r="AFU296"/>
      <c r="AFV296"/>
      <c r="AFW296"/>
      <c r="AFX296"/>
      <c r="AFY296"/>
      <c r="AFZ296"/>
      <c r="AGA296"/>
      <c r="AGB296"/>
      <c r="AGC296"/>
      <c r="AGD296"/>
      <c r="AGE296"/>
      <c r="AGF296"/>
      <c r="AGG296"/>
      <c r="AGH296"/>
      <c r="AGI296"/>
      <c r="AGJ296"/>
      <c r="AGK296"/>
      <c r="AGL296"/>
      <c r="AGM296"/>
      <c r="AGN296"/>
      <c r="AGO296"/>
      <c r="AGP296"/>
      <c r="AGQ296"/>
      <c r="AGR296"/>
      <c r="AGS296"/>
      <c r="AGT296"/>
      <c r="AGU296"/>
      <c r="AGV296"/>
      <c r="AGW296"/>
      <c r="AGX296"/>
      <c r="AGY296"/>
      <c r="AGZ296"/>
      <c r="AHA296"/>
      <c r="AHB296"/>
      <c r="AHC296"/>
      <c r="AHD296"/>
      <c r="AHE296"/>
      <c r="AHF296"/>
      <c r="AHG296"/>
      <c r="AHH296"/>
      <c r="AHI296"/>
      <c r="AHJ296"/>
      <c r="AHK296"/>
      <c r="AHL296"/>
      <c r="AHM296"/>
      <c r="AHN296"/>
      <c r="AHO296"/>
      <c r="AHP296"/>
      <c r="AHQ296"/>
      <c r="AHR296"/>
      <c r="AHS296"/>
      <c r="AHT296"/>
      <c r="AHU296"/>
      <c r="AHV296"/>
      <c r="AHW296"/>
      <c r="AHX296"/>
      <c r="AHY296"/>
      <c r="AHZ296"/>
      <c r="AIA296"/>
      <c r="AIB296"/>
      <c r="AIC296"/>
      <c r="AID296"/>
      <c r="AIE296"/>
      <c r="AIF296"/>
      <c r="AIG296"/>
      <c r="AIH296"/>
      <c r="AII296"/>
      <c r="AIJ296"/>
      <c r="AIK296"/>
      <c r="AIL296"/>
      <c r="AIM296"/>
      <c r="AIN296"/>
      <c r="AIO296"/>
      <c r="AIP296"/>
      <c r="AIQ296"/>
      <c r="AIR296"/>
      <c r="AIS296"/>
      <c r="AIT296"/>
      <c r="AIU296"/>
      <c r="AIV296"/>
      <c r="AIW296"/>
      <c r="AIX296"/>
      <c r="AIY296"/>
      <c r="AIZ296"/>
      <c r="AJA296"/>
      <c r="AJB296"/>
      <c r="AJC296"/>
      <c r="AJD296"/>
      <c r="AJE296"/>
      <c r="AJF296"/>
      <c r="AJG296"/>
      <c r="AJH296"/>
      <c r="AJI296"/>
      <c r="AJJ296"/>
      <c r="AJK296"/>
      <c r="AJL296"/>
      <c r="AJM296"/>
      <c r="AJN296"/>
      <c r="AJO296"/>
      <c r="AJP296"/>
      <c r="AJQ296"/>
      <c r="AJR296"/>
      <c r="AJS296"/>
      <c r="AJT296"/>
      <c r="AJU296"/>
      <c r="AJV296"/>
      <c r="AJW296"/>
      <c r="AJX296"/>
      <c r="AJY296"/>
      <c r="AJZ296"/>
      <c r="AKA296"/>
      <c r="AKB296"/>
      <c r="AKC296"/>
      <c r="AKD296"/>
      <c r="AKE296"/>
      <c r="AKF296"/>
      <c r="AKG296"/>
      <c r="AKH296"/>
      <c r="AKI296"/>
      <c r="AKJ296"/>
      <c r="AKK296"/>
      <c r="AKL296"/>
      <c r="AKM296"/>
      <c r="AKN296"/>
      <c r="AKO296"/>
      <c r="AKP296"/>
      <c r="AKQ296"/>
      <c r="AKR296"/>
      <c r="AKS296"/>
      <c r="AKT296"/>
      <c r="AKU296"/>
      <c r="AKV296"/>
      <c r="AKW296"/>
      <c r="AKX296"/>
      <c r="AKY296"/>
      <c r="AKZ296"/>
      <c r="ALA296"/>
      <c r="ALB296"/>
      <c r="ALC296"/>
      <c r="ALD296"/>
      <c r="ALE296"/>
      <c r="ALF296"/>
      <c r="ALG296"/>
      <c r="ALH296"/>
      <c r="ALI296"/>
      <c r="ALJ296"/>
      <c r="ALK296"/>
      <c r="ALL296"/>
      <c r="ALM296"/>
      <c r="ALN296"/>
      <c r="ALO296"/>
      <c r="ALP296"/>
      <c r="ALQ296"/>
      <c r="ALR296"/>
      <c r="ALS296"/>
      <c r="ALT296"/>
      <c r="ALU296"/>
      <c r="ALV296"/>
      <c r="ALW296"/>
      <c r="ALX296"/>
      <c r="ALY296"/>
      <c r="ALZ296"/>
      <c r="AMA296"/>
      <c r="AMB296"/>
      <c r="AMC296"/>
      <c r="AMD296"/>
      <c r="AME296"/>
      <c r="AMF296"/>
      <c r="AMG296"/>
      <c r="AMH296"/>
      <c r="AMI296"/>
      <c r="AMJ296"/>
      <c r="AMK296"/>
      <c r="AML296"/>
      <c r="AMM296"/>
    </row>
    <row r="297" spans="1:1027" ht="144" customHeight="1">
      <c r="A297" s="655"/>
      <c r="B297" s="655"/>
      <c r="C297" s="254">
        <v>80149</v>
      </c>
      <c r="D297" s="263"/>
      <c r="E297" s="669" t="s">
        <v>394</v>
      </c>
      <c r="F297" s="669"/>
      <c r="G297" s="272">
        <f>SUM(G298:G303)</f>
        <v>1355833</v>
      </c>
      <c r="H297" s="272">
        <f t="shared" ref="H297:I297" si="35">SUM(H298:H303)</f>
        <v>1335954</v>
      </c>
      <c r="I297" s="272">
        <f t="shared" si="35"/>
        <v>683482.92000000016</v>
      </c>
      <c r="J297" s="259">
        <f t="shared" si="33"/>
        <v>51.160662717428906</v>
      </c>
      <c r="K297" s="259">
        <f t="shared" si="34"/>
        <v>98.53381648034825</v>
      </c>
      <c r="L297" s="313"/>
      <c r="M297" s="313"/>
      <c r="N297" s="313"/>
      <c r="P297" s="26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  <c r="ADN297"/>
      <c r="ADO297"/>
      <c r="ADP297"/>
      <c r="ADQ297"/>
      <c r="ADR297"/>
      <c r="ADS297"/>
      <c r="ADT297"/>
      <c r="ADU297"/>
      <c r="ADV297"/>
      <c r="ADW297"/>
      <c r="ADX297"/>
      <c r="ADY297"/>
      <c r="ADZ297"/>
      <c r="AEA297"/>
      <c r="AEB297"/>
      <c r="AEC297"/>
      <c r="AED297"/>
      <c r="AEE297"/>
      <c r="AEF297"/>
      <c r="AEG297"/>
      <c r="AEH297"/>
      <c r="AEI297"/>
      <c r="AEJ297"/>
      <c r="AEK297"/>
      <c r="AEL297"/>
      <c r="AEM297"/>
      <c r="AEN297"/>
      <c r="AEO297"/>
      <c r="AEP297"/>
      <c r="AEQ297"/>
      <c r="AER297"/>
      <c r="AES297"/>
      <c r="AET297"/>
      <c r="AEU297"/>
      <c r="AEV297"/>
      <c r="AEW297"/>
      <c r="AEX297"/>
      <c r="AEY297"/>
      <c r="AEZ297"/>
      <c r="AFA297"/>
      <c r="AFB297"/>
      <c r="AFC297"/>
      <c r="AFD297"/>
      <c r="AFE297"/>
      <c r="AFF297"/>
      <c r="AFG297"/>
      <c r="AFH297"/>
      <c r="AFI297"/>
      <c r="AFJ297"/>
      <c r="AFK297"/>
      <c r="AFL297"/>
      <c r="AFM297"/>
      <c r="AFN297"/>
      <c r="AFO297"/>
      <c r="AFP297"/>
      <c r="AFQ297"/>
      <c r="AFR297"/>
      <c r="AFS297"/>
      <c r="AFT297"/>
      <c r="AFU297"/>
      <c r="AFV297"/>
      <c r="AFW297"/>
      <c r="AFX297"/>
      <c r="AFY297"/>
      <c r="AFZ297"/>
      <c r="AGA297"/>
      <c r="AGB297"/>
      <c r="AGC297"/>
      <c r="AGD297"/>
      <c r="AGE297"/>
      <c r="AGF297"/>
      <c r="AGG297"/>
      <c r="AGH297"/>
      <c r="AGI297"/>
      <c r="AGJ297"/>
      <c r="AGK297"/>
      <c r="AGL297"/>
      <c r="AGM297"/>
      <c r="AGN297"/>
      <c r="AGO297"/>
      <c r="AGP297"/>
      <c r="AGQ297"/>
      <c r="AGR297"/>
      <c r="AGS297"/>
      <c r="AGT297"/>
      <c r="AGU297"/>
      <c r="AGV297"/>
      <c r="AGW297"/>
      <c r="AGX297"/>
      <c r="AGY297"/>
      <c r="AGZ297"/>
      <c r="AHA297"/>
      <c r="AHB297"/>
      <c r="AHC297"/>
      <c r="AHD297"/>
      <c r="AHE297"/>
      <c r="AHF297"/>
      <c r="AHG297"/>
      <c r="AHH297"/>
      <c r="AHI297"/>
      <c r="AHJ297"/>
      <c r="AHK297"/>
      <c r="AHL297"/>
      <c r="AHM297"/>
      <c r="AHN297"/>
      <c r="AHO297"/>
      <c r="AHP297"/>
      <c r="AHQ297"/>
      <c r="AHR297"/>
      <c r="AHS297"/>
      <c r="AHT297"/>
      <c r="AHU297"/>
      <c r="AHV297"/>
      <c r="AHW297"/>
      <c r="AHX297"/>
      <c r="AHY297"/>
      <c r="AHZ297"/>
      <c r="AIA297"/>
      <c r="AIB297"/>
      <c r="AIC297"/>
      <c r="AID297"/>
      <c r="AIE297"/>
      <c r="AIF297"/>
      <c r="AIG297"/>
      <c r="AIH297"/>
      <c r="AII297"/>
      <c r="AIJ297"/>
      <c r="AIK297"/>
      <c r="AIL297"/>
      <c r="AIM297"/>
      <c r="AIN297"/>
      <c r="AIO297"/>
      <c r="AIP297"/>
      <c r="AIQ297"/>
      <c r="AIR297"/>
      <c r="AIS297"/>
      <c r="AIT297"/>
      <c r="AIU297"/>
      <c r="AIV297"/>
      <c r="AIW297"/>
      <c r="AIX297"/>
      <c r="AIY297"/>
      <c r="AIZ297"/>
      <c r="AJA297"/>
      <c r="AJB297"/>
      <c r="AJC297"/>
      <c r="AJD297"/>
      <c r="AJE297"/>
      <c r="AJF297"/>
      <c r="AJG297"/>
      <c r="AJH297"/>
      <c r="AJI297"/>
      <c r="AJJ297"/>
      <c r="AJK297"/>
      <c r="AJL297"/>
      <c r="AJM297"/>
      <c r="AJN297"/>
      <c r="AJO297"/>
      <c r="AJP297"/>
      <c r="AJQ297"/>
      <c r="AJR297"/>
      <c r="AJS297"/>
      <c r="AJT297"/>
      <c r="AJU297"/>
      <c r="AJV297"/>
      <c r="AJW297"/>
      <c r="AJX297"/>
      <c r="AJY297"/>
      <c r="AJZ297"/>
      <c r="AKA297"/>
      <c r="AKB297"/>
      <c r="AKC297"/>
      <c r="AKD297"/>
      <c r="AKE297"/>
      <c r="AKF297"/>
      <c r="AKG297"/>
      <c r="AKH297"/>
      <c r="AKI297"/>
      <c r="AKJ297"/>
      <c r="AKK297"/>
      <c r="AKL297"/>
      <c r="AKM297"/>
      <c r="AKN297"/>
      <c r="AKO297"/>
      <c r="AKP297"/>
      <c r="AKQ297"/>
      <c r="AKR297"/>
      <c r="AKS297"/>
      <c r="AKT297"/>
      <c r="AKU297"/>
      <c r="AKV297"/>
      <c r="AKW297"/>
      <c r="AKX297"/>
      <c r="AKY297"/>
      <c r="AKZ297"/>
      <c r="ALA297"/>
      <c r="ALB297"/>
      <c r="ALC297"/>
      <c r="ALD297"/>
      <c r="ALE297"/>
      <c r="ALF297"/>
      <c r="ALG297"/>
      <c r="ALH297"/>
      <c r="ALI297"/>
      <c r="ALJ297"/>
      <c r="ALK297"/>
      <c r="ALL297"/>
      <c r="ALM297"/>
      <c r="ALN297"/>
      <c r="ALO297"/>
      <c r="ALP297"/>
      <c r="ALQ297"/>
      <c r="ALR297"/>
      <c r="ALS297"/>
      <c r="ALT297"/>
      <c r="ALU297"/>
      <c r="ALV297"/>
      <c r="ALW297"/>
      <c r="ALX297"/>
      <c r="ALY297"/>
      <c r="ALZ297"/>
      <c r="AMA297"/>
      <c r="AMB297"/>
      <c r="AMC297"/>
      <c r="AMD297"/>
      <c r="AME297"/>
      <c r="AMF297"/>
      <c r="AMG297"/>
      <c r="AMH297"/>
      <c r="AMI297"/>
      <c r="AMJ297"/>
      <c r="AMK297"/>
      <c r="AML297"/>
      <c r="AMM297"/>
    </row>
    <row r="298" spans="1:1027" ht="46.9" customHeight="1">
      <c r="A298" s="655"/>
      <c r="B298" s="655"/>
      <c r="C298" s="263"/>
      <c r="D298" s="263">
        <v>2540</v>
      </c>
      <c r="E298" s="654" t="s">
        <v>259</v>
      </c>
      <c r="F298" s="654"/>
      <c r="G298" s="265">
        <v>1165324</v>
      </c>
      <c r="H298" s="265">
        <v>1165324</v>
      </c>
      <c r="I298" s="273">
        <v>592904.78</v>
      </c>
      <c r="J298" s="259">
        <f t="shared" si="33"/>
        <v>50.87896413358002</v>
      </c>
      <c r="K298" s="259">
        <f t="shared" si="34"/>
        <v>100</v>
      </c>
      <c r="L298" s="313"/>
      <c r="M298" s="313"/>
      <c r="N298" s="313"/>
      <c r="P298" s="267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  <c r="ADN298"/>
      <c r="ADO298"/>
      <c r="ADP298"/>
      <c r="ADQ298"/>
      <c r="ADR298"/>
      <c r="ADS298"/>
      <c r="ADT298"/>
      <c r="ADU298"/>
      <c r="ADV298"/>
      <c r="ADW298"/>
      <c r="ADX298"/>
      <c r="ADY298"/>
      <c r="ADZ298"/>
      <c r="AEA298"/>
      <c r="AEB298"/>
      <c r="AEC298"/>
      <c r="AED298"/>
      <c r="AEE298"/>
      <c r="AEF298"/>
      <c r="AEG298"/>
      <c r="AEH298"/>
      <c r="AEI298"/>
      <c r="AEJ298"/>
      <c r="AEK298"/>
      <c r="AEL298"/>
      <c r="AEM298"/>
      <c r="AEN298"/>
      <c r="AEO298"/>
      <c r="AEP298"/>
      <c r="AEQ298"/>
      <c r="AER298"/>
      <c r="AES298"/>
      <c r="AET298"/>
      <c r="AEU298"/>
      <c r="AEV298"/>
      <c r="AEW298"/>
      <c r="AEX298"/>
      <c r="AEY298"/>
      <c r="AEZ298"/>
      <c r="AFA298"/>
      <c r="AFB298"/>
      <c r="AFC298"/>
      <c r="AFD298"/>
      <c r="AFE298"/>
      <c r="AFF298"/>
      <c r="AFG298"/>
      <c r="AFH298"/>
      <c r="AFI298"/>
      <c r="AFJ298"/>
      <c r="AFK298"/>
      <c r="AFL298"/>
      <c r="AFM298"/>
      <c r="AFN298"/>
      <c r="AFO298"/>
      <c r="AFP298"/>
      <c r="AFQ298"/>
      <c r="AFR298"/>
      <c r="AFS298"/>
      <c r="AFT298"/>
      <c r="AFU298"/>
      <c r="AFV298"/>
      <c r="AFW298"/>
      <c r="AFX298"/>
      <c r="AFY298"/>
      <c r="AFZ298"/>
      <c r="AGA298"/>
      <c r="AGB298"/>
      <c r="AGC298"/>
      <c r="AGD298"/>
      <c r="AGE298"/>
      <c r="AGF298"/>
      <c r="AGG298"/>
      <c r="AGH298"/>
      <c r="AGI298"/>
      <c r="AGJ298"/>
      <c r="AGK298"/>
      <c r="AGL298"/>
      <c r="AGM298"/>
      <c r="AGN298"/>
      <c r="AGO298"/>
      <c r="AGP298"/>
      <c r="AGQ298"/>
      <c r="AGR298"/>
      <c r="AGS298"/>
      <c r="AGT298"/>
      <c r="AGU298"/>
      <c r="AGV298"/>
      <c r="AGW298"/>
      <c r="AGX298"/>
      <c r="AGY298"/>
      <c r="AGZ298"/>
      <c r="AHA298"/>
      <c r="AHB298"/>
      <c r="AHC298"/>
      <c r="AHD298"/>
      <c r="AHE298"/>
      <c r="AHF298"/>
      <c r="AHG298"/>
      <c r="AHH298"/>
      <c r="AHI298"/>
      <c r="AHJ298"/>
      <c r="AHK298"/>
      <c r="AHL298"/>
      <c r="AHM298"/>
      <c r="AHN298"/>
      <c r="AHO298"/>
      <c r="AHP298"/>
      <c r="AHQ298"/>
      <c r="AHR298"/>
      <c r="AHS298"/>
      <c r="AHT298"/>
      <c r="AHU298"/>
      <c r="AHV298"/>
      <c r="AHW298"/>
      <c r="AHX298"/>
      <c r="AHY298"/>
      <c r="AHZ298"/>
      <c r="AIA298"/>
      <c r="AIB298"/>
      <c r="AIC298"/>
      <c r="AID298"/>
      <c r="AIE298"/>
      <c r="AIF298"/>
      <c r="AIG298"/>
      <c r="AIH298"/>
      <c r="AII298"/>
      <c r="AIJ298"/>
      <c r="AIK298"/>
      <c r="AIL298"/>
      <c r="AIM298"/>
      <c r="AIN298"/>
      <c r="AIO298"/>
      <c r="AIP298"/>
      <c r="AIQ298"/>
      <c r="AIR298"/>
      <c r="AIS298"/>
      <c r="AIT298"/>
      <c r="AIU298"/>
      <c r="AIV298"/>
      <c r="AIW298"/>
      <c r="AIX298"/>
      <c r="AIY298"/>
      <c r="AIZ298"/>
      <c r="AJA298"/>
      <c r="AJB298"/>
      <c r="AJC298"/>
      <c r="AJD298"/>
      <c r="AJE298"/>
      <c r="AJF298"/>
      <c r="AJG298"/>
      <c r="AJH298"/>
      <c r="AJI298"/>
      <c r="AJJ298"/>
      <c r="AJK298"/>
      <c r="AJL298"/>
      <c r="AJM298"/>
      <c r="AJN298"/>
      <c r="AJO298"/>
      <c r="AJP298"/>
      <c r="AJQ298"/>
      <c r="AJR298"/>
      <c r="AJS298"/>
      <c r="AJT298"/>
      <c r="AJU298"/>
      <c r="AJV298"/>
      <c r="AJW298"/>
      <c r="AJX298"/>
      <c r="AJY298"/>
      <c r="AJZ298"/>
      <c r="AKA298"/>
      <c r="AKB298"/>
      <c r="AKC298"/>
      <c r="AKD298"/>
      <c r="AKE298"/>
      <c r="AKF298"/>
      <c r="AKG298"/>
      <c r="AKH298"/>
      <c r="AKI298"/>
      <c r="AKJ298"/>
      <c r="AKK298"/>
      <c r="AKL298"/>
      <c r="AKM298"/>
      <c r="AKN298"/>
      <c r="AKO298"/>
      <c r="AKP298"/>
      <c r="AKQ298"/>
      <c r="AKR298"/>
      <c r="AKS298"/>
      <c r="AKT298"/>
      <c r="AKU298"/>
      <c r="AKV298"/>
      <c r="AKW298"/>
      <c r="AKX298"/>
      <c r="AKY298"/>
      <c r="AKZ298"/>
      <c r="ALA298"/>
      <c r="ALB298"/>
      <c r="ALC298"/>
      <c r="ALD298"/>
      <c r="ALE298"/>
      <c r="ALF298"/>
      <c r="ALG298"/>
      <c r="ALH298"/>
      <c r="ALI298"/>
      <c r="ALJ298"/>
      <c r="ALK298"/>
      <c r="ALL298"/>
      <c r="ALM298"/>
      <c r="ALN298"/>
      <c r="ALO298"/>
      <c r="ALP298"/>
      <c r="ALQ298"/>
      <c r="ALR298"/>
      <c r="ALS298"/>
      <c r="ALT298"/>
      <c r="ALU298"/>
      <c r="ALV298"/>
      <c r="ALW298"/>
      <c r="ALX298"/>
      <c r="ALY298"/>
      <c r="ALZ298"/>
      <c r="AMA298"/>
      <c r="AMB298"/>
      <c r="AMC298"/>
      <c r="AMD298"/>
      <c r="AME298"/>
      <c r="AMF298"/>
      <c r="AMG298"/>
      <c r="AMH298"/>
      <c r="AMI298"/>
      <c r="AMJ298"/>
      <c r="AMK298"/>
      <c r="AML298"/>
      <c r="AMM298"/>
    </row>
    <row r="299" spans="1:1027" ht="39.75" customHeight="1">
      <c r="A299" s="655"/>
      <c r="B299" s="655"/>
      <c r="C299" s="263"/>
      <c r="D299" s="263">
        <v>4010</v>
      </c>
      <c r="E299" s="654" t="s">
        <v>220</v>
      </c>
      <c r="F299" s="654"/>
      <c r="G299" s="265">
        <v>155628</v>
      </c>
      <c r="H299" s="265">
        <v>136720</v>
      </c>
      <c r="I299" s="273">
        <v>72995.399999999994</v>
      </c>
      <c r="J299" s="259">
        <f t="shared" si="33"/>
        <v>53.390433001755412</v>
      </c>
      <c r="K299" s="259">
        <f t="shared" si="34"/>
        <v>87.850515331431367</v>
      </c>
      <c r="L299" s="313"/>
      <c r="M299" s="313"/>
      <c r="N299" s="313"/>
      <c r="P299" s="267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  <c r="ADN299"/>
      <c r="ADO299"/>
      <c r="ADP299"/>
      <c r="ADQ299"/>
      <c r="ADR299"/>
      <c r="ADS299"/>
      <c r="ADT299"/>
      <c r="ADU299"/>
      <c r="ADV299"/>
      <c r="ADW299"/>
      <c r="ADX299"/>
      <c r="ADY299"/>
      <c r="ADZ299"/>
      <c r="AEA299"/>
      <c r="AEB299"/>
      <c r="AEC299"/>
      <c r="AED299"/>
      <c r="AEE299"/>
      <c r="AEF299"/>
      <c r="AEG299"/>
      <c r="AEH299"/>
      <c r="AEI299"/>
      <c r="AEJ299"/>
      <c r="AEK299"/>
      <c r="AEL299"/>
      <c r="AEM299"/>
      <c r="AEN299"/>
      <c r="AEO299"/>
      <c r="AEP299"/>
      <c r="AEQ299"/>
      <c r="AER299"/>
      <c r="AES299"/>
      <c r="AET299"/>
      <c r="AEU299"/>
      <c r="AEV299"/>
      <c r="AEW299"/>
      <c r="AEX299"/>
      <c r="AEY299"/>
      <c r="AEZ299"/>
      <c r="AFA299"/>
      <c r="AFB299"/>
      <c r="AFC299"/>
      <c r="AFD299"/>
      <c r="AFE299"/>
      <c r="AFF299"/>
      <c r="AFG299"/>
      <c r="AFH299"/>
      <c r="AFI299"/>
      <c r="AFJ299"/>
      <c r="AFK299"/>
      <c r="AFL299"/>
      <c r="AFM299"/>
      <c r="AFN299"/>
      <c r="AFO299"/>
      <c r="AFP299"/>
      <c r="AFQ299"/>
      <c r="AFR299"/>
      <c r="AFS299"/>
      <c r="AFT299"/>
      <c r="AFU299"/>
      <c r="AFV299"/>
      <c r="AFW299"/>
      <c r="AFX299"/>
      <c r="AFY299"/>
      <c r="AFZ299"/>
      <c r="AGA299"/>
      <c r="AGB299"/>
      <c r="AGC299"/>
      <c r="AGD299"/>
      <c r="AGE299"/>
      <c r="AGF299"/>
      <c r="AGG299"/>
      <c r="AGH299"/>
      <c r="AGI299"/>
      <c r="AGJ299"/>
      <c r="AGK299"/>
      <c r="AGL299"/>
      <c r="AGM299"/>
      <c r="AGN299"/>
      <c r="AGO299"/>
      <c r="AGP299"/>
      <c r="AGQ299"/>
      <c r="AGR299"/>
      <c r="AGS299"/>
      <c r="AGT299"/>
      <c r="AGU299"/>
      <c r="AGV299"/>
      <c r="AGW299"/>
      <c r="AGX299"/>
      <c r="AGY299"/>
      <c r="AGZ299"/>
      <c r="AHA299"/>
      <c r="AHB299"/>
      <c r="AHC299"/>
      <c r="AHD299"/>
      <c r="AHE299"/>
      <c r="AHF299"/>
      <c r="AHG299"/>
      <c r="AHH299"/>
      <c r="AHI299"/>
      <c r="AHJ299"/>
      <c r="AHK299"/>
      <c r="AHL299"/>
      <c r="AHM299"/>
      <c r="AHN299"/>
      <c r="AHO299"/>
      <c r="AHP299"/>
      <c r="AHQ299"/>
      <c r="AHR299"/>
      <c r="AHS299"/>
      <c r="AHT299"/>
      <c r="AHU299"/>
      <c r="AHV299"/>
      <c r="AHW299"/>
      <c r="AHX299"/>
      <c r="AHY299"/>
      <c r="AHZ299"/>
      <c r="AIA299"/>
      <c r="AIB299"/>
      <c r="AIC299"/>
      <c r="AID299"/>
      <c r="AIE299"/>
      <c r="AIF299"/>
      <c r="AIG299"/>
      <c r="AIH299"/>
      <c r="AII299"/>
      <c r="AIJ299"/>
      <c r="AIK299"/>
      <c r="AIL299"/>
      <c r="AIM299"/>
      <c r="AIN299"/>
      <c r="AIO299"/>
      <c r="AIP299"/>
      <c r="AIQ299"/>
      <c r="AIR299"/>
      <c r="AIS299"/>
      <c r="AIT299"/>
      <c r="AIU299"/>
      <c r="AIV299"/>
      <c r="AIW299"/>
      <c r="AIX299"/>
      <c r="AIY299"/>
      <c r="AIZ299"/>
      <c r="AJA299"/>
      <c r="AJB299"/>
      <c r="AJC299"/>
      <c r="AJD299"/>
      <c r="AJE299"/>
      <c r="AJF299"/>
      <c r="AJG299"/>
      <c r="AJH299"/>
      <c r="AJI299"/>
      <c r="AJJ299"/>
      <c r="AJK299"/>
      <c r="AJL299"/>
      <c r="AJM299"/>
      <c r="AJN299"/>
      <c r="AJO299"/>
      <c r="AJP299"/>
      <c r="AJQ299"/>
      <c r="AJR299"/>
      <c r="AJS299"/>
      <c r="AJT299"/>
      <c r="AJU299"/>
      <c r="AJV299"/>
      <c r="AJW299"/>
      <c r="AJX299"/>
      <c r="AJY299"/>
      <c r="AJZ299"/>
      <c r="AKA299"/>
      <c r="AKB299"/>
      <c r="AKC299"/>
      <c r="AKD299"/>
      <c r="AKE299"/>
      <c r="AKF299"/>
      <c r="AKG299"/>
      <c r="AKH299"/>
      <c r="AKI299"/>
      <c r="AKJ299"/>
      <c r="AKK299"/>
      <c r="AKL299"/>
      <c r="AKM299"/>
      <c r="AKN299"/>
      <c r="AKO299"/>
      <c r="AKP299"/>
      <c r="AKQ299"/>
      <c r="AKR299"/>
      <c r="AKS299"/>
      <c r="AKT299"/>
      <c r="AKU299"/>
      <c r="AKV299"/>
      <c r="AKW299"/>
      <c r="AKX299"/>
      <c r="AKY299"/>
      <c r="AKZ299"/>
      <c r="ALA299"/>
      <c r="ALB299"/>
      <c r="ALC299"/>
      <c r="ALD299"/>
      <c r="ALE299"/>
      <c r="ALF299"/>
      <c r="ALG299"/>
      <c r="ALH299"/>
      <c r="ALI299"/>
      <c r="ALJ299"/>
      <c r="ALK299"/>
      <c r="ALL299"/>
      <c r="ALM299"/>
      <c r="ALN299"/>
      <c r="ALO299"/>
      <c r="ALP299"/>
      <c r="ALQ299"/>
      <c r="ALR299"/>
      <c r="ALS299"/>
      <c r="ALT299"/>
      <c r="ALU299"/>
      <c r="ALV299"/>
      <c r="ALW299"/>
      <c r="ALX299"/>
      <c r="ALY299"/>
      <c r="ALZ299"/>
      <c r="AMA299"/>
      <c r="AMB299"/>
      <c r="AMC299"/>
      <c r="AMD299"/>
      <c r="AME299"/>
      <c r="AMF299"/>
      <c r="AMG299"/>
      <c r="AMH299"/>
      <c r="AMI299"/>
      <c r="AMJ299"/>
      <c r="AMK299"/>
      <c r="AML299"/>
      <c r="AMM299"/>
    </row>
    <row r="300" spans="1:1027" ht="39.75" customHeight="1">
      <c r="A300" s="655"/>
      <c r="B300" s="655"/>
      <c r="C300" s="263"/>
      <c r="D300" s="263">
        <v>4040</v>
      </c>
      <c r="E300" s="654" t="s">
        <v>241</v>
      </c>
      <c r="F300" s="654"/>
      <c r="G300" s="265">
        <v>1520</v>
      </c>
      <c r="H300" s="265">
        <v>1520</v>
      </c>
      <c r="I300" s="273">
        <v>1519.76</v>
      </c>
      <c r="J300" s="259">
        <f t="shared" si="33"/>
        <v>99.984210526315792</v>
      </c>
      <c r="K300" s="259">
        <f t="shared" si="34"/>
        <v>100</v>
      </c>
      <c r="L300" s="313"/>
      <c r="M300" s="313"/>
      <c r="N300" s="313"/>
      <c r="P300" s="267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  <c r="ADN300"/>
      <c r="ADO300"/>
      <c r="ADP300"/>
      <c r="ADQ300"/>
      <c r="ADR300"/>
      <c r="ADS300"/>
      <c r="ADT300"/>
      <c r="ADU300"/>
      <c r="ADV300"/>
      <c r="ADW300"/>
      <c r="ADX300"/>
      <c r="ADY300"/>
      <c r="ADZ300"/>
      <c r="AEA300"/>
      <c r="AEB300"/>
      <c r="AEC300"/>
      <c r="AED300"/>
      <c r="AEE300"/>
      <c r="AEF300"/>
      <c r="AEG300"/>
      <c r="AEH300"/>
      <c r="AEI300"/>
      <c r="AEJ300"/>
      <c r="AEK300"/>
      <c r="AEL300"/>
      <c r="AEM300"/>
      <c r="AEN300"/>
      <c r="AEO300"/>
      <c r="AEP300"/>
      <c r="AEQ300"/>
      <c r="AER300"/>
      <c r="AES300"/>
      <c r="AET300"/>
      <c r="AEU300"/>
      <c r="AEV300"/>
      <c r="AEW300"/>
      <c r="AEX300"/>
      <c r="AEY300"/>
      <c r="AEZ300"/>
      <c r="AFA300"/>
      <c r="AFB300"/>
      <c r="AFC300"/>
      <c r="AFD300"/>
      <c r="AFE300"/>
      <c r="AFF300"/>
      <c r="AFG300"/>
      <c r="AFH300"/>
      <c r="AFI300"/>
      <c r="AFJ300"/>
      <c r="AFK300"/>
      <c r="AFL300"/>
      <c r="AFM300"/>
      <c r="AFN300"/>
      <c r="AFO300"/>
      <c r="AFP300"/>
      <c r="AFQ300"/>
      <c r="AFR300"/>
      <c r="AFS300"/>
      <c r="AFT300"/>
      <c r="AFU300"/>
      <c r="AFV300"/>
      <c r="AFW300"/>
      <c r="AFX300"/>
      <c r="AFY300"/>
      <c r="AFZ300"/>
      <c r="AGA300"/>
      <c r="AGB300"/>
      <c r="AGC300"/>
      <c r="AGD300"/>
      <c r="AGE300"/>
      <c r="AGF300"/>
      <c r="AGG300"/>
      <c r="AGH300"/>
      <c r="AGI300"/>
      <c r="AGJ300"/>
      <c r="AGK300"/>
      <c r="AGL300"/>
      <c r="AGM300"/>
      <c r="AGN300"/>
      <c r="AGO300"/>
      <c r="AGP300"/>
      <c r="AGQ300"/>
      <c r="AGR300"/>
      <c r="AGS300"/>
      <c r="AGT300"/>
      <c r="AGU300"/>
      <c r="AGV300"/>
      <c r="AGW300"/>
      <c r="AGX300"/>
      <c r="AGY300"/>
      <c r="AGZ300"/>
      <c r="AHA300"/>
      <c r="AHB300"/>
      <c r="AHC300"/>
      <c r="AHD300"/>
      <c r="AHE300"/>
      <c r="AHF300"/>
      <c r="AHG300"/>
      <c r="AHH300"/>
      <c r="AHI300"/>
      <c r="AHJ300"/>
      <c r="AHK300"/>
      <c r="AHL300"/>
      <c r="AHM300"/>
      <c r="AHN300"/>
      <c r="AHO300"/>
      <c r="AHP300"/>
      <c r="AHQ300"/>
      <c r="AHR300"/>
      <c r="AHS300"/>
      <c r="AHT300"/>
      <c r="AHU300"/>
      <c r="AHV300"/>
      <c r="AHW300"/>
      <c r="AHX300"/>
      <c r="AHY300"/>
      <c r="AHZ300"/>
      <c r="AIA300"/>
      <c r="AIB300"/>
      <c r="AIC300"/>
      <c r="AID300"/>
      <c r="AIE300"/>
      <c r="AIF300"/>
      <c r="AIG300"/>
      <c r="AIH300"/>
      <c r="AII300"/>
      <c r="AIJ300"/>
      <c r="AIK300"/>
      <c r="AIL300"/>
      <c r="AIM300"/>
      <c r="AIN300"/>
      <c r="AIO300"/>
      <c r="AIP300"/>
      <c r="AIQ300"/>
      <c r="AIR300"/>
      <c r="AIS300"/>
      <c r="AIT300"/>
      <c r="AIU300"/>
      <c r="AIV300"/>
      <c r="AIW300"/>
      <c r="AIX300"/>
      <c r="AIY300"/>
      <c r="AIZ300"/>
      <c r="AJA300"/>
      <c r="AJB300"/>
      <c r="AJC300"/>
      <c r="AJD300"/>
      <c r="AJE300"/>
      <c r="AJF300"/>
      <c r="AJG300"/>
      <c r="AJH300"/>
      <c r="AJI300"/>
      <c r="AJJ300"/>
      <c r="AJK300"/>
      <c r="AJL300"/>
      <c r="AJM300"/>
      <c r="AJN300"/>
      <c r="AJO300"/>
      <c r="AJP300"/>
      <c r="AJQ300"/>
      <c r="AJR300"/>
      <c r="AJS300"/>
      <c r="AJT300"/>
      <c r="AJU300"/>
      <c r="AJV300"/>
      <c r="AJW300"/>
      <c r="AJX300"/>
      <c r="AJY300"/>
      <c r="AJZ300"/>
      <c r="AKA300"/>
      <c r="AKB300"/>
      <c r="AKC300"/>
      <c r="AKD300"/>
      <c r="AKE300"/>
      <c r="AKF300"/>
      <c r="AKG300"/>
      <c r="AKH300"/>
      <c r="AKI300"/>
      <c r="AKJ300"/>
      <c r="AKK300"/>
      <c r="AKL300"/>
      <c r="AKM300"/>
      <c r="AKN300"/>
      <c r="AKO300"/>
      <c r="AKP300"/>
      <c r="AKQ300"/>
      <c r="AKR300"/>
      <c r="AKS300"/>
      <c r="AKT300"/>
      <c r="AKU300"/>
      <c r="AKV300"/>
      <c r="AKW300"/>
      <c r="AKX300"/>
      <c r="AKY300"/>
      <c r="AKZ300"/>
      <c r="ALA300"/>
      <c r="ALB300"/>
      <c r="ALC300"/>
      <c r="ALD300"/>
      <c r="ALE300"/>
      <c r="ALF300"/>
      <c r="ALG300"/>
      <c r="ALH300"/>
      <c r="ALI300"/>
      <c r="ALJ300"/>
      <c r="ALK300"/>
      <c r="ALL300"/>
      <c r="ALM300"/>
      <c r="ALN300"/>
      <c r="ALO300"/>
      <c r="ALP300"/>
      <c r="ALQ300"/>
      <c r="ALR300"/>
      <c r="ALS300"/>
      <c r="ALT300"/>
      <c r="ALU300"/>
      <c r="ALV300"/>
      <c r="ALW300"/>
      <c r="ALX300"/>
      <c r="ALY300"/>
      <c r="ALZ300"/>
      <c r="AMA300"/>
      <c r="AMB300"/>
      <c r="AMC300"/>
      <c r="AMD300"/>
      <c r="AME300"/>
      <c r="AMF300"/>
      <c r="AMG300"/>
      <c r="AMH300"/>
      <c r="AMI300"/>
      <c r="AMJ300"/>
      <c r="AMK300"/>
      <c r="AML300"/>
      <c r="AMM300"/>
    </row>
    <row r="301" spans="1:1027" ht="39.75" customHeight="1">
      <c r="A301" s="655"/>
      <c r="B301" s="655"/>
      <c r="C301" s="263"/>
      <c r="D301" s="263">
        <v>4110</v>
      </c>
      <c r="E301" s="654" t="s">
        <v>221</v>
      </c>
      <c r="F301" s="654"/>
      <c r="G301" s="265">
        <v>27064</v>
      </c>
      <c r="H301" s="265">
        <v>26214</v>
      </c>
      <c r="I301" s="273">
        <v>12828.81</v>
      </c>
      <c r="J301" s="259">
        <f t="shared" si="33"/>
        <v>48.938773174639508</v>
      </c>
      <c r="K301" s="259">
        <f t="shared" si="34"/>
        <v>96.859296482412063</v>
      </c>
      <c r="L301" s="313"/>
      <c r="M301" s="313"/>
      <c r="N301" s="313"/>
      <c r="P301" s="267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  <c r="ADN301"/>
      <c r="ADO301"/>
      <c r="ADP301"/>
      <c r="ADQ301"/>
      <c r="ADR301"/>
      <c r="ADS301"/>
      <c r="ADT301"/>
      <c r="ADU301"/>
      <c r="ADV301"/>
      <c r="ADW301"/>
      <c r="ADX301"/>
      <c r="ADY301"/>
      <c r="ADZ301"/>
      <c r="AEA301"/>
      <c r="AEB301"/>
      <c r="AEC301"/>
      <c r="AED301"/>
      <c r="AEE301"/>
      <c r="AEF301"/>
      <c r="AEG301"/>
      <c r="AEH301"/>
      <c r="AEI301"/>
      <c r="AEJ301"/>
      <c r="AEK301"/>
      <c r="AEL301"/>
      <c r="AEM301"/>
      <c r="AEN301"/>
      <c r="AEO301"/>
      <c r="AEP301"/>
      <c r="AEQ301"/>
      <c r="AER301"/>
      <c r="AES301"/>
      <c r="AET301"/>
      <c r="AEU301"/>
      <c r="AEV301"/>
      <c r="AEW301"/>
      <c r="AEX301"/>
      <c r="AEY301"/>
      <c r="AEZ301"/>
      <c r="AFA301"/>
      <c r="AFB301"/>
      <c r="AFC301"/>
      <c r="AFD301"/>
      <c r="AFE301"/>
      <c r="AFF301"/>
      <c r="AFG301"/>
      <c r="AFH301"/>
      <c r="AFI301"/>
      <c r="AFJ301"/>
      <c r="AFK301"/>
      <c r="AFL301"/>
      <c r="AFM301"/>
      <c r="AFN301"/>
      <c r="AFO301"/>
      <c r="AFP301"/>
      <c r="AFQ301"/>
      <c r="AFR301"/>
      <c r="AFS301"/>
      <c r="AFT301"/>
      <c r="AFU301"/>
      <c r="AFV301"/>
      <c r="AFW301"/>
      <c r="AFX301"/>
      <c r="AFY301"/>
      <c r="AFZ301"/>
      <c r="AGA301"/>
      <c r="AGB301"/>
      <c r="AGC301"/>
      <c r="AGD301"/>
      <c r="AGE301"/>
      <c r="AGF301"/>
      <c r="AGG301"/>
      <c r="AGH301"/>
      <c r="AGI301"/>
      <c r="AGJ301"/>
      <c r="AGK301"/>
      <c r="AGL301"/>
      <c r="AGM301"/>
      <c r="AGN301"/>
      <c r="AGO301"/>
      <c r="AGP301"/>
      <c r="AGQ301"/>
      <c r="AGR301"/>
      <c r="AGS301"/>
      <c r="AGT301"/>
      <c r="AGU301"/>
      <c r="AGV301"/>
      <c r="AGW301"/>
      <c r="AGX301"/>
      <c r="AGY301"/>
      <c r="AGZ301"/>
      <c r="AHA301"/>
      <c r="AHB301"/>
      <c r="AHC301"/>
      <c r="AHD301"/>
      <c r="AHE301"/>
      <c r="AHF301"/>
      <c r="AHG301"/>
      <c r="AHH301"/>
      <c r="AHI301"/>
      <c r="AHJ301"/>
      <c r="AHK301"/>
      <c r="AHL301"/>
      <c r="AHM301"/>
      <c r="AHN301"/>
      <c r="AHO301"/>
      <c r="AHP301"/>
      <c r="AHQ301"/>
      <c r="AHR301"/>
      <c r="AHS301"/>
      <c r="AHT301"/>
      <c r="AHU301"/>
      <c r="AHV301"/>
      <c r="AHW301"/>
      <c r="AHX301"/>
      <c r="AHY301"/>
      <c r="AHZ301"/>
      <c r="AIA301"/>
      <c r="AIB301"/>
      <c r="AIC301"/>
      <c r="AID301"/>
      <c r="AIE301"/>
      <c r="AIF301"/>
      <c r="AIG301"/>
      <c r="AIH301"/>
      <c r="AII301"/>
      <c r="AIJ301"/>
      <c r="AIK301"/>
      <c r="AIL301"/>
      <c r="AIM301"/>
      <c r="AIN301"/>
      <c r="AIO301"/>
      <c r="AIP301"/>
      <c r="AIQ301"/>
      <c r="AIR301"/>
      <c r="AIS301"/>
      <c r="AIT301"/>
      <c r="AIU301"/>
      <c r="AIV301"/>
      <c r="AIW301"/>
      <c r="AIX301"/>
      <c r="AIY301"/>
      <c r="AIZ301"/>
      <c r="AJA301"/>
      <c r="AJB301"/>
      <c r="AJC301"/>
      <c r="AJD301"/>
      <c r="AJE301"/>
      <c r="AJF301"/>
      <c r="AJG301"/>
      <c r="AJH301"/>
      <c r="AJI301"/>
      <c r="AJJ301"/>
      <c r="AJK301"/>
      <c r="AJL301"/>
      <c r="AJM301"/>
      <c r="AJN301"/>
      <c r="AJO301"/>
      <c r="AJP301"/>
      <c r="AJQ301"/>
      <c r="AJR301"/>
      <c r="AJS301"/>
      <c r="AJT301"/>
      <c r="AJU301"/>
      <c r="AJV301"/>
      <c r="AJW301"/>
      <c r="AJX301"/>
      <c r="AJY301"/>
      <c r="AJZ301"/>
      <c r="AKA301"/>
      <c r="AKB301"/>
      <c r="AKC301"/>
      <c r="AKD301"/>
      <c r="AKE301"/>
      <c r="AKF301"/>
      <c r="AKG301"/>
      <c r="AKH301"/>
      <c r="AKI301"/>
      <c r="AKJ301"/>
      <c r="AKK301"/>
      <c r="AKL301"/>
      <c r="AKM301"/>
      <c r="AKN301"/>
      <c r="AKO301"/>
      <c r="AKP301"/>
      <c r="AKQ301"/>
      <c r="AKR301"/>
      <c r="AKS301"/>
      <c r="AKT301"/>
      <c r="AKU301"/>
      <c r="AKV301"/>
      <c r="AKW301"/>
      <c r="AKX301"/>
      <c r="AKY301"/>
      <c r="AKZ301"/>
      <c r="ALA301"/>
      <c r="ALB301"/>
      <c r="ALC301"/>
      <c r="ALD301"/>
      <c r="ALE301"/>
      <c r="ALF301"/>
      <c r="ALG301"/>
      <c r="ALH301"/>
      <c r="ALI301"/>
      <c r="ALJ301"/>
      <c r="ALK301"/>
      <c r="ALL301"/>
      <c r="ALM301"/>
      <c r="ALN301"/>
      <c r="ALO301"/>
      <c r="ALP301"/>
      <c r="ALQ301"/>
      <c r="ALR301"/>
      <c r="ALS301"/>
      <c r="ALT301"/>
      <c r="ALU301"/>
      <c r="ALV301"/>
      <c r="ALW301"/>
      <c r="ALX301"/>
      <c r="ALY301"/>
      <c r="ALZ301"/>
      <c r="AMA301"/>
      <c r="AMB301"/>
      <c r="AMC301"/>
      <c r="AMD301"/>
      <c r="AME301"/>
      <c r="AMF301"/>
      <c r="AMG301"/>
      <c r="AMH301"/>
      <c r="AMI301"/>
      <c r="AMJ301"/>
      <c r="AMK301"/>
      <c r="AML301"/>
      <c r="AMM301"/>
    </row>
    <row r="302" spans="1:1027" ht="30" customHeight="1">
      <c r="A302" s="670"/>
      <c r="B302" s="670"/>
      <c r="C302" s="274"/>
      <c r="D302" s="274">
        <v>4120</v>
      </c>
      <c r="E302" s="671" t="s">
        <v>222</v>
      </c>
      <c r="F302" s="671"/>
      <c r="G302" s="275">
        <v>3797</v>
      </c>
      <c r="H302" s="275">
        <v>3676</v>
      </c>
      <c r="I302" s="456">
        <v>3234.17</v>
      </c>
      <c r="J302" s="259">
        <f t="shared" si="33"/>
        <v>87.980685527747553</v>
      </c>
      <c r="K302" s="259">
        <f t="shared" si="34"/>
        <v>96.813273637081906</v>
      </c>
      <c r="L302" s="313"/>
      <c r="M302" s="313"/>
      <c r="N302" s="313"/>
      <c r="P302" s="267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  <c r="ADN302"/>
      <c r="ADO302"/>
      <c r="ADP302"/>
      <c r="ADQ302"/>
      <c r="ADR302"/>
      <c r="ADS302"/>
      <c r="ADT302"/>
      <c r="ADU302"/>
      <c r="ADV302"/>
      <c r="ADW302"/>
      <c r="ADX302"/>
      <c r="ADY302"/>
      <c r="ADZ302"/>
      <c r="AEA302"/>
      <c r="AEB302"/>
      <c r="AEC302"/>
      <c r="AED302"/>
      <c r="AEE302"/>
      <c r="AEF302"/>
      <c r="AEG302"/>
      <c r="AEH302"/>
      <c r="AEI302"/>
      <c r="AEJ302"/>
      <c r="AEK302"/>
      <c r="AEL302"/>
      <c r="AEM302"/>
      <c r="AEN302"/>
      <c r="AEO302"/>
      <c r="AEP302"/>
      <c r="AEQ302"/>
      <c r="AER302"/>
      <c r="AES302"/>
      <c r="AET302"/>
      <c r="AEU302"/>
      <c r="AEV302"/>
      <c r="AEW302"/>
      <c r="AEX302"/>
      <c r="AEY302"/>
      <c r="AEZ302"/>
      <c r="AFA302"/>
      <c r="AFB302"/>
      <c r="AFC302"/>
      <c r="AFD302"/>
      <c r="AFE302"/>
      <c r="AFF302"/>
      <c r="AFG302"/>
      <c r="AFH302"/>
      <c r="AFI302"/>
      <c r="AFJ302"/>
      <c r="AFK302"/>
      <c r="AFL302"/>
      <c r="AFM302"/>
      <c r="AFN302"/>
      <c r="AFO302"/>
      <c r="AFP302"/>
      <c r="AFQ302"/>
      <c r="AFR302"/>
      <c r="AFS302"/>
      <c r="AFT302"/>
      <c r="AFU302"/>
      <c r="AFV302"/>
      <c r="AFW302"/>
      <c r="AFX302"/>
      <c r="AFY302"/>
      <c r="AFZ302"/>
      <c r="AGA302"/>
      <c r="AGB302"/>
      <c r="AGC302"/>
      <c r="AGD302"/>
      <c r="AGE302"/>
      <c r="AGF302"/>
      <c r="AGG302"/>
      <c r="AGH302"/>
      <c r="AGI302"/>
      <c r="AGJ302"/>
      <c r="AGK302"/>
      <c r="AGL302"/>
      <c r="AGM302"/>
      <c r="AGN302"/>
      <c r="AGO302"/>
      <c r="AGP302"/>
      <c r="AGQ302"/>
      <c r="AGR302"/>
      <c r="AGS302"/>
      <c r="AGT302"/>
      <c r="AGU302"/>
      <c r="AGV302"/>
      <c r="AGW302"/>
      <c r="AGX302"/>
      <c r="AGY302"/>
      <c r="AGZ302"/>
      <c r="AHA302"/>
      <c r="AHB302"/>
      <c r="AHC302"/>
      <c r="AHD302"/>
      <c r="AHE302"/>
      <c r="AHF302"/>
      <c r="AHG302"/>
      <c r="AHH302"/>
      <c r="AHI302"/>
      <c r="AHJ302"/>
      <c r="AHK302"/>
      <c r="AHL302"/>
      <c r="AHM302"/>
      <c r="AHN302"/>
      <c r="AHO302"/>
      <c r="AHP302"/>
      <c r="AHQ302"/>
      <c r="AHR302"/>
      <c r="AHS302"/>
      <c r="AHT302"/>
      <c r="AHU302"/>
      <c r="AHV302"/>
      <c r="AHW302"/>
      <c r="AHX302"/>
      <c r="AHY302"/>
      <c r="AHZ302"/>
      <c r="AIA302"/>
      <c r="AIB302"/>
      <c r="AIC302"/>
      <c r="AID302"/>
      <c r="AIE302"/>
      <c r="AIF302"/>
      <c r="AIG302"/>
      <c r="AIH302"/>
      <c r="AII302"/>
      <c r="AIJ302"/>
      <c r="AIK302"/>
      <c r="AIL302"/>
      <c r="AIM302"/>
      <c r="AIN302"/>
      <c r="AIO302"/>
      <c r="AIP302"/>
      <c r="AIQ302"/>
      <c r="AIR302"/>
      <c r="AIS302"/>
      <c r="AIT302"/>
      <c r="AIU302"/>
      <c r="AIV302"/>
      <c r="AIW302"/>
      <c r="AIX302"/>
      <c r="AIY302"/>
      <c r="AIZ302"/>
      <c r="AJA302"/>
      <c r="AJB302"/>
      <c r="AJC302"/>
      <c r="AJD302"/>
      <c r="AJE302"/>
      <c r="AJF302"/>
      <c r="AJG302"/>
      <c r="AJH302"/>
      <c r="AJI302"/>
      <c r="AJJ302"/>
      <c r="AJK302"/>
      <c r="AJL302"/>
      <c r="AJM302"/>
      <c r="AJN302"/>
      <c r="AJO302"/>
      <c r="AJP302"/>
      <c r="AJQ302"/>
      <c r="AJR302"/>
      <c r="AJS302"/>
      <c r="AJT302"/>
      <c r="AJU302"/>
      <c r="AJV302"/>
      <c r="AJW302"/>
      <c r="AJX302"/>
      <c r="AJY302"/>
      <c r="AJZ302"/>
      <c r="AKA302"/>
      <c r="AKB302"/>
      <c r="AKC302"/>
      <c r="AKD302"/>
      <c r="AKE302"/>
      <c r="AKF302"/>
      <c r="AKG302"/>
      <c r="AKH302"/>
      <c r="AKI302"/>
      <c r="AKJ302"/>
      <c r="AKK302"/>
      <c r="AKL302"/>
      <c r="AKM302"/>
      <c r="AKN302"/>
      <c r="AKO302"/>
      <c r="AKP302"/>
      <c r="AKQ302"/>
      <c r="AKR302"/>
      <c r="AKS302"/>
      <c r="AKT302"/>
      <c r="AKU302"/>
      <c r="AKV302"/>
      <c r="AKW302"/>
      <c r="AKX302"/>
      <c r="AKY302"/>
      <c r="AKZ302"/>
      <c r="ALA302"/>
      <c r="ALB302"/>
      <c r="ALC302"/>
      <c r="ALD302"/>
      <c r="ALE302"/>
      <c r="ALF302"/>
      <c r="ALG302"/>
      <c r="ALH302"/>
      <c r="ALI302"/>
      <c r="ALJ302"/>
      <c r="ALK302"/>
      <c r="ALL302"/>
      <c r="ALM302"/>
      <c r="ALN302"/>
      <c r="ALO302"/>
      <c r="ALP302"/>
      <c r="ALQ302"/>
      <c r="ALR302"/>
      <c r="ALS302"/>
      <c r="ALT302"/>
      <c r="ALU302"/>
      <c r="ALV302"/>
      <c r="ALW302"/>
      <c r="ALX302"/>
      <c r="ALY302"/>
      <c r="ALZ302"/>
      <c r="AMA302"/>
      <c r="AMB302"/>
      <c r="AMC302"/>
      <c r="AMD302"/>
      <c r="AME302"/>
      <c r="AMF302"/>
      <c r="AMG302"/>
      <c r="AMH302"/>
      <c r="AMI302"/>
      <c r="AMJ302"/>
      <c r="AMK302"/>
      <c r="AML302"/>
      <c r="AMM302"/>
    </row>
    <row r="303" spans="1:1027" ht="30" customHeight="1">
      <c r="A303" s="662"/>
      <c r="B303" s="663"/>
      <c r="C303" s="319"/>
      <c r="D303" s="319">
        <v>4240</v>
      </c>
      <c r="E303" s="664" t="s">
        <v>515</v>
      </c>
      <c r="F303" s="665"/>
      <c r="G303" s="454">
        <v>2500</v>
      </c>
      <c r="H303" s="454">
        <v>2500</v>
      </c>
      <c r="I303" s="455">
        <v>0</v>
      </c>
      <c r="J303" s="259">
        <f t="shared" si="33"/>
        <v>0</v>
      </c>
      <c r="K303" s="259">
        <f t="shared" si="34"/>
        <v>100</v>
      </c>
      <c r="L303" s="313"/>
      <c r="M303" s="313"/>
      <c r="N303" s="313"/>
      <c r="P303" s="267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  <c r="ADN303"/>
      <c r="ADO303"/>
      <c r="ADP303"/>
      <c r="ADQ303"/>
      <c r="ADR303"/>
      <c r="ADS303"/>
      <c r="ADT303"/>
      <c r="ADU303"/>
      <c r="ADV303"/>
      <c r="ADW303"/>
      <c r="ADX303"/>
      <c r="ADY303"/>
      <c r="ADZ303"/>
      <c r="AEA303"/>
      <c r="AEB303"/>
      <c r="AEC303"/>
      <c r="AED303"/>
      <c r="AEE303"/>
      <c r="AEF303"/>
      <c r="AEG303"/>
      <c r="AEH303"/>
      <c r="AEI303"/>
      <c r="AEJ303"/>
      <c r="AEK303"/>
      <c r="AEL303"/>
      <c r="AEM303"/>
      <c r="AEN303"/>
      <c r="AEO303"/>
      <c r="AEP303"/>
      <c r="AEQ303"/>
      <c r="AER303"/>
      <c r="AES303"/>
      <c r="AET303"/>
      <c r="AEU303"/>
      <c r="AEV303"/>
      <c r="AEW303"/>
      <c r="AEX303"/>
      <c r="AEY303"/>
      <c r="AEZ303"/>
      <c r="AFA303"/>
      <c r="AFB303"/>
      <c r="AFC303"/>
      <c r="AFD303"/>
      <c r="AFE303"/>
      <c r="AFF303"/>
      <c r="AFG303"/>
      <c r="AFH303"/>
      <c r="AFI303"/>
      <c r="AFJ303"/>
      <c r="AFK303"/>
      <c r="AFL303"/>
      <c r="AFM303"/>
      <c r="AFN303"/>
      <c r="AFO303"/>
      <c r="AFP303"/>
      <c r="AFQ303"/>
      <c r="AFR303"/>
      <c r="AFS303"/>
      <c r="AFT303"/>
      <c r="AFU303"/>
      <c r="AFV303"/>
      <c r="AFW303"/>
      <c r="AFX303"/>
      <c r="AFY303"/>
      <c r="AFZ303"/>
      <c r="AGA303"/>
      <c r="AGB303"/>
      <c r="AGC303"/>
      <c r="AGD303"/>
      <c r="AGE303"/>
      <c r="AGF303"/>
      <c r="AGG303"/>
      <c r="AGH303"/>
      <c r="AGI303"/>
      <c r="AGJ303"/>
      <c r="AGK303"/>
      <c r="AGL303"/>
      <c r="AGM303"/>
      <c r="AGN303"/>
      <c r="AGO303"/>
      <c r="AGP303"/>
      <c r="AGQ303"/>
      <c r="AGR303"/>
      <c r="AGS303"/>
      <c r="AGT303"/>
      <c r="AGU303"/>
      <c r="AGV303"/>
      <c r="AGW303"/>
      <c r="AGX303"/>
      <c r="AGY303"/>
      <c r="AGZ303"/>
      <c r="AHA303"/>
      <c r="AHB303"/>
      <c r="AHC303"/>
      <c r="AHD303"/>
      <c r="AHE303"/>
      <c r="AHF303"/>
      <c r="AHG303"/>
      <c r="AHH303"/>
      <c r="AHI303"/>
      <c r="AHJ303"/>
      <c r="AHK303"/>
      <c r="AHL303"/>
      <c r="AHM303"/>
      <c r="AHN303"/>
      <c r="AHO303"/>
      <c r="AHP303"/>
      <c r="AHQ303"/>
      <c r="AHR303"/>
      <c r="AHS303"/>
      <c r="AHT303"/>
      <c r="AHU303"/>
      <c r="AHV303"/>
      <c r="AHW303"/>
      <c r="AHX303"/>
      <c r="AHY303"/>
      <c r="AHZ303"/>
      <c r="AIA303"/>
      <c r="AIB303"/>
      <c r="AIC303"/>
      <c r="AID303"/>
      <c r="AIE303"/>
      <c r="AIF303"/>
      <c r="AIG303"/>
      <c r="AIH303"/>
      <c r="AII303"/>
      <c r="AIJ303"/>
      <c r="AIK303"/>
      <c r="AIL303"/>
      <c r="AIM303"/>
      <c r="AIN303"/>
      <c r="AIO303"/>
      <c r="AIP303"/>
      <c r="AIQ303"/>
      <c r="AIR303"/>
      <c r="AIS303"/>
      <c r="AIT303"/>
      <c r="AIU303"/>
      <c r="AIV303"/>
      <c r="AIW303"/>
      <c r="AIX303"/>
      <c r="AIY303"/>
      <c r="AIZ303"/>
      <c r="AJA303"/>
      <c r="AJB303"/>
      <c r="AJC303"/>
      <c r="AJD303"/>
      <c r="AJE303"/>
      <c r="AJF303"/>
      <c r="AJG303"/>
      <c r="AJH303"/>
      <c r="AJI303"/>
      <c r="AJJ303"/>
      <c r="AJK303"/>
      <c r="AJL303"/>
      <c r="AJM303"/>
      <c r="AJN303"/>
      <c r="AJO303"/>
      <c r="AJP303"/>
      <c r="AJQ303"/>
      <c r="AJR303"/>
      <c r="AJS303"/>
      <c r="AJT303"/>
      <c r="AJU303"/>
      <c r="AJV303"/>
      <c r="AJW303"/>
      <c r="AJX303"/>
      <c r="AJY303"/>
      <c r="AJZ303"/>
      <c r="AKA303"/>
      <c r="AKB303"/>
      <c r="AKC303"/>
      <c r="AKD303"/>
      <c r="AKE303"/>
      <c r="AKF303"/>
      <c r="AKG303"/>
      <c r="AKH303"/>
      <c r="AKI303"/>
      <c r="AKJ303"/>
      <c r="AKK303"/>
      <c r="AKL303"/>
      <c r="AKM303"/>
      <c r="AKN303"/>
      <c r="AKO303"/>
      <c r="AKP303"/>
      <c r="AKQ303"/>
      <c r="AKR303"/>
      <c r="AKS303"/>
      <c r="AKT303"/>
      <c r="AKU303"/>
      <c r="AKV303"/>
      <c r="AKW303"/>
      <c r="AKX303"/>
      <c r="AKY303"/>
      <c r="AKZ303"/>
      <c r="ALA303"/>
      <c r="ALB303"/>
      <c r="ALC303"/>
      <c r="ALD303"/>
      <c r="ALE303"/>
      <c r="ALF303"/>
      <c r="ALG303"/>
      <c r="ALH303"/>
      <c r="ALI303"/>
      <c r="ALJ303"/>
      <c r="ALK303"/>
      <c r="ALL303"/>
      <c r="ALM303"/>
      <c r="ALN303"/>
      <c r="ALO303"/>
      <c r="ALP303"/>
      <c r="ALQ303"/>
      <c r="ALR303"/>
      <c r="ALS303"/>
      <c r="ALT303"/>
      <c r="ALU303"/>
      <c r="ALV303"/>
      <c r="ALW303"/>
      <c r="ALX303"/>
      <c r="ALY303"/>
      <c r="ALZ303"/>
      <c r="AMA303"/>
      <c r="AMB303"/>
      <c r="AMC303"/>
      <c r="AMD303"/>
      <c r="AME303"/>
      <c r="AMF303"/>
      <c r="AMG303"/>
      <c r="AMH303"/>
      <c r="AMI303"/>
      <c r="AMJ303"/>
      <c r="AMK303"/>
      <c r="AML303"/>
      <c r="AMM303"/>
    </row>
    <row r="304" spans="1:1027" ht="157.15" customHeight="1">
      <c r="A304" s="692"/>
      <c r="B304" s="692"/>
      <c r="C304" s="453">
        <v>80150</v>
      </c>
      <c r="D304" s="277"/>
      <c r="E304" s="694" t="s">
        <v>398</v>
      </c>
      <c r="F304" s="694"/>
      <c r="G304" s="284">
        <f>SUM(G305:G311)</f>
        <v>1644797</v>
      </c>
      <c r="H304" s="284">
        <f>SUM(H305:H311)</f>
        <v>1777329.16</v>
      </c>
      <c r="I304" s="284">
        <f>SUM(I305:I311)</f>
        <v>963351.28000000014</v>
      </c>
      <c r="J304" s="259">
        <f t="shared" si="33"/>
        <v>54.202187286456279</v>
      </c>
      <c r="K304" s="259">
        <f t="shared" si="34"/>
        <v>108.05766061100547</v>
      </c>
      <c r="L304" s="313"/>
      <c r="M304" s="313"/>
      <c r="N304" s="313"/>
      <c r="P304" s="267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  <c r="ADN304"/>
      <c r="ADO304"/>
      <c r="ADP304"/>
      <c r="ADQ304"/>
      <c r="ADR304"/>
      <c r="ADS304"/>
      <c r="ADT304"/>
      <c r="ADU304"/>
      <c r="ADV304"/>
      <c r="ADW304"/>
      <c r="ADX304"/>
      <c r="ADY304"/>
      <c r="ADZ304"/>
      <c r="AEA304"/>
      <c r="AEB304"/>
      <c r="AEC304"/>
      <c r="AED304"/>
      <c r="AEE304"/>
      <c r="AEF304"/>
      <c r="AEG304"/>
      <c r="AEH304"/>
      <c r="AEI304"/>
      <c r="AEJ304"/>
      <c r="AEK304"/>
      <c r="AEL304"/>
      <c r="AEM304"/>
      <c r="AEN304"/>
      <c r="AEO304"/>
      <c r="AEP304"/>
      <c r="AEQ304"/>
      <c r="AER304"/>
      <c r="AES304"/>
      <c r="AET304"/>
      <c r="AEU304"/>
      <c r="AEV304"/>
      <c r="AEW304"/>
      <c r="AEX304"/>
      <c r="AEY304"/>
      <c r="AEZ304"/>
      <c r="AFA304"/>
      <c r="AFB304"/>
      <c r="AFC304"/>
      <c r="AFD304"/>
      <c r="AFE304"/>
      <c r="AFF304"/>
      <c r="AFG304"/>
      <c r="AFH304"/>
      <c r="AFI304"/>
      <c r="AFJ304"/>
      <c r="AFK304"/>
      <c r="AFL304"/>
      <c r="AFM304"/>
      <c r="AFN304"/>
      <c r="AFO304"/>
      <c r="AFP304"/>
      <c r="AFQ304"/>
      <c r="AFR304"/>
      <c r="AFS304"/>
      <c r="AFT304"/>
      <c r="AFU304"/>
      <c r="AFV304"/>
      <c r="AFW304"/>
      <c r="AFX304"/>
      <c r="AFY304"/>
      <c r="AFZ304"/>
      <c r="AGA304"/>
      <c r="AGB304"/>
      <c r="AGC304"/>
      <c r="AGD304"/>
      <c r="AGE304"/>
      <c r="AGF304"/>
      <c r="AGG304"/>
      <c r="AGH304"/>
      <c r="AGI304"/>
      <c r="AGJ304"/>
      <c r="AGK304"/>
      <c r="AGL304"/>
      <c r="AGM304"/>
      <c r="AGN304"/>
      <c r="AGO304"/>
      <c r="AGP304"/>
      <c r="AGQ304"/>
      <c r="AGR304"/>
      <c r="AGS304"/>
      <c r="AGT304"/>
      <c r="AGU304"/>
      <c r="AGV304"/>
      <c r="AGW304"/>
      <c r="AGX304"/>
      <c r="AGY304"/>
      <c r="AGZ304"/>
      <c r="AHA304"/>
      <c r="AHB304"/>
      <c r="AHC304"/>
      <c r="AHD304"/>
      <c r="AHE304"/>
      <c r="AHF304"/>
      <c r="AHG304"/>
      <c r="AHH304"/>
      <c r="AHI304"/>
      <c r="AHJ304"/>
      <c r="AHK304"/>
      <c r="AHL304"/>
      <c r="AHM304"/>
      <c r="AHN304"/>
      <c r="AHO304"/>
      <c r="AHP304"/>
      <c r="AHQ304"/>
      <c r="AHR304"/>
      <c r="AHS304"/>
      <c r="AHT304"/>
      <c r="AHU304"/>
      <c r="AHV304"/>
      <c r="AHW304"/>
      <c r="AHX304"/>
      <c r="AHY304"/>
      <c r="AHZ304"/>
      <c r="AIA304"/>
      <c r="AIB304"/>
      <c r="AIC304"/>
      <c r="AID304"/>
      <c r="AIE304"/>
      <c r="AIF304"/>
      <c r="AIG304"/>
      <c r="AIH304"/>
      <c r="AII304"/>
      <c r="AIJ304"/>
      <c r="AIK304"/>
      <c r="AIL304"/>
      <c r="AIM304"/>
      <c r="AIN304"/>
      <c r="AIO304"/>
      <c r="AIP304"/>
      <c r="AIQ304"/>
      <c r="AIR304"/>
      <c r="AIS304"/>
      <c r="AIT304"/>
      <c r="AIU304"/>
      <c r="AIV304"/>
      <c r="AIW304"/>
      <c r="AIX304"/>
      <c r="AIY304"/>
      <c r="AIZ304"/>
      <c r="AJA304"/>
      <c r="AJB304"/>
      <c r="AJC304"/>
      <c r="AJD304"/>
      <c r="AJE304"/>
      <c r="AJF304"/>
      <c r="AJG304"/>
      <c r="AJH304"/>
      <c r="AJI304"/>
      <c r="AJJ304"/>
      <c r="AJK304"/>
      <c r="AJL304"/>
      <c r="AJM304"/>
      <c r="AJN304"/>
      <c r="AJO304"/>
      <c r="AJP304"/>
      <c r="AJQ304"/>
      <c r="AJR304"/>
      <c r="AJS304"/>
      <c r="AJT304"/>
      <c r="AJU304"/>
      <c r="AJV304"/>
      <c r="AJW304"/>
      <c r="AJX304"/>
      <c r="AJY304"/>
      <c r="AJZ304"/>
      <c r="AKA304"/>
      <c r="AKB304"/>
      <c r="AKC304"/>
      <c r="AKD304"/>
      <c r="AKE304"/>
      <c r="AKF304"/>
      <c r="AKG304"/>
      <c r="AKH304"/>
      <c r="AKI304"/>
      <c r="AKJ304"/>
      <c r="AKK304"/>
      <c r="AKL304"/>
      <c r="AKM304"/>
      <c r="AKN304"/>
      <c r="AKO304"/>
      <c r="AKP304"/>
      <c r="AKQ304"/>
      <c r="AKR304"/>
      <c r="AKS304"/>
      <c r="AKT304"/>
      <c r="AKU304"/>
      <c r="AKV304"/>
      <c r="AKW304"/>
      <c r="AKX304"/>
      <c r="AKY304"/>
      <c r="AKZ304"/>
      <c r="ALA304"/>
      <c r="ALB304"/>
      <c r="ALC304"/>
      <c r="ALD304"/>
      <c r="ALE304"/>
      <c r="ALF304"/>
      <c r="ALG304"/>
      <c r="ALH304"/>
      <c r="ALI304"/>
      <c r="ALJ304"/>
      <c r="ALK304"/>
      <c r="ALL304"/>
      <c r="ALM304"/>
      <c r="ALN304"/>
      <c r="ALO304"/>
      <c r="ALP304"/>
      <c r="ALQ304"/>
      <c r="ALR304"/>
      <c r="ALS304"/>
      <c r="ALT304"/>
      <c r="ALU304"/>
      <c r="ALV304"/>
      <c r="ALW304"/>
      <c r="ALX304"/>
      <c r="ALY304"/>
      <c r="ALZ304"/>
      <c r="AMA304"/>
      <c r="AMB304"/>
      <c r="AMC304"/>
      <c r="AMD304"/>
      <c r="AME304"/>
      <c r="AMF304"/>
      <c r="AMG304"/>
      <c r="AMH304"/>
      <c r="AMI304"/>
      <c r="AMJ304"/>
      <c r="AMK304"/>
      <c r="AML304"/>
      <c r="AMM304"/>
    </row>
    <row r="305" spans="1:1027" ht="39.75" customHeight="1">
      <c r="A305" s="655"/>
      <c r="B305" s="655"/>
      <c r="C305" s="263"/>
      <c r="D305" s="285">
        <v>4010</v>
      </c>
      <c r="E305" s="654" t="s">
        <v>220</v>
      </c>
      <c r="F305" s="654"/>
      <c r="G305" s="265">
        <v>1274300</v>
      </c>
      <c r="H305" s="265">
        <v>1378740</v>
      </c>
      <c r="I305" s="273">
        <v>707805.55</v>
      </c>
      <c r="J305" s="259">
        <f t="shared" si="33"/>
        <v>51.337130278370111</v>
      </c>
      <c r="K305" s="259">
        <f t="shared" si="34"/>
        <v>108.19587224358472</v>
      </c>
      <c r="L305" s="313"/>
      <c r="M305" s="313"/>
      <c r="N305" s="313"/>
      <c r="P305" s="267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  <c r="ADN305"/>
      <c r="ADO305"/>
      <c r="ADP305"/>
      <c r="ADQ305"/>
      <c r="ADR305"/>
      <c r="ADS305"/>
      <c r="ADT305"/>
      <c r="ADU305"/>
      <c r="ADV305"/>
      <c r="ADW305"/>
      <c r="ADX305"/>
      <c r="ADY305"/>
      <c r="ADZ305"/>
      <c r="AEA305"/>
      <c r="AEB305"/>
      <c r="AEC305"/>
      <c r="AED305"/>
      <c r="AEE305"/>
      <c r="AEF305"/>
      <c r="AEG305"/>
      <c r="AEH305"/>
      <c r="AEI305"/>
      <c r="AEJ305"/>
      <c r="AEK305"/>
      <c r="AEL305"/>
      <c r="AEM305"/>
      <c r="AEN305"/>
      <c r="AEO305"/>
      <c r="AEP305"/>
      <c r="AEQ305"/>
      <c r="AER305"/>
      <c r="AES305"/>
      <c r="AET305"/>
      <c r="AEU305"/>
      <c r="AEV305"/>
      <c r="AEW305"/>
      <c r="AEX305"/>
      <c r="AEY305"/>
      <c r="AEZ305"/>
      <c r="AFA305"/>
      <c r="AFB305"/>
      <c r="AFC305"/>
      <c r="AFD305"/>
      <c r="AFE305"/>
      <c r="AFF305"/>
      <c r="AFG305"/>
      <c r="AFH305"/>
      <c r="AFI305"/>
      <c r="AFJ305"/>
      <c r="AFK305"/>
      <c r="AFL305"/>
      <c r="AFM305"/>
      <c r="AFN305"/>
      <c r="AFO305"/>
      <c r="AFP305"/>
      <c r="AFQ305"/>
      <c r="AFR305"/>
      <c r="AFS305"/>
      <c r="AFT305"/>
      <c r="AFU305"/>
      <c r="AFV305"/>
      <c r="AFW305"/>
      <c r="AFX305"/>
      <c r="AFY305"/>
      <c r="AFZ305"/>
      <c r="AGA305"/>
      <c r="AGB305"/>
      <c r="AGC305"/>
      <c r="AGD305"/>
      <c r="AGE305"/>
      <c r="AGF305"/>
      <c r="AGG305"/>
      <c r="AGH305"/>
      <c r="AGI305"/>
      <c r="AGJ305"/>
      <c r="AGK305"/>
      <c r="AGL305"/>
      <c r="AGM305"/>
      <c r="AGN305"/>
      <c r="AGO305"/>
      <c r="AGP305"/>
      <c r="AGQ305"/>
      <c r="AGR305"/>
      <c r="AGS305"/>
      <c r="AGT305"/>
      <c r="AGU305"/>
      <c r="AGV305"/>
      <c r="AGW305"/>
      <c r="AGX305"/>
      <c r="AGY305"/>
      <c r="AGZ305"/>
      <c r="AHA305"/>
      <c r="AHB305"/>
      <c r="AHC305"/>
      <c r="AHD305"/>
      <c r="AHE305"/>
      <c r="AHF305"/>
      <c r="AHG305"/>
      <c r="AHH305"/>
      <c r="AHI305"/>
      <c r="AHJ305"/>
      <c r="AHK305"/>
      <c r="AHL305"/>
      <c r="AHM305"/>
      <c r="AHN305"/>
      <c r="AHO305"/>
      <c r="AHP305"/>
      <c r="AHQ305"/>
      <c r="AHR305"/>
      <c r="AHS305"/>
      <c r="AHT305"/>
      <c r="AHU305"/>
      <c r="AHV305"/>
      <c r="AHW305"/>
      <c r="AHX305"/>
      <c r="AHY305"/>
      <c r="AHZ305"/>
      <c r="AIA305"/>
      <c r="AIB305"/>
      <c r="AIC305"/>
      <c r="AID305"/>
      <c r="AIE305"/>
      <c r="AIF305"/>
      <c r="AIG305"/>
      <c r="AIH305"/>
      <c r="AII305"/>
      <c r="AIJ305"/>
      <c r="AIK305"/>
      <c r="AIL305"/>
      <c r="AIM305"/>
      <c r="AIN305"/>
      <c r="AIO305"/>
      <c r="AIP305"/>
      <c r="AIQ305"/>
      <c r="AIR305"/>
      <c r="AIS305"/>
      <c r="AIT305"/>
      <c r="AIU305"/>
      <c r="AIV305"/>
      <c r="AIW305"/>
      <c r="AIX305"/>
      <c r="AIY305"/>
      <c r="AIZ305"/>
      <c r="AJA305"/>
      <c r="AJB305"/>
      <c r="AJC305"/>
      <c r="AJD305"/>
      <c r="AJE305"/>
      <c r="AJF305"/>
      <c r="AJG305"/>
      <c r="AJH305"/>
      <c r="AJI305"/>
      <c r="AJJ305"/>
      <c r="AJK305"/>
      <c r="AJL305"/>
      <c r="AJM305"/>
      <c r="AJN305"/>
      <c r="AJO305"/>
      <c r="AJP305"/>
      <c r="AJQ305"/>
      <c r="AJR305"/>
      <c r="AJS305"/>
      <c r="AJT305"/>
      <c r="AJU305"/>
      <c r="AJV305"/>
      <c r="AJW305"/>
      <c r="AJX305"/>
      <c r="AJY305"/>
      <c r="AJZ305"/>
      <c r="AKA305"/>
      <c r="AKB305"/>
      <c r="AKC305"/>
      <c r="AKD305"/>
      <c r="AKE305"/>
      <c r="AKF305"/>
      <c r="AKG305"/>
      <c r="AKH305"/>
      <c r="AKI305"/>
      <c r="AKJ305"/>
      <c r="AKK305"/>
      <c r="AKL305"/>
      <c r="AKM305"/>
      <c r="AKN305"/>
      <c r="AKO305"/>
      <c r="AKP305"/>
      <c r="AKQ305"/>
      <c r="AKR305"/>
      <c r="AKS305"/>
      <c r="AKT305"/>
      <c r="AKU305"/>
      <c r="AKV305"/>
      <c r="AKW305"/>
      <c r="AKX305"/>
      <c r="AKY305"/>
      <c r="AKZ305"/>
      <c r="ALA305"/>
      <c r="ALB305"/>
      <c r="ALC305"/>
      <c r="ALD305"/>
      <c r="ALE305"/>
      <c r="ALF305"/>
      <c r="ALG305"/>
      <c r="ALH305"/>
      <c r="ALI305"/>
      <c r="ALJ305"/>
      <c r="ALK305"/>
      <c r="ALL305"/>
      <c r="ALM305"/>
      <c r="ALN305"/>
      <c r="ALO305"/>
      <c r="ALP305"/>
      <c r="ALQ305"/>
      <c r="ALR305"/>
      <c r="ALS305"/>
      <c r="ALT305"/>
      <c r="ALU305"/>
      <c r="ALV305"/>
      <c r="ALW305"/>
      <c r="ALX305"/>
      <c r="ALY305"/>
      <c r="ALZ305"/>
      <c r="AMA305"/>
      <c r="AMB305"/>
      <c r="AMC305"/>
      <c r="AMD305"/>
      <c r="AME305"/>
      <c r="AMF305"/>
      <c r="AMG305"/>
      <c r="AMH305"/>
      <c r="AMI305"/>
      <c r="AMJ305"/>
      <c r="AMK305"/>
      <c r="AML305"/>
      <c r="AMM305"/>
    </row>
    <row r="306" spans="1:1027" ht="39.75" customHeight="1">
      <c r="A306" s="655"/>
      <c r="B306" s="655"/>
      <c r="C306" s="263"/>
      <c r="D306" s="285">
        <v>4040</v>
      </c>
      <c r="E306" s="654" t="s">
        <v>241</v>
      </c>
      <c r="F306" s="654"/>
      <c r="G306" s="265">
        <v>85342</v>
      </c>
      <c r="H306" s="265">
        <v>84883</v>
      </c>
      <c r="I306" s="273">
        <v>84692.76</v>
      </c>
      <c r="J306" s="259">
        <f t="shared" si="33"/>
        <v>99.775879740348472</v>
      </c>
      <c r="K306" s="259">
        <f t="shared" si="34"/>
        <v>99.462163998968862</v>
      </c>
      <c r="L306" s="313"/>
      <c r="M306" s="313"/>
      <c r="N306" s="313"/>
      <c r="P306" s="267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  <c r="ADN306"/>
      <c r="ADO306"/>
      <c r="ADP306"/>
      <c r="ADQ306"/>
      <c r="ADR306"/>
      <c r="ADS306"/>
      <c r="ADT306"/>
      <c r="ADU306"/>
      <c r="ADV306"/>
      <c r="ADW306"/>
      <c r="ADX306"/>
      <c r="ADY306"/>
      <c r="ADZ306"/>
      <c r="AEA306"/>
      <c r="AEB306"/>
      <c r="AEC306"/>
      <c r="AED306"/>
      <c r="AEE306"/>
      <c r="AEF306"/>
      <c r="AEG306"/>
      <c r="AEH306"/>
      <c r="AEI306"/>
      <c r="AEJ306"/>
      <c r="AEK306"/>
      <c r="AEL306"/>
      <c r="AEM306"/>
      <c r="AEN306"/>
      <c r="AEO306"/>
      <c r="AEP306"/>
      <c r="AEQ306"/>
      <c r="AER306"/>
      <c r="AES306"/>
      <c r="AET306"/>
      <c r="AEU306"/>
      <c r="AEV306"/>
      <c r="AEW306"/>
      <c r="AEX306"/>
      <c r="AEY306"/>
      <c r="AEZ306"/>
      <c r="AFA306"/>
      <c r="AFB306"/>
      <c r="AFC306"/>
      <c r="AFD306"/>
      <c r="AFE306"/>
      <c r="AFF306"/>
      <c r="AFG306"/>
      <c r="AFH306"/>
      <c r="AFI306"/>
      <c r="AFJ306"/>
      <c r="AFK306"/>
      <c r="AFL306"/>
      <c r="AFM306"/>
      <c r="AFN306"/>
      <c r="AFO306"/>
      <c r="AFP306"/>
      <c r="AFQ306"/>
      <c r="AFR306"/>
      <c r="AFS306"/>
      <c r="AFT306"/>
      <c r="AFU306"/>
      <c r="AFV306"/>
      <c r="AFW306"/>
      <c r="AFX306"/>
      <c r="AFY306"/>
      <c r="AFZ306"/>
      <c r="AGA306"/>
      <c r="AGB306"/>
      <c r="AGC306"/>
      <c r="AGD306"/>
      <c r="AGE306"/>
      <c r="AGF306"/>
      <c r="AGG306"/>
      <c r="AGH306"/>
      <c r="AGI306"/>
      <c r="AGJ306"/>
      <c r="AGK306"/>
      <c r="AGL306"/>
      <c r="AGM306"/>
      <c r="AGN306"/>
      <c r="AGO306"/>
      <c r="AGP306"/>
      <c r="AGQ306"/>
      <c r="AGR306"/>
      <c r="AGS306"/>
      <c r="AGT306"/>
      <c r="AGU306"/>
      <c r="AGV306"/>
      <c r="AGW306"/>
      <c r="AGX306"/>
      <c r="AGY306"/>
      <c r="AGZ306"/>
      <c r="AHA306"/>
      <c r="AHB306"/>
      <c r="AHC306"/>
      <c r="AHD306"/>
      <c r="AHE306"/>
      <c r="AHF306"/>
      <c r="AHG306"/>
      <c r="AHH306"/>
      <c r="AHI306"/>
      <c r="AHJ306"/>
      <c r="AHK306"/>
      <c r="AHL306"/>
      <c r="AHM306"/>
      <c r="AHN306"/>
      <c r="AHO306"/>
      <c r="AHP306"/>
      <c r="AHQ306"/>
      <c r="AHR306"/>
      <c r="AHS306"/>
      <c r="AHT306"/>
      <c r="AHU306"/>
      <c r="AHV306"/>
      <c r="AHW306"/>
      <c r="AHX306"/>
      <c r="AHY306"/>
      <c r="AHZ306"/>
      <c r="AIA306"/>
      <c r="AIB306"/>
      <c r="AIC306"/>
      <c r="AID306"/>
      <c r="AIE306"/>
      <c r="AIF306"/>
      <c r="AIG306"/>
      <c r="AIH306"/>
      <c r="AII306"/>
      <c r="AIJ306"/>
      <c r="AIK306"/>
      <c r="AIL306"/>
      <c r="AIM306"/>
      <c r="AIN306"/>
      <c r="AIO306"/>
      <c r="AIP306"/>
      <c r="AIQ306"/>
      <c r="AIR306"/>
      <c r="AIS306"/>
      <c r="AIT306"/>
      <c r="AIU306"/>
      <c r="AIV306"/>
      <c r="AIW306"/>
      <c r="AIX306"/>
      <c r="AIY306"/>
      <c r="AIZ306"/>
      <c r="AJA306"/>
      <c r="AJB306"/>
      <c r="AJC306"/>
      <c r="AJD306"/>
      <c r="AJE306"/>
      <c r="AJF306"/>
      <c r="AJG306"/>
      <c r="AJH306"/>
      <c r="AJI306"/>
      <c r="AJJ306"/>
      <c r="AJK306"/>
      <c r="AJL306"/>
      <c r="AJM306"/>
      <c r="AJN306"/>
      <c r="AJO306"/>
      <c r="AJP306"/>
      <c r="AJQ306"/>
      <c r="AJR306"/>
      <c r="AJS306"/>
      <c r="AJT306"/>
      <c r="AJU306"/>
      <c r="AJV306"/>
      <c r="AJW306"/>
      <c r="AJX306"/>
      <c r="AJY306"/>
      <c r="AJZ306"/>
      <c r="AKA306"/>
      <c r="AKB306"/>
      <c r="AKC306"/>
      <c r="AKD306"/>
      <c r="AKE306"/>
      <c r="AKF306"/>
      <c r="AKG306"/>
      <c r="AKH306"/>
      <c r="AKI306"/>
      <c r="AKJ306"/>
      <c r="AKK306"/>
      <c r="AKL306"/>
      <c r="AKM306"/>
      <c r="AKN306"/>
      <c r="AKO306"/>
      <c r="AKP306"/>
      <c r="AKQ306"/>
      <c r="AKR306"/>
      <c r="AKS306"/>
      <c r="AKT306"/>
      <c r="AKU306"/>
      <c r="AKV306"/>
      <c r="AKW306"/>
      <c r="AKX306"/>
      <c r="AKY306"/>
      <c r="AKZ306"/>
      <c r="ALA306"/>
      <c r="ALB306"/>
      <c r="ALC306"/>
      <c r="ALD306"/>
      <c r="ALE306"/>
      <c r="ALF306"/>
      <c r="ALG306"/>
      <c r="ALH306"/>
      <c r="ALI306"/>
      <c r="ALJ306"/>
      <c r="ALK306"/>
      <c r="ALL306"/>
      <c r="ALM306"/>
      <c r="ALN306"/>
      <c r="ALO306"/>
      <c r="ALP306"/>
      <c r="ALQ306"/>
      <c r="ALR306"/>
      <c r="ALS306"/>
      <c r="ALT306"/>
      <c r="ALU306"/>
      <c r="ALV306"/>
      <c r="ALW306"/>
      <c r="ALX306"/>
      <c r="ALY306"/>
      <c r="ALZ306"/>
      <c r="AMA306"/>
      <c r="AMB306"/>
      <c r="AMC306"/>
      <c r="AMD306"/>
      <c r="AME306"/>
      <c r="AMF306"/>
      <c r="AMG306"/>
      <c r="AMH306"/>
      <c r="AMI306"/>
      <c r="AMJ306"/>
      <c r="AMK306"/>
      <c r="AML306"/>
      <c r="AMM306"/>
    </row>
    <row r="307" spans="1:1027" ht="39.75" customHeight="1">
      <c r="A307" s="655"/>
      <c r="B307" s="655"/>
      <c r="C307" s="263"/>
      <c r="D307" s="285">
        <v>4110</v>
      </c>
      <c r="E307" s="654" t="s">
        <v>221</v>
      </c>
      <c r="F307" s="654"/>
      <c r="G307" s="265">
        <v>233508</v>
      </c>
      <c r="H307" s="265">
        <v>250861</v>
      </c>
      <c r="I307" s="273">
        <v>137626.73000000001</v>
      </c>
      <c r="J307" s="259">
        <f t="shared" si="33"/>
        <v>54.861748139407887</v>
      </c>
      <c r="K307" s="259">
        <f t="shared" si="34"/>
        <v>107.43143703855971</v>
      </c>
      <c r="L307" s="313"/>
      <c r="M307" s="313"/>
      <c r="N307" s="313"/>
      <c r="P307" s="26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  <c r="ABZ307"/>
      <c r="ACA307"/>
      <c r="ACB307"/>
      <c r="ACC307"/>
      <c r="ACD307"/>
      <c r="ACE307"/>
      <c r="ACF307"/>
      <c r="ACG307"/>
      <c r="ACH307"/>
      <c r="ACI307"/>
      <c r="ACJ307"/>
      <c r="ACK307"/>
      <c r="ACL307"/>
      <c r="ACM307"/>
      <c r="ACN307"/>
      <c r="ACO307"/>
      <c r="ACP307"/>
      <c r="ACQ307"/>
      <c r="ACR307"/>
      <c r="ACS307"/>
      <c r="ACT307"/>
      <c r="ACU307"/>
      <c r="ACV307"/>
      <c r="ACW307"/>
      <c r="ACX307"/>
      <c r="ACY307"/>
      <c r="ACZ307"/>
      <c r="ADA307"/>
      <c r="ADB307"/>
      <c r="ADC307"/>
      <c r="ADD307"/>
      <c r="ADE307"/>
      <c r="ADF307"/>
      <c r="ADG307"/>
      <c r="ADH307"/>
      <c r="ADI307"/>
      <c r="ADJ307"/>
      <c r="ADK307"/>
      <c r="ADL307"/>
      <c r="ADM307"/>
      <c r="ADN307"/>
      <c r="ADO307"/>
      <c r="ADP307"/>
      <c r="ADQ307"/>
      <c r="ADR307"/>
      <c r="ADS307"/>
      <c r="ADT307"/>
      <c r="ADU307"/>
      <c r="ADV307"/>
      <c r="ADW307"/>
      <c r="ADX307"/>
      <c r="ADY307"/>
      <c r="ADZ307"/>
      <c r="AEA307"/>
      <c r="AEB307"/>
      <c r="AEC307"/>
      <c r="AED307"/>
      <c r="AEE307"/>
      <c r="AEF307"/>
      <c r="AEG307"/>
      <c r="AEH307"/>
      <c r="AEI307"/>
      <c r="AEJ307"/>
      <c r="AEK307"/>
      <c r="AEL307"/>
      <c r="AEM307"/>
      <c r="AEN307"/>
      <c r="AEO307"/>
      <c r="AEP307"/>
      <c r="AEQ307"/>
      <c r="AER307"/>
      <c r="AES307"/>
      <c r="AET307"/>
      <c r="AEU307"/>
      <c r="AEV307"/>
      <c r="AEW307"/>
      <c r="AEX307"/>
      <c r="AEY307"/>
      <c r="AEZ307"/>
      <c r="AFA307"/>
      <c r="AFB307"/>
      <c r="AFC307"/>
      <c r="AFD307"/>
      <c r="AFE307"/>
      <c r="AFF307"/>
      <c r="AFG307"/>
      <c r="AFH307"/>
      <c r="AFI307"/>
      <c r="AFJ307"/>
      <c r="AFK307"/>
      <c r="AFL307"/>
      <c r="AFM307"/>
      <c r="AFN307"/>
      <c r="AFO307"/>
      <c r="AFP307"/>
      <c r="AFQ307"/>
      <c r="AFR307"/>
      <c r="AFS307"/>
      <c r="AFT307"/>
      <c r="AFU307"/>
      <c r="AFV307"/>
      <c r="AFW307"/>
      <c r="AFX307"/>
      <c r="AFY307"/>
      <c r="AFZ307"/>
      <c r="AGA307"/>
      <c r="AGB307"/>
      <c r="AGC307"/>
      <c r="AGD307"/>
      <c r="AGE307"/>
      <c r="AGF307"/>
      <c r="AGG307"/>
      <c r="AGH307"/>
      <c r="AGI307"/>
      <c r="AGJ307"/>
      <c r="AGK307"/>
      <c r="AGL307"/>
      <c r="AGM307"/>
      <c r="AGN307"/>
      <c r="AGO307"/>
      <c r="AGP307"/>
      <c r="AGQ307"/>
      <c r="AGR307"/>
      <c r="AGS307"/>
      <c r="AGT307"/>
      <c r="AGU307"/>
      <c r="AGV307"/>
      <c r="AGW307"/>
      <c r="AGX307"/>
      <c r="AGY307"/>
      <c r="AGZ307"/>
      <c r="AHA307"/>
      <c r="AHB307"/>
      <c r="AHC307"/>
      <c r="AHD307"/>
      <c r="AHE307"/>
      <c r="AHF307"/>
      <c r="AHG307"/>
      <c r="AHH307"/>
      <c r="AHI307"/>
      <c r="AHJ307"/>
      <c r="AHK307"/>
      <c r="AHL307"/>
      <c r="AHM307"/>
      <c r="AHN307"/>
      <c r="AHO307"/>
      <c r="AHP307"/>
      <c r="AHQ307"/>
      <c r="AHR307"/>
      <c r="AHS307"/>
      <c r="AHT307"/>
      <c r="AHU307"/>
      <c r="AHV307"/>
      <c r="AHW307"/>
      <c r="AHX307"/>
      <c r="AHY307"/>
      <c r="AHZ307"/>
      <c r="AIA307"/>
      <c r="AIB307"/>
      <c r="AIC307"/>
      <c r="AID307"/>
      <c r="AIE307"/>
      <c r="AIF307"/>
      <c r="AIG307"/>
      <c r="AIH307"/>
      <c r="AII307"/>
      <c r="AIJ307"/>
      <c r="AIK307"/>
      <c r="AIL307"/>
      <c r="AIM307"/>
      <c r="AIN307"/>
      <c r="AIO307"/>
      <c r="AIP307"/>
      <c r="AIQ307"/>
      <c r="AIR307"/>
      <c r="AIS307"/>
      <c r="AIT307"/>
      <c r="AIU307"/>
      <c r="AIV307"/>
      <c r="AIW307"/>
      <c r="AIX307"/>
      <c r="AIY307"/>
      <c r="AIZ307"/>
      <c r="AJA307"/>
      <c r="AJB307"/>
      <c r="AJC307"/>
      <c r="AJD307"/>
      <c r="AJE307"/>
      <c r="AJF307"/>
      <c r="AJG307"/>
      <c r="AJH307"/>
      <c r="AJI307"/>
      <c r="AJJ307"/>
      <c r="AJK307"/>
      <c r="AJL307"/>
      <c r="AJM307"/>
      <c r="AJN307"/>
      <c r="AJO307"/>
      <c r="AJP307"/>
      <c r="AJQ307"/>
      <c r="AJR307"/>
      <c r="AJS307"/>
      <c r="AJT307"/>
      <c r="AJU307"/>
      <c r="AJV307"/>
      <c r="AJW307"/>
      <c r="AJX307"/>
      <c r="AJY307"/>
      <c r="AJZ307"/>
      <c r="AKA307"/>
      <c r="AKB307"/>
      <c r="AKC307"/>
      <c r="AKD307"/>
      <c r="AKE307"/>
      <c r="AKF307"/>
      <c r="AKG307"/>
      <c r="AKH307"/>
      <c r="AKI307"/>
      <c r="AKJ307"/>
      <c r="AKK307"/>
      <c r="AKL307"/>
      <c r="AKM307"/>
      <c r="AKN307"/>
      <c r="AKO307"/>
      <c r="AKP307"/>
      <c r="AKQ307"/>
      <c r="AKR307"/>
      <c r="AKS307"/>
      <c r="AKT307"/>
      <c r="AKU307"/>
      <c r="AKV307"/>
      <c r="AKW307"/>
      <c r="AKX307"/>
      <c r="AKY307"/>
      <c r="AKZ307"/>
      <c r="ALA307"/>
      <c r="ALB307"/>
      <c r="ALC307"/>
      <c r="ALD307"/>
      <c r="ALE307"/>
      <c r="ALF307"/>
      <c r="ALG307"/>
      <c r="ALH307"/>
      <c r="ALI307"/>
      <c r="ALJ307"/>
      <c r="ALK307"/>
      <c r="ALL307"/>
      <c r="ALM307"/>
      <c r="ALN307"/>
      <c r="ALO307"/>
      <c r="ALP307"/>
      <c r="ALQ307"/>
      <c r="ALR307"/>
      <c r="ALS307"/>
      <c r="ALT307"/>
      <c r="ALU307"/>
      <c r="ALV307"/>
      <c r="ALW307"/>
      <c r="ALX307"/>
      <c r="ALY307"/>
      <c r="ALZ307"/>
      <c r="AMA307"/>
      <c r="AMB307"/>
      <c r="AMC307"/>
      <c r="AMD307"/>
      <c r="AME307"/>
      <c r="AMF307"/>
      <c r="AMG307"/>
      <c r="AMH307"/>
      <c r="AMI307"/>
      <c r="AMJ307"/>
      <c r="AMK307"/>
      <c r="AML307"/>
      <c r="AMM307"/>
    </row>
    <row r="308" spans="1:1027" ht="28.5" customHeight="1">
      <c r="A308" s="655"/>
      <c r="B308" s="655"/>
      <c r="C308" s="263"/>
      <c r="D308" s="285">
        <v>4120</v>
      </c>
      <c r="E308" s="654" t="s">
        <v>222</v>
      </c>
      <c r="F308" s="654"/>
      <c r="G308" s="265">
        <v>34055</v>
      </c>
      <c r="H308" s="265">
        <v>35656</v>
      </c>
      <c r="I308" s="273">
        <v>21610.68</v>
      </c>
      <c r="J308" s="259">
        <f t="shared" si="33"/>
        <v>60.608817590307382</v>
      </c>
      <c r="K308" s="259">
        <f t="shared" si="34"/>
        <v>104.70121861694317</v>
      </c>
      <c r="L308" s="313"/>
      <c r="M308" s="313"/>
      <c r="N308" s="313"/>
      <c r="P308" s="267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  <c r="ZP308"/>
      <c r="ZQ308"/>
      <c r="ZR308"/>
      <c r="ZS308"/>
      <c r="ZT308"/>
      <c r="ZU308"/>
      <c r="ZV308"/>
      <c r="ZW308"/>
      <c r="ZX308"/>
      <c r="ZY308"/>
      <c r="ZZ308"/>
      <c r="AAA308"/>
      <c r="AAB308"/>
      <c r="AAC308"/>
      <c r="AAD308"/>
      <c r="AAE308"/>
      <c r="AAF308"/>
      <c r="AAG308"/>
      <c r="AAH308"/>
      <c r="AAI308"/>
      <c r="AAJ308"/>
      <c r="AAK308"/>
      <c r="AAL308"/>
      <c r="AAM308"/>
      <c r="AAN308"/>
      <c r="AAO308"/>
      <c r="AAP308"/>
      <c r="AAQ308"/>
      <c r="AAR308"/>
      <c r="AAS308"/>
      <c r="AAT308"/>
      <c r="AAU308"/>
      <c r="AAV308"/>
      <c r="AAW308"/>
      <c r="AAX308"/>
      <c r="AAY308"/>
      <c r="AAZ308"/>
      <c r="ABA308"/>
      <c r="ABB308"/>
      <c r="ABC308"/>
      <c r="ABD308"/>
      <c r="ABE308"/>
      <c r="ABF308"/>
      <c r="ABG308"/>
      <c r="ABH308"/>
      <c r="ABI308"/>
      <c r="ABJ308"/>
      <c r="ABK308"/>
      <c r="ABL308"/>
      <c r="ABM308"/>
      <c r="ABN308"/>
      <c r="ABO308"/>
      <c r="ABP308"/>
      <c r="ABQ308"/>
      <c r="ABR308"/>
      <c r="ABS308"/>
      <c r="ABT308"/>
      <c r="ABU308"/>
      <c r="ABV308"/>
      <c r="ABW308"/>
      <c r="ABX308"/>
      <c r="ABY308"/>
      <c r="ABZ308"/>
      <c r="ACA308"/>
      <c r="ACB308"/>
      <c r="ACC308"/>
      <c r="ACD308"/>
      <c r="ACE308"/>
      <c r="ACF308"/>
      <c r="ACG308"/>
      <c r="ACH308"/>
      <c r="ACI308"/>
      <c r="ACJ308"/>
      <c r="ACK308"/>
      <c r="ACL308"/>
      <c r="ACM308"/>
      <c r="ACN308"/>
      <c r="ACO308"/>
      <c r="ACP308"/>
      <c r="ACQ308"/>
      <c r="ACR308"/>
      <c r="ACS308"/>
      <c r="ACT308"/>
      <c r="ACU308"/>
      <c r="ACV308"/>
      <c r="ACW308"/>
      <c r="ACX308"/>
      <c r="ACY308"/>
      <c r="ACZ308"/>
      <c r="ADA308"/>
      <c r="ADB308"/>
      <c r="ADC308"/>
      <c r="ADD308"/>
      <c r="ADE308"/>
      <c r="ADF308"/>
      <c r="ADG308"/>
      <c r="ADH308"/>
      <c r="ADI308"/>
      <c r="ADJ308"/>
      <c r="ADK308"/>
      <c r="ADL308"/>
      <c r="ADM308"/>
      <c r="ADN308"/>
      <c r="ADO308"/>
      <c r="ADP308"/>
      <c r="ADQ308"/>
      <c r="ADR308"/>
      <c r="ADS308"/>
      <c r="ADT308"/>
      <c r="ADU308"/>
      <c r="ADV308"/>
      <c r="ADW308"/>
      <c r="ADX308"/>
      <c r="ADY308"/>
      <c r="ADZ308"/>
      <c r="AEA308"/>
      <c r="AEB308"/>
      <c r="AEC308"/>
      <c r="AED308"/>
      <c r="AEE308"/>
      <c r="AEF308"/>
      <c r="AEG308"/>
      <c r="AEH308"/>
      <c r="AEI308"/>
      <c r="AEJ308"/>
      <c r="AEK308"/>
      <c r="AEL308"/>
      <c r="AEM308"/>
      <c r="AEN308"/>
      <c r="AEO308"/>
      <c r="AEP308"/>
      <c r="AEQ308"/>
      <c r="AER308"/>
      <c r="AES308"/>
      <c r="AET308"/>
      <c r="AEU308"/>
      <c r="AEV308"/>
      <c r="AEW308"/>
      <c r="AEX308"/>
      <c r="AEY308"/>
      <c r="AEZ308"/>
      <c r="AFA308"/>
      <c r="AFB308"/>
      <c r="AFC308"/>
      <c r="AFD308"/>
      <c r="AFE308"/>
      <c r="AFF308"/>
      <c r="AFG308"/>
      <c r="AFH308"/>
      <c r="AFI308"/>
      <c r="AFJ308"/>
      <c r="AFK308"/>
      <c r="AFL308"/>
      <c r="AFM308"/>
      <c r="AFN308"/>
      <c r="AFO308"/>
      <c r="AFP308"/>
      <c r="AFQ308"/>
      <c r="AFR308"/>
      <c r="AFS308"/>
      <c r="AFT308"/>
      <c r="AFU308"/>
      <c r="AFV308"/>
      <c r="AFW308"/>
      <c r="AFX308"/>
      <c r="AFY308"/>
      <c r="AFZ308"/>
      <c r="AGA308"/>
      <c r="AGB308"/>
      <c r="AGC308"/>
      <c r="AGD308"/>
      <c r="AGE308"/>
      <c r="AGF308"/>
      <c r="AGG308"/>
      <c r="AGH308"/>
      <c r="AGI308"/>
      <c r="AGJ308"/>
      <c r="AGK308"/>
      <c r="AGL308"/>
      <c r="AGM308"/>
      <c r="AGN308"/>
      <c r="AGO308"/>
      <c r="AGP308"/>
      <c r="AGQ308"/>
      <c r="AGR308"/>
      <c r="AGS308"/>
      <c r="AGT308"/>
      <c r="AGU308"/>
      <c r="AGV308"/>
      <c r="AGW308"/>
      <c r="AGX308"/>
      <c r="AGY308"/>
      <c r="AGZ308"/>
      <c r="AHA308"/>
      <c r="AHB308"/>
      <c r="AHC308"/>
      <c r="AHD308"/>
      <c r="AHE308"/>
      <c r="AHF308"/>
      <c r="AHG308"/>
      <c r="AHH308"/>
      <c r="AHI308"/>
      <c r="AHJ308"/>
      <c r="AHK308"/>
      <c r="AHL308"/>
      <c r="AHM308"/>
      <c r="AHN308"/>
      <c r="AHO308"/>
      <c r="AHP308"/>
      <c r="AHQ308"/>
      <c r="AHR308"/>
      <c r="AHS308"/>
      <c r="AHT308"/>
      <c r="AHU308"/>
      <c r="AHV308"/>
      <c r="AHW308"/>
      <c r="AHX308"/>
      <c r="AHY308"/>
      <c r="AHZ308"/>
      <c r="AIA308"/>
      <c r="AIB308"/>
      <c r="AIC308"/>
      <c r="AID308"/>
      <c r="AIE308"/>
      <c r="AIF308"/>
      <c r="AIG308"/>
      <c r="AIH308"/>
      <c r="AII308"/>
      <c r="AIJ308"/>
      <c r="AIK308"/>
      <c r="AIL308"/>
      <c r="AIM308"/>
      <c r="AIN308"/>
      <c r="AIO308"/>
      <c r="AIP308"/>
      <c r="AIQ308"/>
      <c r="AIR308"/>
      <c r="AIS308"/>
      <c r="AIT308"/>
      <c r="AIU308"/>
      <c r="AIV308"/>
      <c r="AIW308"/>
      <c r="AIX308"/>
      <c r="AIY308"/>
      <c r="AIZ308"/>
      <c r="AJA308"/>
      <c r="AJB308"/>
      <c r="AJC308"/>
      <c r="AJD308"/>
      <c r="AJE308"/>
      <c r="AJF308"/>
      <c r="AJG308"/>
      <c r="AJH308"/>
      <c r="AJI308"/>
      <c r="AJJ308"/>
      <c r="AJK308"/>
      <c r="AJL308"/>
      <c r="AJM308"/>
      <c r="AJN308"/>
      <c r="AJO308"/>
      <c r="AJP308"/>
      <c r="AJQ308"/>
      <c r="AJR308"/>
      <c r="AJS308"/>
      <c r="AJT308"/>
      <c r="AJU308"/>
      <c r="AJV308"/>
      <c r="AJW308"/>
      <c r="AJX308"/>
      <c r="AJY308"/>
      <c r="AJZ308"/>
      <c r="AKA308"/>
      <c r="AKB308"/>
      <c r="AKC308"/>
      <c r="AKD308"/>
      <c r="AKE308"/>
      <c r="AKF308"/>
      <c r="AKG308"/>
      <c r="AKH308"/>
      <c r="AKI308"/>
      <c r="AKJ308"/>
      <c r="AKK308"/>
      <c r="AKL308"/>
      <c r="AKM308"/>
      <c r="AKN308"/>
      <c r="AKO308"/>
      <c r="AKP308"/>
      <c r="AKQ308"/>
      <c r="AKR308"/>
      <c r="AKS308"/>
      <c r="AKT308"/>
      <c r="AKU308"/>
      <c r="AKV308"/>
      <c r="AKW308"/>
      <c r="AKX308"/>
      <c r="AKY308"/>
      <c r="AKZ308"/>
      <c r="ALA308"/>
      <c r="ALB308"/>
      <c r="ALC308"/>
      <c r="ALD308"/>
      <c r="ALE308"/>
      <c r="ALF308"/>
      <c r="ALG308"/>
      <c r="ALH308"/>
      <c r="ALI308"/>
      <c r="ALJ308"/>
      <c r="ALK308"/>
      <c r="ALL308"/>
      <c r="ALM308"/>
      <c r="ALN308"/>
      <c r="ALO308"/>
      <c r="ALP308"/>
      <c r="ALQ308"/>
      <c r="ALR308"/>
      <c r="ALS308"/>
      <c r="ALT308"/>
      <c r="ALU308"/>
      <c r="ALV308"/>
      <c r="ALW308"/>
      <c r="ALX308"/>
      <c r="ALY308"/>
      <c r="ALZ308"/>
      <c r="AMA308"/>
      <c r="AMB308"/>
      <c r="AMC308"/>
      <c r="AMD308"/>
      <c r="AME308"/>
      <c r="AMF308"/>
      <c r="AMG308"/>
      <c r="AMH308"/>
      <c r="AMI308"/>
      <c r="AMJ308"/>
      <c r="AMK308"/>
      <c r="AML308"/>
      <c r="AMM308"/>
    </row>
    <row r="309" spans="1:1027" ht="27" customHeight="1">
      <c r="A309" s="655"/>
      <c r="B309" s="655"/>
      <c r="C309" s="263"/>
      <c r="D309" s="285">
        <v>4210</v>
      </c>
      <c r="E309" s="654" t="s">
        <v>225</v>
      </c>
      <c r="F309" s="654"/>
      <c r="G309" s="265">
        <v>0</v>
      </c>
      <c r="H309" s="265">
        <v>94.97</v>
      </c>
      <c r="I309" s="273">
        <v>0</v>
      </c>
      <c r="J309" s="259">
        <f t="shared" si="33"/>
        <v>0</v>
      </c>
      <c r="K309" s="259"/>
      <c r="L309" s="313"/>
      <c r="M309" s="313"/>
      <c r="N309" s="313"/>
      <c r="P309" s="267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  <c r="ZP309"/>
      <c r="ZQ309"/>
      <c r="ZR309"/>
      <c r="ZS309"/>
      <c r="ZT309"/>
      <c r="ZU309"/>
      <c r="ZV309"/>
      <c r="ZW309"/>
      <c r="ZX309"/>
      <c r="ZY309"/>
      <c r="ZZ309"/>
      <c r="AAA309"/>
      <c r="AAB309"/>
      <c r="AAC309"/>
      <c r="AAD309"/>
      <c r="AAE309"/>
      <c r="AAF309"/>
      <c r="AAG309"/>
      <c r="AAH309"/>
      <c r="AAI309"/>
      <c r="AAJ309"/>
      <c r="AAK309"/>
      <c r="AAL309"/>
      <c r="AAM309"/>
      <c r="AAN309"/>
      <c r="AAO309"/>
      <c r="AAP309"/>
      <c r="AAQ309"/>
      <c r="AAR309"/>
      <c r="AAS309"/>
      <c r="AAT309"/>
      <c r="AAU309"/>
      <c r="AAV309"/>
      <c r="AAW309"/>
      <c r="AAX309"/>
      <c r="AAY309"/>
      <c r="AAZ309"/>
      <c r="ABA309"/>
      <c r="ABB309"/>
      <c r="ABC309"/>
      <c r="ABD309"/>
      <c r="ABE309"/>
      <c r="ABF309"/>
      <c r="ABG309"/>
      <c r="ABH309"/>
      <c r="ABI309"/>
      <c r="ABJ309"/>
      <c r="ABK309"/>
      <c r="ABL309"/>
      <c r="ABM309"/>
      <c r="ABN309"/>
      <c r="ABO309"/>
      <c r="ABP309"/>
      <c r="ABQ309"/>
      <c r="ABR309"/>
      <c r="ABS309"/>
      <c r="ABT309"/>
      <c r="ABU309"/>
      <c r="ABV309"/>
      <c r="ABW309"/>
      <c r="ABX309"/>
      <c r="ABY309"/>
      <c r="ABZ309"/>
      <c r="ACA309"/>
      <c r="ACB309"/>
      <c r="ACC309"/>
      <c r="ACD309"/>
      <c r="ACE309"/>
      <c r="ACF309"/>
      <c r="ACG309"/>
      <c r="ACH309"/>
      <c r="ACI309"/>
      <c r="ACJ309"/>
      <c r="ACK309"/>
      <c r="ACL309"/>
      <c r="ACM309"/>
      <c r="ACN309"/>
      <c r="ACO309"/>
      <c r="ACP309"/>
      <c r="ACQ309"/>
      <c r="ACR309"/>
      <c r="ACS309"/>
      <c r="ACT309"/>
      <c r="ACU309"/>
      <c r="ACV309"/>
      <c r="ACW309"/>
      <c r="ACX309"/>
      <c r="ACY309"/>
      <c r="ACZ309"/>
      <c r="ADA309"/>
      <c r="ADB309"/>
      <c r="ADC309"/>
      <c r="ADD309"/>
      <c r="ADE309"/>
      <c r="ADF309"/>
      <c r="ADG309"/>
      <c r="ADH309"/>
      <c r="ADI309"/>
      <c r="ADJ309"/>
      <c r="ADK309"/>
      <c r="ADL309"/>
      <c r="ADM309"/>
      <c r="ADN309"/>
      <c r="ADO309"/>
      <c r="ADP309"/>
      <c r="ADQ309"/>
      <c r="ADR309"/>
      <c r="ADS309"/>
      <c r="ADT309"/>
      <c r="ADU309"/>
      <c r="ADV309"/>
      <c r="ADW309"/>
      <c r="ADX309"/>
      <c r="ADY309"/>
      <c r="ADZ309"/>
      <c r="AEA309"/>
      <c r="AEB309"/>
      <c r="AEC309"/>
      <c r="AED309"/>
      <c r="AEE309"/>
      <c r="AEF309"/>
      <c r="AEG309"/>
      <c r="AEH309"/>
      <c r="AEI309"/>
      <c r="AEJ309"/>
      <c r="AEK309"/>
      <c r="AEL309"/>
      <c r="AEM309"/>
      <c r="AEN309"/>
      <c r="AEO309"/>
      <c r="AEP309"/>
      <c r="AEQ309"/>
      <c r="AER309"/>
      <c r="AES309"/>
      <c r="AET309"/>
      <c r="AEU309"/>
      <c r="AEV309"/>
      <c r="AEW309"/>
      <c r="AEX309"/>
      <c r="AEY309"/>
      <c r="AEZ309"/>
      <c r="AFA309"/>
      <c r="AFB309"/>
      <c r="AFC309"/>
      <c r="AFD309"/>
      <c r="AFE309"/>
      <c r="AFF309"/>
      <c r="AFG309"/>
      <c r="AFH309"/>
      <c r="AFI309"/>
      <c r="AFJ309"/>
      <c r="AFK309"/>
      <c r="AFL309"/>
      <c r="AFM309"/>
      <c r="AFN309"/>
      <c r="AFO309"/>
      <c r="AFP309"/>
      <c r="AFQ309"/>
      <c r="AFR309"/>
      <c r="AFS309"/>
      <c r="AFT309"/>
      <c r="AFU309"/>
      <c r="AFV309"/>
      <c r="AFW309"/>
      <c r="AFX309"/>
      <c r="AFY309"/>
      <c r="AFZ309"/>
      <c r="AGA309"/>
      <c r="AGB309"/>
      <c r="AGC309"/>
      <c r="AGD309"/>
      <c r="AGE309"/>
      <c r="AGF309"/>
      <c r="AGG309"/>
      <c r="AGH309"/>
      <c r="AGI309"/>
      <c r="AGJ309"/>
      <c r="AGK309"/>
      <c r="AGL309"/>
      <c r="AGM309"/>
      <c r="AGN309"/>
      <c r="AGO309"/>
      <c r="AGP309"/>
      <c r="AGQ309"/>
      <c r="AGR309"/>
      <c r="AGS309"/>
      <c r="AGT309"/>
      <c r="AGU309"/>
      <c r="AGV309"/>
      <c r="AGW309"/>
      <c r="AGX309"/>
      <c r="AGY309"/>
      <c r="AGZ309"/>
      <c r="AHA309"/>
      <c r="AHB309"/>
      <c r="AHC309"/>
      <c r="AHD309"/>
      <c r="AHE309"/>
      <c r="AHF309"/>
      <c r="AHG309"/>
      <c r="AHH309"/>
      <c r="AHI309"/>
      <c r="AHJ309"/>
      <c r="AHK309"/>
      <c r="AHL309"/>
      <c r="AHM309"/>
      <c r="AHN309"/>
      <c r="AHO309"/>
      <c r="AHP309"/>
      <c r="AHQ309"/>
      <c r="AHR309"/>
      <c r="AHS309"/>
      <c r="AHT309"/>
      <c r="AHU309"/>
      <c r="AHV309"/>
      <c r="AHW309"/>
      <c r="AHX309"/>
      <c r="AHY309"/>
      <c r="AHZ309"/>
      <c r="AIA309"/>
      <c r="AIB309"/>
      <c r="AIC309"/>
      <c r="AID309"/>
      <c r="AIE309"/>
      <c r="AIF309"/>
      <c r="AIG309"/>
      <c r="AIH309"/>
      <c r="AII309"/>
      <c r="AIJ309"/>
      <c r="AIK309"/>
      <c r="AIL309"/>
      <c r="AIM309"/>
      <c r="AIN309"/>
      <c r="AIO309"/>
      <c r="AIP309"/>
      <c r="AIQ309"/>
      <c r="AIR309"/>
      <c r="AIS309"/>
      <c r="AIT309"/>
      <c r="AIU309"/>
      <c r="AIV309"/>
      <c r="AIW309"/>
      <c r="AIX309"/>
      <c r="AIY309"/>
      <c r="AIZ309"/>
      <c r="AJA309"/>
      <c r="AJB309"/>
      <c r="AJC309"/>
      <c r="AJD309"/>
      <c r="AJE309"/>
      <c r="AJF309"/>
      <c r="AJG309"/>
      <c r="AJH309"/>
      <c r="AJI309"/>
      <c r="AJJ309"/>
      <c r="AJK309"/>
      <c r="AJL309"/>
      <c r="AJM309"/>
      <c r="AJN309"/>
      <c r="AJO309"/>
      <c r="AJP309"/>
      <c r="AJQ309"/>
      <c r="AJR309"/>
      <c r="AJS309"/>
      <c r="AJT309"/>
      <c r="AJU309"/>
      <c r="AJV309"/>
      <c r="AJW309"/>
      <c r="AJX309"/>
      <c r="AJY309"/>
      <c r="AJZ309"/>
      <c r="AKA309"/>
      <c r="AKB309"/>
      <c r="AKC309"/>
      <c r="AKD309"/>
      <c r="AKE309"/>
      <c r="AKF309"/>
      <c r="AKG309"/>
      <c r="AKH309"/>
      <c r="AKI309"/>
      <c r="AKJ309"/>
      <c r="AKK309"/>
      <c r="AKL309"/>
      <c r="AKM309"/>
      <c r="AKN309"/>
      <c r="AKO309"/>
      <c r="AKP309"/>
      <c r="AKQ309"/>
      <c r="AKR309"/>
      <c r="AKS309"/>
      <c r="AKT309"/>
      <c r="AKU309"/>
      <c r="AKV309"/>
      <c r="AKW309"/>
      <c r="AKX309"/>
      <c r="AKY309"/>
      <c r="AKZ309"/>
      <c r="ALA309"/>
      <c r="ALB309"/>
      <c r="ALC309"/>
      <c r="ALD309"/>
      <c r="ALE309"/>
      <c r="ALF309"/>
      <c r="ALG309"/>
      <c r="ALH309"/>
      <c r="ALI309"/>
      <c r="ALJ309"/>
      <c r="ALK309"/>
      <c r="ALL309"/>
      <c r="ALM309"/>
      <c r="ALN309"/>
      <c r="ALO309"/>
      <c r="ALP309"/>
      <c r="ALQ309"/>
      <c r="ALR309"/>
      <c r="ALS309"/>
      <c r="ALT309"/>
      <c r="ALU309"/>
      <c r="ALV309"/>
      <c r="ALW309"/>
      <c r="ALX309"/>
      <c r="ALY309"/>
      <c r="ALZ309"/>
      <c r="AMA309"/>
      <c r="AMB309"/>
      <c r="AMC309"/>
      <c r="AMD309"/>
      <c r="AME309"/>
      <c r="AMF309"/>
      <c r="AMG309"/>
      <c r="AMH309"/>
      <c r="AMI309"/>
      <c r="AMJ309"/>
      <c r="AMK309"/>
      <c r="AML309"/>
      <c r="AMM309"/>
    </row>
    <row r="310" spans="1:1027" ht="30.4" customHeight="1">
      <c r="A310" s="655"/>
      <c r="B310" s="655"/>
      <c r="C310" s="263"/>
      <c r="D310" s="285">
        <v>4240</v>
      </c>
      <c r="E310" s="654" t="s">
        <v>515</v>
      </c>
      <c r="F310" s="654"/>
      <c r="G310" s="265">
        <v>4000</v>
      </c>
      <c r="H310" s="265">
        <v>13502.19</v>
      </c>
      <c r="I310" s="273">
        <v>60.56</v>
      </c>
      <c r="J310" s="259">
        <f t="shared" si="33"/>
        <v>0.44851983270861984</v>
      </c>
      <c r="K310" s="259">
        <f t="shared" si="34"/>
        <v>337.55475000000001</v>
      </c>
      <c r="L310" s="313"/>
      <c r="M310" s="313"/>
      <c r="N310" s="313"/>
      <c r="P310" s="267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  <c r="ZP310"/>
      <c r="ZQ310"/>
      <c r="ZR310"/>
      <c r="ZS310"/>
      <c r="ZT310"/>
      <c r="ZU310"/>
      <c r="ZV310"/>
      <c r="ZW310"/>
      <c r="ZX310"/>
      <c r="ZY310"/>
      <c r="ZZ310"/>
      <c r="AAA310"/>
      <c r="AAB310"/>
      <c r="AAC310"/>
      <c r="AAD310"/>
      <c r="AAE310"/>
      <c r="AAF310"/>
      <c r="AAG310"/>
      <c r="AAH310"/>
      <c r="AAI310"/>
      <c r="AAJ310"/>
      <c r="AAK310"/>
      <c r="AAL310"/>
      <c r="AAM310"/>
      <c r="AAN310"/>
      <c r="AAO310"/>
      <c r="AAP310"/>
      <c r="AAQ310"/>
      <c r="AAR310"/>
      <c r="AAS310"/>
      <c r="AAT310"/>
      <c r="AAU310"/>
      <c r="AAV310"/>
      <c r="AAW310"/>
      <c r="AAX310"/>
      <c r="AAY310"/>
      <c r="AAZ310"/>
      <c r="ABA310"/>
      <c r="ABB310"/>
      <c r="ABC310"/>
      <c r="ABD310"/>
      <c r="ABE310"/>
      <c r="ABF310"/>
      <c r="ABG310"/>
      <c r="ABH310"/>
      <c r="ABI310"/>
      <c r="ABJ310"/>
      <c r="ABK310"/>
      <c r="ABL310"/>
      <c r="ABM310"/>
      <c r="ABN310"/>
      <c r="ABO310"/>
      <c r="ABP310"/>
      <c r="ABQ310"/>
      <c r="ABR310"/>
      <c r="ABS310"/>
      <c r="ABT310"/>
      <c r="ABU310"/>
      <c r="ABV310"/>
      <c r="ABW310"/>
      <c r="ABX310"/>
      <c r="ABY310"/>
      <c r="ABZ310"/>
      <c r="ACA310"/>
      <c r="ACB310"/>
      <c r="ACC310"/>
      <c r="ACD310"/>
      <c r="ACE310"/>
      <c r="ACF310"/>
      <c r="ACG310"/>
      <c r="ACH310"/>
      <c r="ACI310"/>
      <c r="ACJ310"/>
      <c r="ACK310"/>
      <c r="ACL310"/>
      <c r="ACM310"/>
      <c r="ACN310"/>
      <c r="ACO310"/>
      <c r="ACP310"/>
      <c r="ACQ310"/>
      <c r="ACR310"/>
      <c r="ACS310"/>
      <c r="ACT310"/>
      <c r="ACU310"/>
      <c r="ACV310"/>
      <c r="ACW310"/>
      <c r="ACX310"/>
      <c r="ACY310"/>
      <c r="ACZ310"/>
      <c r="ADA310"/>
      <c r="ADB310"/>
      <c r="ADC310"/>
      <c r="ADD310"/>
      <c r="ADE310"/>
      <c r="ADF310"/>
      <c r="ADG310"/>
      <c r="ADH310"/>
      <c r="ADI310"/>
      <c r="ADJ310"/>
      <c r="ADK310"/>
      <c r="ADL310"/>
      <c r="ADM310"/>
      <c r="ADN310"/>
      <c r="ADO310"/>
      <c r="ADP310"/>
      <c r="ADQ310"/>
      <c r="ADR310"/>
      <c r="ADS310"/>
      <c r="ADT310"/>
      <c r="ADU310"/>
      <c r="ADV310"/>
      <c r="ADW310"/>
      <c r="ADX310"/>
      <c r="ADY310"/>
      <c r="ADZ310"/>
      <c r="AEA310"/>
      <c r="AEB310"/>
      <c r="AEC310"/>
      <c r="AED310"/>
      <c r="AEE310"/>
      <c r="AEF310"/>
      <c r="AEG310"/>
      <c r="AEH310"/>
      <c r="AEI310"/>
      <c r="AEJ310"/>
      <c r="AEK310"/>
      <c r="AEL310"/>
      <c r="AEM310"/>
      <c r="AEN310"/>
      <c r="AEO310"/>
      <c r="AEP310"/>
      <c r="AEQ310"/>
      <c r="AER310"/>
      <c r="AES310"/>
      <c r="AET310"/>
      <c r="AEU310"/>
      <c r="AEV310"/>
      <c r="AEW310"/>
      <c r="AEX310"/>
      <c r="AEY310"/>
      <c r="AEZ310"/>
      <c r="AFA310"/>
      <c r="AFB310"/>
      <c r="AFC310"/>
      <c r="AFD310"/>
      <c r="AFE310"/>
      <c r="AFF310"/>
      <c r="AFG310"/>
      <c r="AFH310"/>
      <c r="AFI310"/>
      <c r="AFJ310"/>
      <c r="AFK310"/>
      <c r="AFL310"/>
      <c r="AFM310"/>
      <c r="AFN310"/>
      <c r="AFO310"/>
      <c r="AFP310"/>
      <c r="AFQ310"/>
      <c r="AFR310"/>
      <c r="AFS310"/>
      <c r="AFT310"/>
      <c r="AFU310"/>
      <c r="AFV310"/>
      <c r="AFW310"/>
      <c r="AFX310"/>
      <c r="AFY310"/>
      <c r="AFZ310"/>
      <c r="AGA310"/>
      <c r="AGB310"/>
      <c r="AGC310"/>
      <c r="AGD310"/>
      <c r="AGE310"/>
      <c r="AGF310"/>
      <c r="AGG310"/>
      <c r="AGH310"/>
      <c r="AGI310"/>
      <c r="AGJ310"/>
      <c r="AGK310"/>
      <c r="AGL310"/>
      <c r="AGM310"/>
      <c r="AGN310"/>
      <c r="AGO310"/>
      <c r="AGP310"/>
      <c r="AGQ310"/>
      <c r="AGR310"/>
      <c r="AGS310"/>
      <c r="AGT310"/>
      <c r="AGU310"/>
      <c r="AGV310"/>
      <c r="AGW310"/>
      <c r="AGX310"/>
      <c r="AGY310"/>
      <c r="AGZ310"/>
      <c r="AHA310"/>
      <c r="AHB310"/>
      <c r="AHC310"/>
      <c r="AHD310"/>
      <c r="AHE310"/>
      <c r="AHF310"/>
      <c r="AHG310"/>
      <c r="AHH310"/>
      <c r="AHI310"/>
      <c r="AHJ310"/>
      <c r="AHK310"/>
      <c r="AHL310"/>
      <c r="AHM310"/>
      <c r="AHN310"/>
      <c r="AHO310"/>
      <c r="AHP310"/>
      <c r="AHQ310"/>
      <c r="AHR310"/>
      <c r="AHS310"/>
      <c r="AHT310"/>
      <c r="AHU310"/>
      <c r="AHV310"/>
      <c r="AHW310"/>
      <c r="AHX310"/>
      <c r="AHY310"/>
      <c r="AHZ310"/>
      <c r="AIA310"/>
      <c r="AIB310"/>
      <c r="AIC310"/>
      <c r="AID310"/>
      <c r="AIE310"/>
      <c r="AIF310"/>
      <c r="AIG310"/>
      <c r="AIH310"/>
      <c r="AII310"/>
      <c r="AIJ310"/>
      <c r="AIK310"/>
      <c r="AIL310"/>
      <c r="AIM310"/>
      <c r="AIN310"/>
      <c r="AIO310"/>
      <c r="AIP310"/>
      <c r="AIQ310"/>
      <c r="AIR310"/>
      <c r="AIS310"/>
      <c r="AIT310"/>
      <c r="AIU310"/>
      <c r="AIV310"/>
      <c r="AIW310"/>
      <c r="AIX310"/>
      <c r="AIY310"/>
      <c r="AIZ310"/>
      <c r="AJA310"/>
      <c r="AJB310"/>
      <c r="AJC310"/>
      <c r="AJD310"/>
      <c r="AJE310"/>
      <c r="AJF310"/>
      <c r="AJG310"/>
      <c r="AJH310"/>
      <c r="AJI310"/>
      <c r="AJJ310"/>
      <c r="AJK310"/>
      <c r="AJL310"/>
      <c r="AJM310"/>
      <c r="AJN310"/>
      <c r="AJO310"/>
      <c r="AJP310"/>
      <c r="AJQ310"/>
      <c r="AJR310"/>
      <c r="AJS310"/>
      <c r="AJT310"/>
      <c r="AJU310"/>
      <c r="AJV310"/>
      <c r="AJW310"/>
      <c r="AJX310"/>
      <c r="AJY310"/>
      <c r="AJZ310"/>
      <c r="AKA310"/>
      <c r="AKB310"/>
      <c r="AKC310"/>
      <c r="AKD310"/>
      <c r="AKE310"/>
      <c r="AKF310"/>
      <c r="AKG310"/>
      <c r="AKH310"/>
      <c r="AKI310"/>
      <c r="AKJ310"/>
      <c r="AKK310"/>
      <c r="AKL310"/>
      <c r="AKM310"/>
      <c r="AKN310"/>
      <c r="AKO310"/>
      <c r="AKP310"/>
      <c r="AKQ310"/>
      <c r="AKR310"/>
      <c r="AKS310"/>
      <c r="AKT310"/>
      <c r="AKU310"/>
      <c r="AKV310"/>
      <c r="AKW310"/>
      <c r="AKX310"/>
      <c r="AKY310"/>
      <c r="AKZ310"/>
      <c r="ALA310"/>
      <c r="ALB310"/>
      <c r="ALC310"/>
      <c r="ALD310"/>
      <c r="ALE310"/>
      <c r="ALF310"/>
      <c r="ALG310"/>
      <c r="ALH310"/>
      <c r="ALI310"/>
      <c r="ALJ310"/>
      <c r="ALK310"/>
      <c r="ALL310"/>
      <c r="ALM310"/>
      <c r="ALN310"/>
      <c r="ALO310"/>
      <c r="ALP310"/>
      <c r="ALQ310"/>
      <c r="ALR310"/>
      <c r="ALS310"/>
      <c r="ALT310"/>
      <c r="ALU310"/>
      <c r="ALV310"/>
      <c r="ALW310"/>
      <c r="ALX310"/>
      <c r="ALY310"/>
      <c r="ALZ310"/>
      <c r="AMA310"/>
      <c r="AMB310"/>
      <c r="AMC310"/>
      <c r="AMD310"/>
      <c r="AME310"/>
      <c r="AMF310"/>
      <c r="AMG310"/>
      <c r="AMH310"/>
      <c r="AMI310"/>
      <c r="AMJ310"/>
      <c r="AMK310"/>
      <c r="AML310"/>
      <c r="AMM310"/>
    </row>
    <row r="311" spans="1:1027" ht="34.9" customHeight="1">
      <c r="A311" s="655"/>
      <c r="B311" s="655"/>
      <c r="C311" s="263"/>
      <c r="D311" s="263">
        <v>4440</v>
      </c>
      <c r="E311" s="654" t="s">
        <v>232</v>
      </c>
      <c r="F311" s="654"/>
      <c r="G311" s="265">
        <v>13592</v>
      </c>
      <c r="H311" s="265">
        <v>13592</v>
      </c>
      <c r="I311" s="273">
        <v>11555</v>
      </c>
      <c r="J311" s="259">
        <f t="shared" si="33"/>
        <v>85.013243084167158</v>
      </c>
      <c r="K311" s="259">
        <f t="shared" si="34"/>
        <v>100</v>
      </c>
      <c r="L311" s="313"/>
      <c r="M311" s="313"/>
      <c r="N311" s="313"/>
      <c r="P311" s="267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  <c r="UR311"/>
      <c r="US311"/>
      <c r="UT311"/>
      <c r="UU311"/>
      <c r="UV311"/>
      <c r="UW311"/>
      <c r="UX311"/>
      <c r="UY311"/>
      <c r="UZ311"/>
      <c r="VA311"/>
      <c r="VB311"/>
      <c r="VC311"/>
      <c r="VD311"/>
      <c r="VE311"/>
      <c r="VF311"/>
      <c r="VG311"/>
      <c r="VH311"/>
      <c r="VI311"/>
      <c r="VJ311"/>
      <c r="VK311"/>
      <c r="VL311"/>
      <c r="VM311"/>
      <c r="VN311"/>
      <c r="VO311"/>
      <c r="VP311"/>
      <c r="VQ311"/>
      <c r="VR311"/>
      <c r="VS311"/>
      <c r="VT311"/>
      <c r="VU311"/>
      <c r="VV311"/>
      <c r="VW311"/>
      <c r="VX311"/>
      <c r="VY311"/>
      <c r="VZ311"/>
      <c r="WA311"/>
      <c r="WB311"/>
      <c r="WC311"/>
      <c r="WD311"/>
      <c r="WE311"/>
      <c r="WF311"/>
      <c r="WG311"/>
      <c r="WH311"/>
      <c r="WI311"/>
      <c r="WJ311"/>
      <c r="WK311"/>
      <c r="WL311"/>
      <c r="WM311"/>
      <c r="WN311"/>
      <c r="WO311"/>
      <c r="WP311"/>
      <c r="WQ311"/>
      <c r="WR311"/>
      <c r="WS311"/>
      <c r="WT311"/>
      <c r="WU311"/>
      <c r="WV311"/>
      <c r="WW311"/>
      <c r="WX311"/>
      <c r="WY311"/>
      <c r="WZ311"/>
      <c r="XA311"/>
      <c r="XB311"/>
      <c r="XC311"/>
      <c r="XD311"/>
      <c r="XE311"/>
      <c r="XF311"/>
      <c r="XG311"/>
      <c r="XH311"/>
      <c r="XI311"/>
      <c r="XJ311"/>
      <c r="XK311"/>
      <c r="XL311"/>
      <c r="XM311"/>
      <c r="XN311"/>
      <c r="XO311"/>
      <c r="XP311"/>
      <c r="XQ311"/>
      <c r="XR311"/>
      <c r="XS311"/>
      <c r="XT311"/>
      <c r="XU311"/>
      <c r="XV311"/>
      <c r="XW311"/>
      <c r="XX311"/>
      <c r="XY311"/>
      <c r="XZ311"/>
      <c r="YA311"/>
      <c r="YB311"/>
      <c r="YC311"/>
      <c r="YD311"/>
      <c r="YE311"/>
      <c r="YF311"/>
      <c r="YG311"/>
      <c r="YH311"/>
      <c r="YI311"/>
      <c r="YJ311"/>
      <c r="YK311"/>
      <c r="YL311"/>
      <c r="YM311"/>
      <c r="YN311"/>
      <c r="YO311"/>
      <c r="YP311"/>
      <c r="YQ311"/>
      <c r="YR311"/>
      <c r="YS311"/>
      <c r="YT311"/>
      <c r="YU311"/>
      <c r="YV311"/>
      <c r="YW311"/>
      <c r="YX311"/>
      <c r="YY311"/>
      <c r="YZ311"/>
      <c r="ZA311"/>
      <c r="ZB311"/>
      <c r="ZC311"/>
      <c r="ZD311"/>
      <c r="ZE311"/>
      <c r="ZF311"/>
      <c r="ZG311"/>
      <c r="ZH311"/>
      <c r="ZI311"/>
      <c r="ZJ311"/>
      <c r="ZK311"/>
      <c r="ZL311"/>
      <c r="ZM311"/>
      <c r="ZN311"/>
      <c r="ZO311"/>
      <c r="ZP311"/>
      <c r="ZQ311"/>
      <c r="ZR311"/>
      <c r="ZS311"/>
      <c r="ZT311"/>
      <c r="ZU311"/>
      <c r="ZV311"/>
      <c r="ZW311"/>
      <c r="ZX311"/>
      <c r="ZY311"/>
      <c r="ZZ311"/>
      <c r="AAA311"/>
      <c r="AAB311"/>
      <c r="AAC311"/>
      <c r="AAD311"/>
      <c r="AAE311"/>
      <c r="AAF311"/>
      <c r="AAG311"/>
      <c r="AAH311"/>
      <c r="AAI311"/>
      <c r="AAJ311"/>
      <c r="AAK311"/>
      <c r="AAL311"/>
      <c r="AAM311"/>
      <c r="AAN311"/>
      <c r="AAO311"/>
      <c r="AAP311"/>
      <c r="AAQ311"/>
      <c r="AAR311"/>
      <c r="AAS311"/>
      <c r="AAT311"/>
      <c r="AAU311"/>
      <c r="AAV311"/>
      <c r="AAW311"/>
      <c r="AAX311"/>
      <c r="AAY311"/>
      <c r="AAZ311"/>
      <c r="ABA311"/>
      <c r="ABB311"/>
      <c r="ABC311"/>
      <c r="ABD311"/>
      <c r="ABE311"/>
      <c r="ABF311"/>
      <c r="ABG311"/>
      <c r="ABH311"/>
      <c r="ABI311"/>
      <c r="ABJ311"/>
      <c r="ABK311"/>
      <c r="ABL311"/>
      <c r="ABM311"/>
      <c r="ABN311"/>
      <c r="ABO311"/>
      <c r="ABP311"/>
      <c r="ABQ311"/>
      <c r="ABR311"/>
      <c r="ABS311"/>
      <c r="ABT311"/>
      <c r="ABU311"/>
      <c r="ABV311"/>
      <c r="ABW311"/>
      <c r="ABX311"/>
      <c r="ABY311"/>
      <c r="ABZ311"/>
      <c r="ACA311"/>
      <c r="ACB311"/>
      <c r="ACC311"/>
      <c r="ACD311"/>
      <c r="ACE311"/>
      <c r="ACF311"/>
      <c r="ACG311"/>
      <c r="ACH311"/>
      <c r="ACI311"/>
      <c r="ACJ311"/>
      <c r="ACK311"/>
      <c r="ACL311"/>
      <c r="ACM311"/>
      <c r="ACN311"/>
      <c r="ACO311"/>
      <c r="ACP311"/>
      <c r="ACQ311"/>
      <c r="ACR311"/>
      <c r="ACS311"/>
      <c r="ACT311"/>
      <c r="ACU311"/>
      <c r="ACV311"/>
      <c r="ACW311"/>
      <c r="ACX311"/>
      <c r="ACY311"/>
      <c r="ACZ311"/>
      <c r="ADA311"/>
      <c r="ADB311"/>
      <c r="ADC311"/>
      <c r="ADD311"/>
      <c r="ADE311"/>
      <c r="ADF311"/>
      <c r="ADG311"/>
      <c r="ADH311"/>
      <c r="ADI311"/>
      <c r="ADJ311"/>
      <c r="ADK311"/>
      <c r="ADL311"/>
      <c r="ADM311"/>
      <c r="ADN311"/>
      <c r="ADO311"/>
      <c r="ADP311"/>
      <c r="ADQ311"/>
      <c r="ADR311"/>
      <c r="ADS311"/>
      <c r="ADT311"/>
      <c r="ADU311"/>
      <c r="ADV311"/>
      <c r="ADW311"/>
      <c r="ADX311"/>
      <c r="ADY311"/>
      <c r="ADZ311"/>
      <c r="AEA311"/>
      <c r="AEB311"/>
      <c r="AEC311"/>
      <c r="AED311"/>
      <c r="AEE311"/>
      <c r="AEF311"/>
      <c r="AEG311"/>
      <c r="AEH311"/>
      <c r="AEI311"/>
      <c r="AEJ311"/>
      <c r="AEK311"/>
      <c r="AEL311"/>
      <c r="AEM311"/>
      <c r="AEN311"/>
      <c r="AEO311"/>
      <c r="AEP311"/>
      <c r="AEQ311"/>
      <c r="AER311"/>
      <c r="AES311"/>
      <c r="AET311"/>
      <c r="AEU311"/>
      <c r="AEV311"/>
      <c r="AEW311"/>
      <c r="AEX311"/>
      <c r="AEY311"/>
      <c r="AEZ311"/>
      <c r="AFA311"/>
      <c r="AFB311"/>
      <c r="AFC311"/>
      <c r="AFD311"/>
      <c r="AFE311"/>
      <c r="AFF311"/>
      <c r="AFG311"/>
      <c r="AFH311"/>
      <c r="AFI311"/>
      <c r="AFJ311"/>
      <c r="AFK311"/>
      <c r="AFL311"/>
      <c r="AFM311"/>
      <c r="AFN311"/>
      <c r="AFO311"/>
      <c r="AFP311"/>
      <c r="AFQ311"/>
      <c r="AFR311"/>
      <c r="AFS311"/>
      <c r="AFT311"/>
      <c r="AFU311"/>
      <c r="AFV311"/>
      <c r="AFW311"/>
      <c r="AFX311"/>
      <c r="AFY311"/>
      <c r="AFZ311"/>
      <c r="AGA311"/>
      <c r="AGB311"/>
      <c r="AGC311"/>
      <c r="AGD311"/>
      <c r="AGE311"/>
      <c r="AGF311"/>
      <c r="AGG311"/>
      <c r="AGH311"/>
      <c r="AGI311"/>
      <c r="AGJ311"/>
      <c r="AGK311"/>
      <c r="AGL311"/>
      <c r="AGM311"/>
      <c r="AGN311"/>
      <c r="AGO311"/>
      <c r="AGP311"/>
      <c r="AGQ311"/>
      <c r="AGR311"/>
      <c r="AGS311"/>
      <c r="AGT311"/>
      <c r="AGU311"/>
      <c r="AGV311"/>
      <c r="AGW311"/>
      <c r="AGX311"/>
      <c r="AGY311"/>
      <c r="AGZ311"/>
      <c r="AHA311"/>
      <c r="AHB311"/>
      <c r="AHC311"/>
      <c r="AHD311"/>
      <c r="AHE311"/>
      <c r="AHF311"/>
      <c r="AHG311"/>
      <c r="AHH311"/>
      <c r="AHI311"/>
      <c r="AHJ311"/>
      <c r="AHK311"/>
      <c r="AHL311"/>
      <c r="AHM311"/>
      <c r="AHN311"/>
      <c r="AHO311"/>
      <c r="AHP311"/>
      <c r="AHQ311"/>
      <c r="AHR311"/>
      <c r="AHS311"/>
      <c r="AHT311"/>
      <c r="AHU311"/>
      <c r="AHV311"/>
      <c r="AHW311"/>
      <c r="AHX311"/>
      <c r="AHY311"/>
      <c r="AHZ311"/>
      <c r="AIA311"/>
      <c r="AIB311"/>
      <c r="AIC311"/>
      <c r="AID311"/>
      <c r="AIE311"/>
      <c r="AIF311"/>
      <c r="AIG311"/>
      <c r="AIH311"/>
      <c r="AII311"/>
      <c r="AIJ311"/>
      <c r="AIK311"/>
      <c r="AIL311"/>
      <c r="AIM311"/>
      <c r="AIN311"/>
      <c r="AIO311"/>
      <c r="AIP311"/>
      <c r="AIQ311"/>
      <c r="AIR311"/>
      <c r="AIS311"/>
      <c r="AIT311"/>
      <c r="AIU311"/>
      <c r="AIV311"/>
      <c r="AIW311"/>
      <c r="AIX311"/>
      <c r="AIY311"/>
      <c r="AIZ311"/>
      <c r="AJA311"/>
      <c r="AJB311"/>
      <c r="AJC311"/>
      <c r="AJD311"/>
      <c r="AJE311"/>
      <c r="AJF311"/>
      <c r="AJG311"/>
      <c r="AJH311"/>
      <c r="AJI311"/>
      <c r="AJJ311"/>
      <c r="AJK311"/>
      <c r="AJL311"/>
      <c r="AJM311"/>
      <c r="AJN311"/>
      <c r="AJO311"/>
      <c r="AJP311"/>
      <c r="AJQ311"/>
      <c r="AJR311"/>
      <c r="AJS311"/>
      <c r="AJT311"/>
      <c r="AJU311"/>
      <c r="AJV311"/>
      <c r="AJW311"/>
      <c r="AJX311"/>
      <c r="AJY311"/>
      <c r="AJZ311"/>
      <c r="AKA311"/>
      <c r="AKB311"/>
      <c r="AKC311"/>
      <c r="AKD311"/>
      <c r="AKE311"/>
      <c r="AKF311"/>
      <c r="AKG311"/>
      <c r="AKH311"/>
      <c r="AKI311"/>
      <c r="AKJ311"/>
      <c r="AKK311"/>
      <c r="AKL311"/>
      <c r="AKM311"/>
      <c r="AKN311"/>
      <c r="AKO311"/>
      <c r="AKP311"/>
      <c r="AKQ311"/>
      <c r="AKR311"/>
      <c r="AKS311"/>
      <c r="AKT311"/>
      <c r="AKU311"/>
      <c r="AKV311"/>
      <c r="AKW311"/>
      <c r="AKX311"/>
      <c r="AKY311"/>
      <c r="AKZ311"/>
      <c r="ALA311"/>
      <c r="ALB311"/>
      <c r="ALC311"/>
      <c r="ALD311"/>
      <c r="ALE311"/>
      <c r="ALF311"/>
      <c r="ALG311"/>
      <c r="ALH311"/>
      <c r="ALI311"/>
      <c r="ALJ311"/>
      <c r="ALK311"/>
      <c r="ALL311"/>
      <c r="ALM311"/>
      <c r="ALN311"/>
      <c r="ALO311"/>
      <c r="ALP311"/>
      <c r="ALQ311"/>
      <c r="ALR311"/>
      <c r="ALS311"/>
      <c r="ALT311"/>
      <c r="ALU311"/>
      <c r="ALV311"/>
      <c r="ALW311"/>
      <c r="ALX311"/>
      <c r="ALY311"/>
      <c r="ALZ311"/>
      <c r="AMA311"/>
      <c r="AMB311"/>
      <c r="AMC311"/>
      <c r="AMD311"/>
      <c r="AME311"/>
      <c r="AMF311"/>
      <c r="AMG311"/>
      <c r="AMH311"/>
      <c r="AMI311"/>
      <c r="AMJ311"/>
      <c r="AMK311"/>
      <c r="AML311"/>
      <c r="AMM311"/>
    </row>
    <row r="312" spans="1:1027" s="260" customFormat="1" ht="20.100000000000001" customHeight="1">
      <c r="A312" s="655"/>
      <c r="B312" s="655"/>
      <c r="C312" s="282">
        <v>80195</v>
      </c>
      <c r="D312" s="254"/>
      <c r="E312" s="669" t="s">
        <v>70</v>
      </c>
      <c r="F312" s="669"/>
      <c r="G312" s="272">
        <f>SUM(G313:G318)</f>
        <v>236550</v>
      </c>
      <c r="H312" s="272">
        <f>SUM(H313:H318)</f>
        <v>236550</v>
      </c>
      <c r="I312" s="272">
        <f>SUM(I313:I318)</f>
        <v>63112.520000000004</v>
      </c>
      <c r="J312" s="259">
        <f t="shared" si="33"/>
        <v>26.680414288733882</v>
      </c>
      <c r="K312" s="259">
        <f t="shared" si="34"/>
        <v>100</v>
      </c>
      <c r="L312" s="313"/>
      <c r="M312" s="313"/>
      <c r="N312" s="313"/>
      <c r="P312" s="261">
        <f t="shared" ref="P312:P331" si="36">H312-G312</f>
        <v>0</v>
      </c>
    </row>
    <row r="313" spans="1:1027" ht="30.6" customHeight="1">
      <c r="A313" s="655"/>
      <c r="B313" s="655"/>
      <c r="C313" s="263"/>
      <c r="D313" s="263">
        <v>4010</v>
      </c>
      <c r="E313" s="654" t="s">
        <v>220</v>
      </c>
      <c r="F313" s="654"/>
      <c r="G313" s="265">
        <v>164640</v>
      </c>
      <c r="H313" s="265">
        <v>154140</v>
      </c>
      <c r="I313" s="266">
        <v>33516</v>
      </c>
      <c r="J313" s="259">
        <f t="shared" si="33"/>
        <v>21.743869209809262</v>
      </c>
      <c r="K313" s="259">
        <f t="shared" si="34"/>
        <v>93.622448979591837</v>
      </c>
      <c r="L313" s="313"/>
      <c r="M313" s="313"/>
      <c r="N313" s="313"/>
      <c r="P313" s="267">
        <f t="shared" si="36"/>
        <v>-10500</v>
      </c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  <c r="ADN313"/>
      <c r="ADO313"/>
      <c r="ADP313"/>
      <c r="ADQ313"/>
      <c r="ADR313"/>
      <c r="ADS313"/>
      <c r="ADT313"/>
      <c r="ADU313"/>
      <c r="ADV313"/>
      <c r="ADW313"/>
      <c r="ADX313"/>
      <c r="ADY313"/>
      <c r="ADZ313"/>
      <c r="AEA313"/>
      <c r="AEB313"/>
      <c r="AEC313"/>
      <c r="AED313"/>
      <c r="AEE313"/>
      <c r="AEF313"/>
      <c r="AEG313"/>
      <c r="AEH313"/>
      <c r="AEI313"/>
      <c r="AEJ313"/>
      <c r="AEK313"/>
      <c r="AEL313"/>
      <c r="AEM313"/>
      <c r="AEN313"/>
      <c r="AEO313"/>
      <c r="AEP313"/>
      <c r="AEQ313"/>
      <c r="AER313"/>
      <c r="AES313"/>
      <c r="AET313"/>
      <c r="AEU313"/>
      <c r="AEV313"/>
      <c r="AEW313"/>
      <c r="AEX313"/>
      <c r="AEY313"/>
      <c r="AEZ313"/>
      <c r="AFA313"/>
      <c r="AFB313"/>
      <c r="AFC313"/>
      <c r="AFD313"/>
      <c r="AFE313"/>
      <c r="AFF313"/>
      <c r="AFG313"/>
      <c r="AFH313"/>
      <c r="AFI313"/>
      <c r="AFJ313"/>
      <c r="AFK313"/>
      <c r="AFL313"/>
      <c r="AFM313"/>
      <c r="AFN313"/>
      <c r="AFO313"/>
      <c r="AFP313"/>
      <c r="AFQ313"/>
      <c r="AFR313"/>
      <c r="AFS313"/>
      <c r="AFT313"/>
      <c r="AFU313"/>
      <c r="AFV313"/>
      <c r="AFW313"/>
      <c r="AFX313"/>
      <c r="AFY313"/>
      <c r="AFZ313"/>
      <c r="AGA313"/>
      <c r="AGB313"/>
      <c r="AGC313"/>
      <c r="AGD313"/>
      <c r="AGE313"/>
      <c r="AGF313"/>
      <c r="AGG313"/>
      <c r="AGH313"/>
      <c r="AGI313"/>
      <c r="AGJ313"/>
      <c r="AGK313"/>
      <c r="AGL313"/>
      <c r="AGM313"/>
      <c r="AGN313"/>
      <c r="AGO313"/>
      <c r="AGP313"/>
      <c r="AGQ313"/>
      <c r="AGR313"/>
      <c r="AGS313"/>
      <c r="AGT313"/>
      <c r="AGU313"/>
      <c r="AGV313"/>
      <c r="AGW313"/>
      <c r="AGX313"/>
      <c r="AGY313"/>
      <c r="AGZ313"/>
      <c r="AHA313"/>
      <c r="AHB313"/>
      <c r="AHC313"/>
      <c r="AHD313"/>
      <c r="AHE313"/>
      <c r="AHF313"/>
      <c r="AHG313"/>
      <c r="AHH313"/>
      <c r="AHI313"/>
      <c r="AHJ313"/>
      <c r="AHK313"/>
      <c r="AHL313"/>
      <c r="AHM313"/>
      <c r="AHN313"/>
      <c r="AHO313"/>
      <c r="AHP313"/>
      <c r="AHQ313"/>
      <c r="AHR313"/>
      <c r="AHS313"/>
      <c r="AHT313"/>
      <c r="AHU313"/>
      <c r="AHV313"/>
      <c r="AHW313"/>
      <c r="AHX313"/>
      <c r="AHY313"/>
      <c r="AHZ313"/>
      <c r="AIA313"/>
      <c r="AIB313"/>
      <c r="AIC313"/>
      <c r="AID313"/>
      <c r="AIE313"/>
      <c r="AIF313"/>
      <c r="AIG313"/>
      <c r="AIH313"/>
      <c r="AII313"/>
      <c r="AIJ313"/>
      <c r="AIK313"/>
      <c r="AIL313"/>
      <c r="AIM313"/>
      <c r="AIN313"/>
      <c r="AIO313"/>
      <c r="AIP313"/>
      <c r="AIQ313"/>
      <c r="AIR313"/>
      <c r="AIS313"/>
      <c r="AIT313"/>
      <c r="AIU313"/>
      <c r="AIV313"/>
      <c r="AIW313"/>
      <c r="AIX313"/>
      <c r="AIY313"/>
      <c r="AIZ313"/>
      <c r="AJA313"/>
      <c r="AJB313"/>
      <c r="AJC313"/>
      <c r="AJD313"/>
      <c r="AJE313"/>
      <c r="AJF313"/>
      <c r="AJG313"/>
      <c r="AJH313"/>
      <c r="AJI313"/>
      <c r="AJJ313"/>
      <c r="AJK313"/>
      <c r="AJL313"/>
      <c r="AJM313"/>
      <c r="AJN313"/>
      <c r="AJO313"/>
      <c r="AJP313"/>
      <c r="AJQ313"/>
      <c r="AJR313"/>
      <c r="AJS313"/>
      <c r="AJT313"/>
      <c r="AJU313"/>
      <c r="AJV313"/>
      <c r="AJW313"/>
      <c r="AJX313"/>
      <c r="AJY313"/>
      <c r="AJZ313"/>
      <c r="AKA313"/>
      <c r="AKB313"/>
      <c r="AKC313"/>
      <c r="AKD313"/>
      <c r="AKE313"/>
      <c r="AKF313"/>
      <c r="AKG313"/>
      <c r="AKH313"/>
      <c r="AKI313"/>
      <c r="AKJ313"/>
      <c r="AKK313"/>
      <c r="AKL313"/>
      <c r="AKM313"/>
      <c r="AKN313"/>
      <c r="AKO313"/>
      <c r="AKP313"/>
      <c r="AKQ313"/>
      <c r="AKR313"/>
      <c r="AKS313"/>
      <c r="AKT313"/>
      <c r="AKU313"/>
      <c r="AKV313"/>
      <c r="AKW313"/>
      <c r="AKX313"/>
      <c r="AKY313"/>
      <c r="AKZ313"/>
      <c r="ALA313"/>
      <c r="ALB313"/>
      <c r="ALC313"/>
      <c r="ALD313"/>
      <c r="ALE313"/>
      <c r="ALF313"/>
      <c r="ALG313"/>
      <c r="ALH313"/>
      <c r="ALI313"/>
      <c r="ALJ313"/>
      <c r="ALK313"/>
      <c r="ALL313"/>
      <c r="ALM313"/>
      <c r="ALN313"/>
      <c r="ALO313"/>
      <c r="ALP313"/>
      <c r="ALQ313"/>
      <c r="ALR313"/>
      <c r="ALS313"/>
      <c r="ALT313"/>
      <c r="ALU313"/>
      <c r="ALV313"/>
      <c r="ALW313"/>
      <c r="ALX313"/>
      <c r="ALY313"/>
      <c r="ALZ313"/>
      <c r="AMA313"/>
      <c r="AMB313"/>
      <c r="AMC313"/>
      <c r="AMD313"/>
      <c r="AME313"/>
      <c r="AMF313"/>
      <c r="AMG313"/>
      <c r="AMH313"/>
      <c r="AMI313"/>
      <c r="AMJ313"/>
      <c r="AMK313"/>
      <c r="AML313"/>
      <c r="AMM313"/>
    </row>
    <row r="314" spans="1:1027" ht="36" customHeight="1">
      <c r="A314" s="655"/>
      <c r="B314" s="655"/>
      <c r="C314" s="263"/>
      <c r="D314" s="263">
        <v>4110</v>
      </c>
      <c r="E314" s="654" t="s">
        <v>221</v>
      </c>
      <c r="F314" s="654"/>
      <c r="G314" s="265">
        <v>28370</v>
      </c>
      <c r="H314" s="265">
        <v>28370</v>
      </c>
      <c r="I314" s="266">
        <v>5757.5</v>
      </c>
      <c r="J314" s="259">
        <f t="shared" si="33"/>
        <v>20.294324991187874</v>
      </c>
      <c r="K314" s="259">
        <f t="shared" si="34"/>
        <v>100</v>
      </c>
      <c r="L314" s="313"/>
      <c r="M314" s="313"/>
      <c r="N314" s="313"/>
      <c r="P314" s="267">
        <f t="shared" si="36"/>
        <v>0</v>
      </c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  <c r="XY314"/>
      <c r="XZ314"/>
      <c r="YA314"/>
      <c r="YB314"/>
      <c r="YC314"/>
      <c r="YD314"/>
      <c r="YE314"/>
      <c r="YF314"/>
      <c r="YG314"/>
      <c r="YH314"/>
      <c r="YI314"/>
      <c r="YJ314"/>
      <c r="YK314"/>
      <c r="YL314"/>
      <c r="YM314"/>
      <c r="YN314"/>
      <c r="YO314"/>
      <c r="YP314"/>
      <c r="YQ314"/>
      <c r="YR314"/>
      <c r="YS314"/>
      <c r="YT314"/>
      <c r="YU314"/>
      <c r="YV314"/>
      <c r="YW314"/>
      <c r="YX314"/>
      <c r="YY314"/>
      <c r="YZ314"/>
      <c r="ZA314"/>
      <c r="ZB314"/>
      <c r="ZC314"/>
      <c r="ZD314"/>
      <c r="ZE314"/>
      <c r="ZF314"/>
      <c r="ZG314"/>
      <c r="ZH314"/>
      <c r="ZI314"/>
      <c r="ZJ314"/>
      <c r="ZK314"/>
      <c r="ZL314"/>
      <c r="ZM314"/>
      <c r="ZN314"/>
      <c r="ZO314"/>
      <c r="ZP314"/>
      <c r="ZQ314"/>
      <c r="ZR314"/>
      <c r="ZS314"/>
      <c r="ZT314"/>
      <c r="ZU314"/>
      <c r="ZV314"/>
      <c r="ZW314"/>
      <c r="ZX314"/>
      <c r="ZY314"/>
      <c r="ZZ314"/>
      <c r="AAA314"/>
      <c r="AAB314"/>
      <c r="AAC314"/>
      <c r="AAD314"/>
      <c r="AAE314"/>
      <c r="AAF314"/>
      <c r="AAG314"/>
      <c r="AAH314"/>
      <c r="AAI314"/>
      <c r="AAJ314"/>
      <c r="AAK314"/>
      <c r="AAL314"/>
      <c r="AAM314"/>
      <c r="AAN314"/>
      <c r="AAO314"/>
      <c r="AAP314"/>
      <c r="AAQ314"/>
      <c r="AAR314"/>
      <c r="AAS314"/>
      <c r="AAT314"/>
      <c r="AAU314"/>
      <c r="AAV314"/>
      <c r="AAW314"/>
      <c r="AAX314"/>
      <c r="AAY314"/>
      <c r="AAZ314"/>
      <c r="ABA314"/>
      <c r="ABB314"/>
      <c r="ABC314"/>
      <c r="ABD314"/>
      <c r="ABE314"/>
      <c r="ABF314"/>
      <c r="ABG314"/>
      <c r="ABH314"/>
      <c r="ABI314"/>
      <c r="ABJ314"/>
      <c r="ABK314"/>
      <c r="ABL314"/>
      <c r="ABM314"/>
      <c r="ABN314"/>
      <c r="ABO314"/>
      <c r="ABP314"/>
      <c r="ABQ314"/>
      <c r="ABR314"/>
      <c r="ABS314"/>
      <c r="ABT314"/>
      <c r="ABU314"/>
      <c r="ABV314"/>
      <c r="ABW314"/>
      <c r="ABX314"/>
      <c r="ABY314"/>
      <c r="ABZ314"/>
      <c r="ACA314"/>
      <c r="ACB314"/>
      <c r="ACC314"/>
      <c r="ACD314"/>
      <c r="ACE314"/>
      <c r="ACF314"/>
      <c r="ACG314"/>
      <c r="ACH314"/>
      <c r="ACI314"/>
      <c r="ACJ314"/>
      <c r="ACK314"/>
      <c r="ACL314"/>
      <c r="ACM314"/>
      <c r="ACN314"/>
      <c r="ACO314"/>
      <c r="ACP314"/>
      <c r="ACQ314"/>
      <c r="ACR314"/>
      <c r="ACS314"/>
      <c r="ACT314"/>
      <c r="ACU314"/>
      <c r="ACV314"/>
      <c r="ACW314"/>
      <c r="ACX314"/>
      <c r="ACY314"/>
      <c r="ACZ314"/>
      <c r="ADA314"/>
      <c r="ADB314"/>
      <c r="ADC314"/>
      <c r="ADD314"/>
      <c r="ADE314"/>
      <c r="ADF314"/>
      <c r="ADG314"/>
      <c r="ADH314"/>
      <c r="ADI314"/>
      <c r="ADJ314"/>
      <c r="ADK314"/>
      <c r="ADL314"/>
      <c r="ADM314"/>
      <c r="ADN314"/>
      <c r="ADO314"/>
      <c r="ADP314"/>
      <c r="ADQ314"/>
      <c r="ADR314"/>
      <c r="ADS314"/>
      <c r="ADT314"/>
      <c r="ADU314"/>
      <c r="ADV314"/>
      <c r="ADW314"/>
      <c r="ADX314"/>
      <c r="ADY314"/>
      <c r="ADZ314"/>
      <c r="AEA314"/>
      <c r="AEB314"/>
      <c r="AEC314"/>
      <c r="AED314"/>
      <c r="AEE314"/>
      <c r="AEF314"/>
      <c r="AEG314"/>
      <c r="AEH314"/>
      <c r="AEI314"/>
      <c r="AEJ314"/>
      <c r="AEK314"/>
      <c r="AEL314"/>
      <c r="AEM314"/>
      <c r="AEN314"/>
      <c r="AEO314"/>
      <c r="AEP314"/>
      <c r="AEQ314"/>
      <c r="AER314"/>
      <c r="AES314"/>
      <c r="AET314"/>
      <c r="AEU314"/>
      <c r="AEV314"/>
      <c r="AEW314"/>
      <c r="AEX314"/>
      <c r="AEY314"/>
      <c r="AEZ314"/>
      <c r="AFA314"/>
      <c r="AFB314"/>
      <c r="AFC314"/>
      <c r="AFD314"/>
      <c r="AFE314"/>
      <c r="AFF314"/>
      <c r="AFG314"/>
      <c r="AFH314"/>
      <c r="AFI314"/>
      <c r="AFJ314"/>
      <c r="AFK314"/>
      <c r="AFL314"/>
      <c r="AFM314"/>
      <c r="AFN314"/>
      <c r="AFO314"/>
      <c r="AFP314"/>
      <c r="AFQ314"/>
      <c r="AFR314"/>
      <c r="AFS314"/>
      <c r="AFT314"/>
      <c r="AFU314"/>
      <c r="AFV314"/>
      <c r="AFW314"/>
      <c r="AFX314"/>
      <c r="AFY314"/>
      <c r="AFZ314"/>
      <c r="AGA314"/>
      <c r="AGB314"/>
      <c r="AGC314"/>
      <c r="AGD314"/>
      <c r="AGE314"/>
      <c r="AGF314"/>
      <c r="AGG314"/>
      <c r="AGH314"/>
      <c r="AGI314"/>
      <c r="AGJ314"/>
      <c r="AGK314"/>
      <c r="AGL314"/>
      <c r="AGM314"/>
      <c r="AGN314"/>
      <c r="AGO314"/>
      <c r="AGP314"/>
      <c r="AGQ314"/>
      <c r="AGR314"/>
      <c r="AGS314"/>
      <c r="AGT314"/>
      <c r="AGU314"/>
      <c r="AGV314"/>
      <c r="AGW314"/>
      <c r="AGX314"/>
      <c r="AGY314"/>
      <c r="AGZ314"/>
      <c r="AHA314"/>
      <c r="AHB314"/>
      <c r="AHC314"/>
      <c r="AHD314"/>
      <c r="AHE314"/>
      <c r="AHF314"/>
      <c r="AHG314"/>
      <c r="AHH314"/>
      <c r="AHI314"/>
      <c r="AHJ314"/>
      <c r="AHK314"/>
      <c r="AHL314"/>
      <c r="AHM314"/>
      <c r="AHN314"/>
      <c r="AHO314"/>
      <c r="AHP314"/>
      <c r="AHQ314"/>
      <c r="AHR314"/>
      <c r="AHS314"/>
      <c r="AHT314"/>
      <c r="AHU314"/>
      <c r="AHV314"/>
      <c r="AHW314"/>
      <c r="AHX314"/>
      <c r="AHY314"/>
      <c r="AHZ314"/>
      <c r="AIA314"/>
      <c r="AIB314"/>
      <c r="AIC314"/>
      <c r="AID314"/>
      <c r="AIE314"/>
      <c r="AIF314"/>
      <c r="AIG314"/>
      <c r="AIH314"/>
      <c r="AII314"/>
      <c r="AIJ314"/>
      <c r="AIK314"/>
      <c r="AIL314"/>
      <c r="AIM314"/>
      <c r="AIN314"/>
      <c r="AIO314"/>
      <c r="AIP314"/>
      <c r="AIQ314"/>
      <c r="AIR314"/>
      <c r="AIS314"/>
      <c r="AIT314"/>
      <c r="AIU314"/>
      <c r="AIV314"/>
      <c r="AIW314"/>
      <c r="AIX314"/>
      <c r="AIY314"/>
      <c r="AIZ314"/>
      <c r="AJA314"/>
      <c r="AJB314"/>
      <c r="AJC314"/>
      <c r="AJD314"/>
      <c r="AJE314"/>
      <c r="AJF314"/>
      <c r="AJG314"/>
      <c r="AJH314"/>
      <c r="AJI314"/>
      <c r="AJJ314"/>
      <c r="AJK314"/>
      <c r="AJL314"/>
      <c r="AJM314"/>
      <c r="AJN314"/>
      <c r="AJO314"/>
      <c r="AJP314"/>
      <c r="AJQ314"/>
      <c r="AJR314"/>
      <c r="AJS314"/>
      <c r="AJT314"/>
      <c r="AJU314"/>
      <c r="AJV314"/>
      <c r="AJW314"/>
      <c r="AJX314"/>
      <c r="AJY314"/>
      <c r="AJZ314"/>
      <c r="AKA314"/>
      <c r="AKB314"/>
      <c r="AKC314"/>
      <c r="AKD314"/>
      <c r="AKE314"/>
      <c r="AKF314"/>
      <c r="AKG314"/>
      <c r="AKH314"/>
      <c r="AKI314"/>
      <c r="AKJ314"/>
      <c r="AKK314"/>
      <c r="AKL314"/>
      <c r="AKM314"/>
      <c r="AKN314"/>
      <c r="AKO314"/>
      <c r="AKP314"/>
      <c r="AKQ314"/>
      <c r="AKR314"/>
      <c r="AKS314"/>
      <c r="AKT314"/>
      <c r="AKU314"/>
      <c r="AKV314"/>
      <c r="AKW314"/>
      <c r="AKX314"/>
      <c r="AKY314"/>
      <c r="AKZ314"/>
      <c r="ALA314"/>
      <c r="ALB314"/>
      <c r="ALC314"/>
      <c r="ALD314"/>
      <c r="ALE314"/>
      <c r="ALF314"/>
      <c r="ALG314"/>
      <c r="ALH314"/>
      <c r="ALI314"/>
      <c r="ALJ314"/>
      <c r="ALK314"/>
      <c r="ALL314"/>
      <c r="ALM314"/>
      <c r="ALN314"/>
      <c r="ALO314"/>
      <c r="ALP314"/>
      <c r="ALQ314"/>
      <c r="ALR314"/>
      <c r="ALS314"/>
      <c r="ALT314"/>
      <c r="ALU314"/>
      <c r="ALV314"/>
      <c r="ALW314"/>
      <c r="ALX314"/>
      <c r="ALY314"/>
      <c r="ALZ314"/>
      <c r="AMA314"/>
      <c r="AMB314"/>
      <c r="AMC314"/>
      <c r="AMD314"/>
      <c r="AME314"/>
      <c r="AMF314"/>
      <c r="AMG314"/>
      <c r="AMH314"/>
      <c r="AMI314"/>
      <c r="AMJ314"/>
      <c r="AMK314"/>
      <c r="AML314"/>
      <c r="AMM314"/>
    </row>
    <row r="315" spans="1:1027" ht="25.5" customHeight="1">
      <c r="A315" s="655"/>
      <c r="B315" s="655"/>
      <c r="C315" s="263"/>
      <c r="D315" s="263">
        <v>4120</v>
      </c>
      <c r="E315" s="654" t="s">
        <v>222</v>
      </c>
      <c r="F315" s="654"/>
      <c r="G315" s="265">
        <v>4040</v>
      </c>
      <c r="H315" s="265">
        <v>4040</v>
      </c>
      <c r="I315" s="266">
        <v>775.86</v>
      </c>
      <c r="J315" s="259">
        <f t="shared" si="33"/>
        <v>19.204455445544554</v>
      </c>
      <c r="K315" s="259">
        <f t="shared" si="34"/>
        <v>100</v>
      </c>
      <c r="L315" s="313"/>
      <c r="M315" s="313"/>
      <c r="N315" s="313"/>
      <c r="P315" s="267">
        <f t="shared" si="36"/>
        <v>0</v>
      </c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  <c r="AAZ315"/>
      <c r="ABA315"/>
      <c r="ABB315"/>
      <c r="ABC315"/>
      <c r="ABD315"/>
      <c r="ABE315"/>
      <c r="ABF315"/>
      <c r="ABG315"/>
      <c r="ABH315"/>
      <c r="ABI315"/>
      <c r="ABJ315"/>
      <c r="ABK315"/>
      <c r="ABL315"/>
      <c r="ABM315"/>
      <c r="ABN315"/>
      <c r="ABO315"/>
      <c r="ABP315"/>
      <c r="ABQ315"/>
      <c r="ABR315"/>
      <c r="ABS315"/>
      <c r="ABT315"/>
      <c r="ABU315"/>
      <c r="ABV315"/>
      <c r="ABW315"/>
      <c r="ABX315"/>
      <c r="ABY315"/>
      <c r="ABZ315"/>
      <c r="ACA315"/>
      <c r="ACB315"/>
      <c r="ACC315"/>
      <c r="ACD315"/>
      <c r="ACE315"/>
      <c r="ACF315"/>
      <c r="ACG315"/>
      <c r="ACH315"/>
      <c r="ACI315"/>
      <c r="ACJ315"/>
      <c r="ACK315"/>
      <c r="ACL315"/>
      <c r="ACM315"/>
      <c r="ACN315"/>
      <c r="ACO315"/>
      <c r="ACP315"/>
      <c r="ACQ315"/>
      <c r="ACR315"/>
      <c r="ACS315"/>
      <c r="ACT315"/>
      <c r="ACU315"/>
      <c r="ACV315"/>
      <c r="ACW315"/>
      <c r="ACX315"/>
      <c r="ACY315"/>
      <c r="ACZ315"/>
      <c r="ADA315"/>
      <c r="ADB315"/>
      <c r="ADC315"/>
      <c r="ADD315"/>
      <c r="ADE315"/>
      <c r="ADF315"/>
      <c r="ADG315"/>
      <c r="ADH315"/>
      <c r="ADI315"/>
      <c r="ADJ315"/>
      <c r="ADK315"/>
      <c r="ADL315"/>
      <c r="ADM315"/>
      <c r="ADN315"/>
      <c r="ADO315"/>
      <c r="ADP315"/>
      <c r="ADQ315"/>
      <c r="ADR315"/>
      <c r="ADS315"/>
      <c r="ADT315"/>
      <c r="ADU315"/>
      <c r="ADV315"/>
      <c r="ADW315"/>
      <c r="ADX315"/>
      <c r="ADY315"/>
      <c r="ADZ315"/>
      <c r="AEA315"/>
      <c r="AEB315"/>
      <c r="AEC315"/>
      <c r="AED315"/>
      <c r="AEE315"/>
      <c r="AEF315"/>
      <c r="AEG315"/>
      <c r="AEH315"/>
      <c r="AEI315"/>
      <c r="AEJ315"/>
      <c r="AEK315"/>
      <c r="AEL315"/>
      <c r="AEM315"/>
      <c r="AEN315"/>
      <c r="AEO315"/>
      <c r="AEP315"/>
      <c r="AEQ315"/>
      <c r="AER315"/>
      <c r="AES315"/>
      <c r="AET315"/>
      <c r="AEU315"/>
      <c r="AEV315"/>
      <c r="AEW315"/>
      <c r="AEX315"/>
      <c r="AEY315"/>
      <c r="AEZ315"/>
      <c r="AFA315"/>
      <c r="AFB315"/>
      <c r="AFC315"/>
      <c r="AFD315"/>
      <c r="AFE315"/>
      <c r="AFF315"/>
      <c r="AFG315"/>
      <c r="AFH315"/>
      <c r="AFI315"/>
      <c r="AFJ315"/>
      <c r="AFK315"/>
      <c r="AFL315"/>
      <c r="AFM315"/>
      <c r="AFN315"/>
      <c r="AFO315"/>
      <c r="AFP315"/>
      <c r="AFQ315"/>
      <c r="AFR315"/>
      <c r="AFS315"/>
      <c r="AFT315"/>
      <c r="AFU315"/>
      <c r="AFV315"/>
      <c r="AFW315"/>
      <c r="AFX315"/>
      <c r="AFY315"/>
      <c r="AFZ315"/>
      <c r="AGA315"/>
      <c r="AGB315"/>
      <c r="AGC315"/>
      <c r="AGD315"/>
      <c r="AGE315"/>
      <c r="AGF315"/>
      <c r="AGG315"/>
      <c r="AGH315"/>
      <c r="AGI315"/>
      <c r="AGJ315"/>
      <c r="AGK315"/>
      <c r="AGL315"/>
      <c r="AGM315"/>
      <c r="AGN315"/>
      <c r="AGO315"/>
      <c r="AGP315"/>
      <c r="AGQ315"/>
      <c r="AGR315"/>
      <c r="AGS315"/>
      <c r="AGT315"/>
      <c r="AGU315"/>
      <c r="AGV315"/>
      <c r="AGW315"/>
      <c r="AGX315"/>
      <c r="AGY315"/>
      <c r="AGZ315"/>
      <c r="AHA315"/>
      <c r="AHB315"/>
      <c r="AHC315"/>
      <c r="AHD315"/>
      <c r="AHE315"/>
      <c r="AHF315"/>
      <c r="AHG315"/>
      <c r="AHH315"/>
      <c r="AHI315"/>
      <c r="AHJ315"/>
      <c r="AHK315"/>
      <c r="AHL315"/>
      <c r="AHM315"/>
      <c r="AHN315"/>
      <c r="AHO315"/>
      <c r="AHP315"/>
      <c r="AHQ315"/>
      <c r="AHR315"/>
      <c r="AHS315"/>
      <c r="AHT315"/>
      <c r="AHU315"/>
      <c r="AHV315"/>
      <c r="AHW315"/>
      <c r="AHX315"/>
      <c r="AHY315"/>
      <c r="AHZ315"/>
      <c r="AIA315"/>
      <c r="AIB315"/>
      <c r="AIC315"/>
      <c r="AID315"/>
      <c r="AIE315"/>
      <c r="AIF315"/>
      <c r="AIG315"/>
      <c r="AIH315"/>
      <c r="AII315"/>
      <c r="AIJ315"/>
      <c r="AIK315"/>
      <c r="AIL315"/>
      <c r="AIM315"/>
      <c r="AIN315"/>
      <c r="AIO315"/>
      <c r="AIP315"/>
      <c r="AIQ315"/>
      <c r="AIR315"/>
      <c r="AIS315"/>
      <c r="AIT315"/>
      <c r="AIU315"/>
      <c r="AIV315"/>
      <c r="AIW315"/>
      <c r="AIX315"/>
      <c r="AIY315"/>
      <c r="AIZ315"/>
      <c r="AJA315"/>
      <c r="AJB315"/>
      <c r="AJC315"/>
      <c r="AJD315"/>
      <c r="AJE315"/>
      <c r="AJF315"/>
      <c r="AJG315"/>
      <c r="AJH315"/>
      <c r="AJI315"/>
      <c r="AJJ315"/>
      <c r="AJK315"/>
      <c r="AJL315"/>
      <c r="AJM315"/>
      <c r="AJN315"/>
      <c r="AJO315"/>
      <c r="AJP315"/>
      <c r="AJQ315"/>
      <c r="AJR315"/>
      <c r="AJS315"/>
      <c r="AJT315"/>
      <c r="AJU315"/>
      <c r="AJV315"/>
      <c r="AJW315"/>
      <c r="AJX315"/>
      <c r="AJY315"/>
      <c r="AJZ315"/>
      <c r="AKA315"/>
      <c r="AKB315"/>
      <c r="AKC315"/>
      <c r="AKD315"/>
      <c r="AKE315"/>
      <c r="AKF315"/>
      <c r="AKG315"/>
      <c r="AKH315"/>
      <c r="AKI315"/>
      <c r="AKJ315"/>
      <c r="AKK315"/>
      <c r="AKL315"/>
      <c r="AKM315"/>
      <c r="AKN315"/>
      <c r="AKO315"/>
      <c r="AKP315"/>
      <c r="AKQ315"/>
      <c r="AKR315"/>
      <c r="AKS315"/>
      <c r="AKT315"/>
      <c r="AKU315"/>
      <c r="AKV315"/>
      <c r="AKW315"/>
      <c r="AKX315"/>
      <c r="AKY315"/>
      <c r="AKZ315"/>
      <c r="ALA315"/>
      <c r="ALB315"/>
      <c r="ALC315"/>
      <c r="ALD315"/>
      <c r="ALE315"/>
      <c r="ALF315"/>
      <c r="ALG315"/>
      <c r="ALH315"/>
      <c r="ALI315"/>
      <c r="ALJ315"/>
      <c r="ALK315"/>
      <c r="ALL315"/>
      <c r="ALM315"/>
      <c r="ALN315"/>
      <c r="ALO315"/>
      <c r="ALP315"/>
      <c r="ALQ315"/>
      <c r="ALR315"/>
      <c r="ALS315"/>
      <c r="ALT315"/>
      <c r="ALU315"/>
      <c r="ALV315"/>
      <c r="ALW315"/>
      <c r="ALX315"/>
      <c r="ALY315"/>
      <c r="ALZ315"/>
      <c r="AMA315"/>
      <c r="AMB315"/>
      <c r="AMC315"/>
      <c r="AMD315"/>
      <c r="AME315"/>
      <c r="AMF315"/>
      <c r="AMG315"/>
      <c r="AMH315"/>
      <c r="AMI315"/>
      <c r="AMJ315"/>
      <c r="AMK315"/>
      <c r="AML315"/>
      <c r="AMM315"/>
    </row>
    <row r="316" spans="1:1027" ht="25.5" customHeight="1">
      <c r="A316" s="655"/>
      <c r="B316" s="655"/>
      <c r="C316" s="263"/>
      <c r="D316" s="263">
        <v>4170</v>
      </c>
      <c r="E316" s="654" t="s">
        <v>237</v>
      </c>
      <c r="F316" s="654"/>
      <c r="G316" s="265">
        <v>3000</v>
      </c>
      <c r="H316" s="265">
        <v>7304</v>
      </c>
      <c r="I316" s="266">
        <v>1335.36</v>
      </c>
      <c r="J316" s="259">
        <f t="shared" si="33"/>
        <v>18.28258488499452</v>
      </c>
      <c r="K316" s="259">
        <f t="shared" si="34"/>
        <v>243.46666666666667</v>
      </c>
      <c r="L316" s="313"/>
      <c r="M316" s="313"/>
      <c r="N316" s="313"/>
      <c r="P316" s="267">
        <f t="shared" si="36"/>
        <v>4304</v>
      </c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  <c r="ABZ316"/>
      <c r="ACA316"/>
      <c r="ACB316"/>
      <c r="ACC316"/>
      <c r="ACD316"/>
      <c r="ACE316"/>
      <c r="ACF316"/>
      <c r="ACG316"/>
      <c r="ACH316"/>
      <c r="ACI316"/>
      <c r="ACJ316"/>
      <c r="ACK316"/>
      <c r="ACL316"/>
      <c r="ACM316"/>
      <c r="ACN316"/>
      <c r="ACO316"/>
      <c r="ACP316"/>
      <c r="ACQ316"/>
      <c r="ACR316"/>
      <c r="ACS316"/>
      <c r="ACT316"/>
      <c r="ACU316"/>
      <c r="ACV316"/>
      <c r="ACW316"/>
      <c r="ACX316"/>
      <c r="ACY316"/>
      <c r="ACZ316"/>
      <c r="ADA316"/>
      <c r="ADB316"/>
      <c r="ADC316"/>
      <c r="ADD316"/>
      <c r="ADE316"/>
      <c r="ADF316"/>
      <c r="ADG316"/>
      <c r="ADH316"/>
      <c r="ADI316"/>
      <c r="ADJ316"/>
      <c r="ADK316"/>
      <c r="ADL316"/>
      <c r="ADM316"/>
      <c r="ADN316"/>
      <c r="ADO316"/>
      <c r="ADP316"/>
      <c r="ADQ316"/>
      <c r="ADR316"/>
      <c r="ADS316"/>
      <c r="ADT316"/>
      <c r="ADU316"/>
      <c r="ADV316"/>
      <c r="ADW316"/>
      <c r="ADX316"/>
      <c r="ADY316"/>
      <c r="ADZ316"/>
      <c r="AEA316"/>
      <c r="AEB316"/>
      <c r="AEC316"/>
      <c r="AED316"/>
      <c r="AEE316"/>
      <c r="AEF316"/>
      <c r="AEG316"/>
      <c r="AEH316"/>
      <c r="AEI316"/>
      <c r="AEJ316"/>
      <c r="AEK316"/>
      <c r="AEL316"/>
      <c r="AEM316"/>
      <c r="AEN316"/>
      <c r="AEO316"/>
      <c r="AEP316"/>
      <c r="AEQ316"/>
      <c r="AER316"/>
      <c r="AES316"/>
      <c r="AET316"/>
      <c r="AEU316"/>
      <c r="AEV316"/>
      <c r="AEW316"/>
      <c r="AEX316"/>
      <c r="AEY316"/>
      <c r="AEZ316"/>
      <c r="AFA316"/>
      <c r="AFB316"/>
      <c r="AFC316"/>
      <c r="AFD316"/>
      <c r="AFE316"/>
      <c r="AFF316"/>
      <c r="AFG316"/>
      <c r="AFH316"/>
      <c r="AFI316"/>
      <c r="AFJ316"/>
      <c r="AFK316"/>
      <c r="AFL316"/>
      <c r="AFM316"/>
      <c r="AFN316"/>
      <c r="AFO316"/>
      <c r="AFP316"/>
      <c r="AFQ316"/>
      <c r="AFR316"/>
      <c r="AFS316"/>
      <c r="AFT316"/>
      <c r="AFU316"/>
      <c r="AFV316"/>
      <c r="AFW316"/>
      <c r="AFX316"/>
      <c r="AFY316"/>
      <c r="AFZ316"/>
      <c r="AGA316"/>
      <c r="AGB316"/>
      <c r="AGC316"/>
      <c r="AGD316"/>
      <c r="AGE316"/>
      <c r="AGF316"/>
      <c r="AGG316"/>
      <c r="AGH316"/>
      <c r="AGI316"/>
      <c r="AGJ316"/>
      <c r="AGK316"/>
      <c r="AGL316"/>
      <c r="AGM316"/>
      <c r="AGN316"/>
      <c r="AGO316"/>
      <c r="AGP316"/>
      <c r="AGQ316"/>
      <c r="AGR316"/>
      <c r="AGS316"/>
      <c r="AGT316"/>
      <c r="AGU316"/>
      <c r="AGV316"/>
      <c r="AGW316"/>
      <c r="AGX316"/>
      <c r="AGY316"/>
      <c r="AGZ316"/>
      <c r="AHA316"/>
      <c r="AHB316"/>
      <c r="AHC316"/>
      <c r="AHD316"/>
      <c r="AHE316"/>
      <c r="AHF316"/>
      <c r="AHG316"/>
      <c r="AHH316"/>
      <c r="AHI316"/>
      <c r="AHJ316"/>
      <c r="AHK316"/>
      <c r="AHL316"/>
      <c r="AHM316"/>
      <c r="AHN316"/>
      <c r="AHO316"/>
      <c r="AHP316"/>
      <c r="AHQ316"/>
      <c r="AHR316"/>
      <c r="AHS316"/>
      <c r="AHT316"/>
      <c r="AHU316"/>
      <c r="AHV316"/>
      <c r="AHW316"/>
      <c r="AHX316"/>
      <c r="AHY316"/>
      <c r="AHZ316"/>
      <c r="AIA316"/>
      <c r="AIB316"/>
      <c r="AIC316"/>
      <c r="AID316"/>
      <c r="AIE316"/>
      <c r="AIF316"/>
      <c r="AIG316"/>
      <c r="AIH316"/>
      <c r="AII316"/>
      <c r="AIJ316"/>
      <c r="AIK316"/>
      <c r="AIL316"/>
      <c r="AIM316"/>
      <c r="AIN316"/>
      <c r="AIO316"/>
      <c r="AIP316"/>
      <c r="AIQ316"/>
      <c r="AIR316"/>
      <c r="AIS316"/>
      <c r="AIT316"/>
      <c r="AIU316"/>
      <c r="AIV316"/>
      <c r="AIW316"/>
      <c r="AIX316"/>
      <c r="AIY316"/>
      <c r="AIZ316"/>
      <c r="AJA316"/>
      <c r="AJB316"/>
      <c r="AJC316"/>
      <c r="AJD316"/>
      <c r="AJE316"/>
      <c r="AJF316"/>
      <c r="AJG316"/>
      <c r="AJH316"/>
      <c r="AJI316"/>
      <c r="AJJ316"/>
      <c r="AJK316"/>
      <c r="AJL316"/>
      <c r="AJM316"/>
      <c r="AJN316"/>
      <c r="AJO316"/>
      <c r="AJP316"/>
      <c r="AJQ316"/>
      <c r="AJR316"/>
      <c r="AJS316"/>
      <c r="AJT316"/>
      <c r="AJU316"/>
      <c r="AJV316"/>
      <c r="AJW316"/>
      <c r="AJX316"/>
      <c r="AJY316"/>
      <c r="AJZ316"/>
      <c r="AKA316"/>
      <c r="AKB316"/>
      <c r="AKC316"/>
      <c r="AKD316"/>
      <c r="AKE316"/>
      <c r="AKF316"/>
      <c r="AKG316"/>
      <c r="AKH316"/>
      <c r="AKI316"/>
      <c r="AKJ316"/>
      <c r="AKK316"/>
      <c r="AKL316"/>
      <c r="AKM316"/>
      <c r="AKN316"/>
      <c r="AKO316"/>
      <c r="AKP316"/>
      <c r="AKQ316"/>
      <c r="AKR316"/>
      <c r="AKS316"/>
      <c r="AKT316"/>
      <c r="AKU316"/>
      <c r="AKV316"/>
      <c r="AKW316"/>
      <c r="AKX316"/>
      <c r="AKY316"/>
      <c r="AKZ316"/>
      <c r="ALA316"/>
      <c r="ALB316"/>
      <c r="ALC316"/>
      <c r="ALD316"/>
      <c r="ALE316"/>
      <c r="ALF316"/>
      <c r="ALG316"/>
      <c r="ALH316"/>
      <c r="ALI316"/>
      <c r="ALJ316"/>
      <c r="ALK316"/>
      <c r="ALL316"/>
      <c r="ALM316"/>
      <c r="ALN316"/>
      <c r="ALO316"/>
      <c r="ALP316"/>
      <c r="ALQ316"/>
      <c r="ALR316"/>
      <c r="ALS316"/>
      <c r="ALT316"/>
      <c r="ALU316"/>
      <c r="ALV316"/>
      <c r="ALW316"/>
      <c r="ALX316"/>
      <c r="ALY316"/>
      <c r="ALZ316"/>
      <c r="AMA316"/>
      <c r="AMB316"/>
      <c r="AMC316"/>
      <c r="AMD316"/>
      <c r="AME316"/>
      <c r="AMF316"/>
      <c r="AMG316"/>
      <c r="AMH316"/>
      <c r="AMI316"/>
      <c r="AMJ316"/>
      <c r="AMK316"/>
      <c r="AML316"/>
      <c r="AMM316"/>
    </row>
    <row r="317" spans="1:1027" ht="26.85" customHeight="1">
      <c r="A317" s="655"/>
      <c r="B317" s="655"/>
      <c r="C317" s="263"/>
      <c r="D317" s="263">
        <v>4210</v>
      </c>
      <c r="E317" s="654" t="s">
        <v>225</v>
      </c>
      <c r="F317" s="654"/>
      <c r="G317" s="265">
        <v>14000</v>
      </c>
      <c r="H317" s="265">
        <v>19346</v>
      </c>
      <c r="I317" s="266">
        <v>12468.8</v>
      </c>
      <c r="J317" s="259">
        <f t="shared" si="33"/>
        <v>64.451566215238287</v>
      </c>
      <c r="K317" s="259">
        <f t="shared" si="34"/>
        <v>138.18571428571428</v>
      </c>
      <c r="L317" s="313"/>
      <c r="M317" s="313"/>
      <c r="N317" s="313"/>
      <c r="P317" s="267">
        <f t="shared" si="36"/>
        <v>5346</v>
      </c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  <c r="ADN317"/>
      <c r="ADO317"/>
      <c r="ADP317"/>
      <c r="ADQ317"/>
      <c r="ADR317"/>
      <c r="ADS317"/>
      <c r="ADT317"/>
      <c r="ADU317"/>
      <c r="ADV317"/>
      <c r="ADW317"/>
      <c r="ADX317"/>
      <c r="ADY317"/>
      <c r="ADZ317"/>
      <c r="AEA317"/>
      <c r="AEB317"/>
      <c r="AEC317"/>
      <c r="AED317"/>
      <c r="AEE317"/>
      <c r="AEF317"/>
      <c r="AEG317"/>
      <c r="AEH317"/>
      <c r="AEI317"/>
      <c r="AEJ317"/>
      <c r="AEK317"/>
      <c r="AEL317"/>
      <c r="AEM317"/>
      <c r="AEN317"/>
      <c r="AEO317"/>
      <c r="AEP317"/>
      <c r="AEQ317"/>
      <c r="AER317"/>
      <c r="AES317"/>
      <c r="AET317"/>
      <c r="AEU317"/>
      <c r="AEV317"/>
      <c r="AEW317"/>
      <c r="AEX317"/>
      <c r="AEY317"/>
      <c r="AEZ317"/>
      <c r="AFA317"/>
      <c r="AFB317"/>
      <c r="AFC317"/>
      <c r="AFD317"/>
      <c r="AFE317"/>
      <c r="AFF317"/>
      <c r="AFG317"/>
      <c r="AFH317"/>
      <c r="AFI317"/>
      <c r="AFJ317"/>
      <c r="AFK317"/>
      <c r="AFL317"/>
      <c r="AFM317"/>
      <c r="AFN317"/>
      <c r="AFO317"/>
      <c r="AFP317"/>
      <c r="AFQ317"/>
      <c r="AFR317"/>
      <c r="AFS317"/>
      <c r="AFT317"/>
      <c r="AFU317"/>
      <c r="AFV317"/>
      <c r="AFW317"/>
      <c r="AFX317"/>
      <c r="AFY317"/>
      <c r="AFZ317"/>
      <c r="AGA317"/>
      <c r="AGB317"/>
      <c r="AGC317"/>
      <c r="AGD317"/>
      <c r="AGE317"/>
      <c r="AGF317"/>
      <c r="AGG317"/>
      <c r="AGH317"/>
      <c r="AGI317"/>
      <c r="AGJ317"/>
      <c r="AGK317"/>
      <c r="AGL317"/>
      <c r="AGM317"/>
      <c r="AGN317"/>
      <c r="AGO317"/>
      <c r="AGP317"/>
      <c r="AGQ317"/>
      <c r="AGR317"/>
      <c r="AGS317"/>
      <c r="AGT317"/>
      <c r="AGU317"/>
      <c r="AGV317"/>
      <c r="AGW317"/>
      <c r="AGX317"/>
      <c r="AGY317"/>
      <c r="AGZ317"/>
      <c r="AHA317"/>
      <c r="AHB317"/>
      <c r="AHC317"/>
      <c r="AHD317"/>
      <c r="AHE317"/>
      <c r="AHF317"/>
      <c r="AHG317"/>
      <c r="AHH317"/>
      <c r="AHI317"/>
      <c r="AHJ317"/>
      <c r="AHK317"/>
      <c r="AHL317"/>
      <c r="AHM317"/>
      <c r="AHN317"/>
      <c r="AHO317"/>
      <c r="AHP317"/>
      <c r="AHQ317"/>
      <c r="AHR317"/>
      <c r="AHS317"/>
      <c r="AHT317"/>
      <c r="AHU317"/>
      <c r="AHV317"/>
      <c r="AHW317"/>
      <c r="AHX317"/>
      <c r="AHY317"/>
      <c r="AHZ317"/>
      <c r="AIA317"/>
      <c r="AIB317"/>
      <c r="AIC317"/>
      <c r="AID317"/>
      <c r="AIE317"/>
      <c r="AIF317"/>
      <c r="AIG317"/>
      <c r="AIH317"/>
      <c r="AII317"/>
      <c r="AIJ317"/>
      <c r="AIK317"/>
      <c r="AIL317"/>
      <c r="AIM317"/>
      <c r="AIN317"/>
      <c r="AIO317"/>
      <c r="AIP317"/>
      <c r="AIQ317"/>
      <c r="AIR317"/>
      <c r="AIS317"/>
      <c r="AIT317"/>
      <c r="AIU317"/>
      <c r="AIV317"/>
      <c r="AIW317"/>
      <c r="AIX317"/>
      <c r="AIY317"/>
      <c r="AIZ317"/>
      <c r="AJA317"/>
      <c r="AJB317"/>
      <c r="AJC317"/>
      <c r="AJD317"/>
      <c r="AJE317"/>
      <c r="AJF317"/>
      <c r="AJG317"/>
      <c r="AJH317"/>
      <c r="AJI317"/>
      <c r="AJJ317"/>
      <c r="AJK317"/>
      <c r="AJL317"/>
      <c r="AJM317"/>
      <c r="AJN317"/>
      <c r="AJO317"/>
      <c r="AJP317"/>
      <c r="AJQ317"/>
      <c r="AJR317"/>
      <c r="AJS317"/>
      <c r="AJT317"/>
      <c r="AJU317"/>
      <c r="AJV317"/>
      <c r="AJW317"/>
      <c r="AJX317"/>
      <c r="AJY317"/>
      <c r="AJZ317"/>
      <c r="AKA317"/>
      <c r="AKB317"/>
      <c r="AKC317"/>
      <c r="AKD317"/>
      <c r="AKE317"/>
      <c r="AKF317"/>
      <c r="AKG317"/>
      <c r="AKH317"/>
      <c r="AKI317"/>
      <c r="AKJ317"/>
      <c r="AKK317"/>
      <c r="AKL317"/>
      <c r="AKM317"/>
      <c r="AKN317"/>
      <c r="AKO317"/>
      <c r="AKP317"/>
      <c r="AKQ317"/>
      <c r="AKR317"/>
      <c r="AKS317"/>
      <c r="AKT317"/>
      <c r="AKU317"/>
      <c r="AKV317"/>
      <c r="AKW317"/>
      <c r="AKX317"/>
      <c r="AKY317"/>
      <c r="AKZ317"/>
      <c r="ALA317"/>
      <c r="ALB317"/>
      <c r="ALC317"/>
      <c r="ALD317"/>
      <c r="ALE317"/>
      <c r="ALF317"/>
      <c r="ALG317"/>
      <c r="ALH317"/>
      <c r="ALI317"/>
      <c r="ALJ317"/>
      <c r="ALK317"/>
      <c r="ALL317"/>
      <c r="ALM317"/>
      <c r="ALN317"/>
      <c r="ALO317"/>
      <c r="ALP317"/>
      <c r="ALQ317"/>
      <c r="ALR317"/>
      <c r="ALS317"/>
      <c r="ALT317"/>
      <c r="ALU317"/>
      <c r="ALV317"/>
      <c r="ALW317"/>
      <c r="ALX317"/>
      <c r="ALY317"/>
      <c r="ALZ317"/>
      <c r="AMA317"/>
      <c r="AMB317"/>
      <c r="AMC317"/>
      <c r="AMD317"/>
      <c r="AME317"/>
      <c r="AMF317"/>
      <c r="AMG317"/>
      <c r="AMH317"/>
      <c r="AMI317"/>
      <c r="AMJ317"/>
      <c r="AMK317"/>
      <c r="AML317"/>
      <c r="AMM317"/>
    </row>
    <row r="318" spans="1:1027" ht="24.6" customHeight="1">
      <c r="A318" s="655"/>
      <c r="B318" s="655"/>
      <c r="C318" s="263"/>
      <c r="D318" s="263">
        <v>4300</v>
      </c>
      <c r="E318" s="654" t="s">
        <v>219</v>
      </c>
      <c r="F318" s="654"/>
      <c r="G318" s="265">
        <v>22500</v>
      </c>
      <c r="H318" s="265">
        <v>23350</v>
      </c>
      <c r="I318" s="266">
        <v>9259</v>
      </c>
      <c r="J318" s="259">
        <f t="shared" si="33"/>
        <v>39.653104925053533</v>
      </c>
      <c r="K318" s="259">
        <f t="shared" si="34"/>
        <v>103.77777777777777</v>
      </c>
      <c r="L318" s="313"/>
      <c r="M318" s="313"/>
      <c r="N318" s="313"/>
      <c r="P318" s="267">
        <f t="shared" si="36"/>
        <v>850</v>
      </c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  <c r="ABX318"/>
      <c r="ABY318"/>
      <c r="ABZ318"/>
      <c r="ACA318"/>
      <c r="ACB318"/>
      <c r="ACC318"/>
      <c r="ACD318"/>
      <c r="ACE318"/>
      <c r="ACF318"/>
      <c r="ACG318"/>
      <c r="ACH318"/>
      <c r="ACI318"/>
      <c r="ACJ318"/>
      <c r="ACK318"/>
      <c r="ACL318"/>
      <c r="ACM318"/>
      <c r="ACN318"/>
      <c r="ACO318"/>
      <c r="ACP318"/>
      <c r="ACQ318"/>
      <c r="ACR318"/>
      <c r="ACS318"/>
      <c r="ACT318"/>
      <c r="ACU318"/>
      <c r="ACV318"/>
      <c r="ACW318"/>
      <c r="ACX318"/>
      <c r="ACY318"/>
      <c r="ACZ318"/>
      <c r="ADA318"/>
      <c r="ADB318"/>
      <c r="ADC318"/>
      <c r="ADD318"/>
      <c r="ADE318"/>
      <c r="ADF318"/>
      <c r="ADG318"/>
      <c r="ADH318"/>
      <c r="ADI318"/>
      <c r="ADJ318"/>
      <c r="ADK318"/>
      <c r="ADL318"/>
      <c r="ADM318"/>
      <c r="ADN318"/>
      <c r="ADO318"/>
      <c r="ADP318"/>
      <c r="ADQ318"/>
      <c r="ADR318"/>
      <c r="ADS318"/>
      <c r="ADT318"/>
      <c r="ADU318"/>
      <c r="ADV318"/>
      <c r="ADW318"/>
      <c r="ADX318"/>
      <c r="ADY318"/>
      <c r="ADZ318"/>
      <c r="AEA318"/>
      <c r="AEB318"/>
      <c r="AEC318"/>
      <c r="AED318"/>
      <c r="AEE318"/>
      <c r="AEF318"/>
      <c r="AEG318"/>
      <c r="AEH318"/>
      <c r="AEI318"/>
      <c r="AEJ318"/>
      <c r="AEK318"/>
      <c r="AEL318"/>
      <c r="AEM318"/>
      <c r="AEN318"/>
      <c r="AEO318"/>
      <c r="AEP318"/>
      <c r="AEQ318"/>
      <c r="AER318"/>
      <c r="AES318"/>
      <c r="AET318"/>
      <c r="AEU318"/>
      <c r="AEV318"/>
      <c r="AEW318"/>
      <c r="AEX318"/>
      <c r="AEY318"/>
      <c r="AEZ318"/>
      <c r="AFA318"/>
      <c r="AFB318"/>
      <c r="AFC318"/>
      <c r="AFD318"/>
      <c r="AFE318"/>
      <c r="AFF318"/>
      <c r="AFG318"/>
      <c r="AFH318"/>
      <c r="AFI318"/>
      <c r="AFJ318"/>
      <c r="AFK318"/>
      <c r="AFL318"/>
      <c r="AFM318"/>
      <c r="AFN318"/>
      <c r="AFO318"/>
      <c r="AFP318"/>
      <c r="AFQ318"/>
      <c r="AFR318"/>
      <c r="AFS318"/>
      <c r="AFT318"/>
      <c r="AFU318"/>
      <c r="AFV318"/>
      <c r="AFW318"/>
      <c r="AFX318"/>
      <c r="AFY318"/>
      <c r="AFZ318"/>
      <c r="AGA318"/>
      <c r="AGB318"/>
      <c r="AGC318"/>
      <c r="AGD318"/>
      <c r="AGE318"/>
      <c r="AGF318"/>
      <c r="AGG318"/>
      <c r="AGH318"/>
      <c r="AGI318"/>
      <c r="AGJ318"/>
      <c r="AGK318"/>
      <c r="AGL318"/>
      <c r="AGM318"/>
      <c r="AGN318"/>
      <c r="AGO318"/>
      <c r="AGP318"/>
      <c r="AGQ318"/>
      <c r="AGR318"/>
      <c r="AGS318"/>
      <c r="AGT318"/>
      <c r="AGU318"/>
      <c r="AGV318"/>
      <c r="AGW318"/>
      <c r="AGX318"/>
      <c r="AGY318"/>
      <c r="AGZ318"/>
      <c r="AHA318"/>
      <c r="AHB318"/>
      <c r="AHC318"/>
      <c r="AHD318"/>
      <c r="AHE318"/>
      <c r="AHF318"/>
      <c r="AHG318"/>
      <c r="AHH318"/>
      <c r="AHI318"/>
      <c r="AHJ318"/>
      <c r="AHK318"/>
      <c r="AHL318"/>
      <c r="AHM318"/>
      <c r="AHN318"/>
      <c r="AHO318"/>
      <c r="AHP318"/>
      <c r="AHQ318"/>
      <c r="AHR318"/>
      <c r="AHS318"/>
      <c r="AHT318"/>
      <c r="AHU318"/>
      <c r="AHV318"/>
      <c r="AHW318"/>
      <c r="AHX318"/>
      <c r="AHY318"/>
      <c r="AHZ318"/>
      <c r="AIA318"/>
      <c r="AIB318"/>
      <c r="AIC318"/>
      <c r="AID318"/>
      <c r="AIE318"/>
      <c r="AIF318"/>
      <c r="AIG318"/>
      <c r="AIH318"/>
      <c r="AII318"/>
      <c r="AIJ318"/>
      <c r="AIK318"/>
      <c r="AIL318"/>
      <c r="AIM318"/>
      <c r="AIN318"/>
      <c r="AIO318"/>
      <c r="AIP318"/>
      <c r="AIQ318"/>
      <c r="AIR318"/>
      <c r="AIS318"/>
      <c r="AIT318"/>
      <c r="AIU318"/>
      <c r="AIV318"/>
      <c r="AIW318"/>
      <c r="AIX318"/>
      <c r="AIY318"/>
      <c r="AIZ318"/>
      <c r="AJA318"/>
      <c r="AJB318"/>
      <c r="AJC318"/>
      <c r="AJD318"/>
      <c r="AJE318"/>
      <c r="AJF318"/>
      <c r="AJG318"/>
      <c r="AJH318"/>
      <c r="AJI318"/>
      <c r="AJJ318"/>
      <c r="AJK318"/>
      <c r="AJL318"/>
      <c r="AJM318"/>
      <c r="AJN318"/>
      <c r="AJO318"/>
      <c r="AJP318"/>
      <c r="AJQ318"/>
      <c r="AJR318"/>
      <c r="AJS318"/>
      <c r="AJT318"/>
      <c r="AJU318"/>
      <c r="AJV318"/>
      <c r="AJW318"/>
      <c r="AJX318"/>
      <c r="AJY318"/>
      <c r="AJZ318"/>
      <c r="AKA318"/>
      <c r="AKB318"/>
      <c r="AKC318"/>
      <c r="AKD318"/>
      <c r="AKE318"/>
      <c r="AKF318"/>
      <c r="AKG318"/>
      <c r="AKH318"/>
      <c r="AKI318"/>
      <c r="AKJ318"/>
      <c r="AKK318"/>
      <c r="AKL318"/>
      <c r="AKM318"/>
      <c r="AKN318"/>
      <c r="AKO318"/>
      <c r="AKP318"/>
      <c r="AKQ318"/>
      <c r="AKR318"/>
      <c r="AKS318"/>
      <c r="AKT318"/>
      <c r="AKU318"/>
      <c r="AKV318"/>
      <c r="AKW318"/>
      <c r="AKX318"/>
      <c r="AKY318"/>
      <c r="AKZ318"/>
      <c r="ALA318"/>
      <c r="ALB318"/>
      <c r="ALC318"/>
      <c r="ALD318"/>
      <c r="ALE318"/>
      <c r="ALF318"/>
      <c r="ALG318"/>
      <c r="ALH318"/>
      <c r="ALI318"/>
      <c r="ALJ318"/>
      <c r="ALK318"/>
      <c r="ALL318"/>
      <c r="ALM318"/>
      <c r="ALN318"/>
      <c r="ALO318"/>
      <c r="ALP318"/>
      <c r="ALQ318"/>
      <c r="ALR318"/>
      <c r="ALS318"/>
      <c r="ALT318"/>
      <c r="ALU318"/>
      <c r="ALV318"/>
      <c r="ALW318"/>
      <c r="ALX318"/>
      <c r="ALY318"/>
      <c r="ALZ318"/>
      <c r="AMA318"/>
      <c r="AMB318"/>
      <c r="AMC318"/>
      <c r="AMD318"/>
      <c r="AME318"/>
      <c r="AMF318"/>
      <c r="AMG318"/>
      <c r="AMH318"/>
      <c r="AMI318"/>
      <c r="AMJ318"/>
      <c r="AMK318"/>
      <c r="AML318"/>
      <c r="AMM318"/>
    </row>
    <row r="319" spans="1:1027" s="260" customFormat="1" ht="20.100000000000001" customHeight="1">
      <c r="A319" s="674">
        <v>851</v>
      </c>
      <c r="B319" s="674"/>
      <c r="C319" s="254"/>
      <c r="D319" s="254"/>
      <c r="E319" s="669" t="s">
        <v>161</v>
      </c>
      <c r="F319" s="669"/>
      <c r="G319" s="272">
        <f>SUM(G322,G331,G356,G320)</f>
        <v>1854755</v>
      </c>
      <c r="H319" s="272">
        <f>SUM(H322,H331,H356,H320)</f>
        <v>1934584</v>
      </c>
      <c r="I319" s="272">
        <f>SUM(I322,I331,I356,I320)</f>
        <v>1449384.75</v>
      </c>
      <c r="J319" s="259">
        <f t="shared" si="33"/>
        <v>74.919711421163413</v>
      </c>
      <c r="K319" s="259">
        <f t="shared" si="34"/>
        <v>104.30401859005636</v>
      </c>
      <c r="L319" s="313"/>
      <c r="M319" s="313"/>
      <c r="N319" s="313"/>
      <c r="P319" s="261">
        <f t="shared" si="36"/>
        <v>79829</v>
      </c>
    </row>
    <row r="320" spans="1:1027" s="260" customFormat="1" ht="20.100000000000001" customHeight="1">
      <c r="A320" s="695"/>
      <c r="B320" s="696"/>
      <c r="C320" s="490">
        <v>85111</v>
      </c>
      <c r="D320" s="490"/>
      <c r="E320" s="678" t="s">
        <v>644</v>
      </c>
      <c r="F320" s="679"/>
      <c r="G320" s="272">
        <f>G321</f>
        <v>1000000</v>
      </c>
      <c r="H320" s="272">
        <f t="shared" ref="H320:I320" si="37">H321</f>
        <v>1000000</v>
      </c>
      <c r="I320" s="272">
        <f t="shared" si="37"/>
        <v>1000000</v>
      </c>
      <c r="J320" s="259">
        <f t="shared" si="33"/>
        <v>100</v>
      </c>
      <c r="K320" s="259">
        <f t="shared" si="34"/>
        <v>100</v>
      </c>
      <c r="L320" s="313"/>
      <c r="M320" s="313"/>
      <c r="N320" s="313"/>
      <c r="P320" s="261"/>
    </row>
    <row r="321" spans="1:1027" s="252" customFormat="1" ht="115.5" customHeight="1">
      <c r="A321" s="697"/>
      <c r="B321" s="698"/>
      <c r="C321" s="263"/>
      <c r="D321" s="263">
        <v>6300</v>
      </c>
      <c r="E321" s="658" t="s">
        <v>643</v>
      </c>
      <c r="F321" s="659"/>
      <c r="G321" s="265">
        <v>1000000</v>
      </c>
      <c r="H321" s="265">
        <v>1000000</v>
      </c>
      <c r="I321" s="265">
        <v>1000000</v>
      </c>
      <c r="J321" s="259">
        <f t="shared" si="33"/>
        <v>100</v>
      </c>
      <c r="K321" s="259">
        <f t="shared" si="34"/>
        <v>100</v>
      </c>
      <c r="L321" s="315"/>
      <c r="M321" s="315"/>
      <c r="N321" s="315"/>
      <c r="P321" s="267"/>
    </row>
    <row r="322" spans="1:1027" s="260" customFormat="1" ht="21.6" customHeight="1">
      <c r="A322" s="655"/>
      <c r="B322" s="655"/>
      <c r="C322" s="254">
        <v>85153</v>
      </c>
      <c r="D322" s="254"/>
      <c r="E322" s="669" t="s">
        <v>264</v>
      </c>
      <c r="F322" s="669"/>
      <c r="G322" s="272">
        <f>SUM(G323:G330)</f>
        <v>55400</v>
      </c>
      <c r="H322" s="272">
        <f>SUM(H323:H330)</f>
        <v>55400</v>
      </c>
      <c r="I322" s="272">
        <f>SUM(I323:I330)</f>
        <v>26000</v>
      </c>
      <c r="J322" s="259">
        <f t="shared" si="33"/>
        <v>46.931407942238266</v>
      </c>
      <c r="K322" s="259">
        <f t="shared" si="34"/>
        <v>100</v>
      </c>
      <c r="L322" s="313"/>
      <c r="M322" s="313"/>
      <c r="N322" s="313"/>
      <c r="P322" s="261">
        <f t="shared" si="36"/>
        <v>0</v>
      </c>
    </row>
    <row r="323" spans="1:1027" s="252" customFormat="1" ht="114.6" customHeight="1">
      <c r="A323" s="660"/>
      <c r="B323" s="661"/>
      <c r="C323" s="263"/>
      <c r="D323" s="263">
        <v>2360</v>
      </c>
      <c r="E323" s="658" t="s">
        <v>645</v>
      </c>
      <c r="F323" s="659"/>
      <c r="G323" s="265">
        <v>0</v>
      </c>
      <c r="H323" s="265">
        <v>45000</v>
      </c>
      <c r="I323" s="265">
        <v>26000</v>
      </c>
      <c r="J323" s="259">
        <f t="shared" si="33"/>
        <v>57.777777777777771</v>
      </c>
      <c r="K323" s="259"/>
      <c r="L323" s="315"/>
      <c r="M323" s="315"/>
      <c r="N323" s="315"/>
      <c r="P323" s="267"/>
    </row>
    <row r="324" spans="1:1027" s="252" customFormat="1" ht="91.15" customHeight="1">
      <c r="A324" s="660"/>
      <c r="B324" s="661"/>
      <c r="C324" s="263"/>
      <c r="D324" s="263">
        <v>2830</v>
      </c>
      <c r="E324" s="658" t="s">
        <v>658</v>
      </c>
      <c r="F324" s="659"/>
      <c r="G324" s="265">
        <v>45000</v>
      </c>
      <c r="H324" s="265">
        <v>0</v>
      </c>
      <c r="I324" s="265">
        <v>0</v>
      </c>
      <c r="J324" s="259"/>
      <c r="K324" s="259">
        <f t="shared" si="34"/>
        <v>0</v>
      </c>
      <c r="L324" s="315"/>
      <c r="M324" s="315"/>
      <c r="N324" s="315"/>
      <c r="P324" s="267"/>
    </row>
    <row r="325" spans="1:1027" ht="28.35" customHeight="1">
      <c r="A325" s="655"/>
      <c r="B325" s="655"/>
      <c r="C325" s="263"/>
      <c r="D325" s="263">
        <v>4110</v>
      </c>
      <c r="E325" s="654" t="s">
        <v>221</v>
      </c>
      <c r="F325" s="654"/>
      <c r="G325" s="265">
        <v>500</v>
      </c>
      <c r="H325" s="265">
        <v>500</v>
      </c>
      <c r="I325" s="266">
        <v>0</v>
      </c>
      <c r="J325" s="259">
        <f t="shared" si="33"/>
        <v>0</v>
      </c>
      <c r="K325" s="259">
        <f t="shared" si="34"/>
        <v>100</v>
      </c>
      <c r="L325" s="313"/>
      <c r="M325" s="313"/>
      <c r="N325" s="313"/>
      <c r="P325" s="267">
        <f t="shared" si="36"/>
        <v>0</v>
      </c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  <c r="ABZ325"/>
      <c r="ACA325"/>
      <c r="ACB325"/>
      <c r="ACC325"/>
      <c r="ACD325"/>
      <c r="ACE325"/>
      <c r="ACF325"/>
      <c r="ACG325"/>
      <c r="ACH325"/>
      <c r="ACI325"/>
      <c r="ACJ325"/>
      <c r="ACK325"/>
      <c r="ACL325"/>
      <c r="ACM325"/>
      <c r="ACN325"/>
      <c r="ACO325"/>
      <c r="ACP325"/>
      <c r="ACQ325"/>
      <c r="ACR325"/>
      <c r="ACS325"/>
      <c r="ACT325"/>
      <c r="ACU325"/>
      <c r="ACV325"/>
      <c r="ACW325"/>
      <c r="ACX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  <c r="ADN325"/>
      <c r="ADO325"/>
      <c r="ADP325"/>
      <c r="ADQ325"/>
      <c r="ADR325"/>
      <c r="ADS325"/>
      <c r="ADT325"/>
      <c r="ADU325"/>
      <c r="ADV325"/>
      <c r="ADW325"/>
      <c r="ADX325"/>
      <c r="ADY325"/>
      <c r="ADZ325"/>
      <c r="AEA325"/>
      <c r="AEB325"/>
      <c r="AEC325"/>
      <c r="AED325"/>
      <c r="AEE325"/>
      <c r="AEF325"/>
      <c r="AEG325"/>
      <c r="AEH325"/>
      <c r="AEI325"/>
      <c r="AEJ325"/>
      <c r="AEK325"/>
      <c r="AEL325"/>
      <c r="AEM325"/>
      <c r="AEN325"/>
      <c r="AEO325"/>
      <c r="AEP325"/>
      <c r="AEQ325"/>
      <c r="AER325"/>
      <c r="AES325"/>
      <c r="AET325"/>
      <c r="AEU325"/>
      <c r="AEV325"/>
      <c r="AEW325"/>
      <c r="AEX325"/>
      <c r="AEY325"/>
      <c r="AEZ325"/>
      <c r="AFA325"/>
      <c r="AFB325"/>
      <c r="AFC325"/>
      <c r="AFD325"/>
      <c r="AFE325"/>
      <c r="AFF325"/>
      <c r="AFG325"/>
      <c r="AFH325"/>
      <c r="AFI325"/>
      <c r="AFJ325"/>
      <c r="AFK325"/>
      <c r="AFL325"/>
      <c r="AFM325"/>
      <c r="AFN325"/>
      <c r="AFO325"/>
      <c r="AFP325"/>
      <c r="AFQ325"/>
      <c r="AFR325"/>
      <c r="AFS325"/>
      <c r="AFT325"/>
      <c r="AFU325"/>
      <c r="AFV325"/>
      <c r="AFW325"/>
      <c r="AFX325"/>
      <c r="AFY325"/>
      <c r="AFZ325"/>
      <c r="AGA325"/>
      <c r="AGB325"/>
      <c r="AGC325"/>
      <c r="AGD325"/>
      <c r="AGE325"/>
      <c r="AGF325"/>
      <c r="AGG325"/>
      <c r="AGH325"/>
      <c r="AGI325"/>
      <c r="AGJ325"/>
      <c r="AGK325"/>
      <c r="AGL325"/>
      <c r="AGM325"/>
      <c r="AGN325"/>
      <c r="AGO325"/>
      <c r="AGP325"/>
      <c r="AGQ325"/>
      <c r="AGR325"/>
      <c r="AGS325"/>
      <c r="AGT325"/>
      <c r="AGU325"/>
      <c r="AGV325"/>
      <c r="AGW325"/>
      <c r="AGX325"/>
      <c r="AGY325"/>
      <c r="AGZ325"/>
      <c r="AHA325"/>
      <c r="AHB325"/>
      <c r="AHC325"/>
      <c r="AHD325"/>
      <c r="AHE325"/>
      <c r="AHF325"/>
      <c r="AHG325"/>
      <c r="AHH325"/>
      <c r="AHI325"/>
      <c r="AHJ325"/>
      <c r="AHK325"/>
      <c r="AHL325"/>
      <c r="AHM325"/>
      <c r="AHN325"/>
      <c r="AHO325"/>
      <c r="AHP325"/>
      <c r="AHQ325"/>
      <c r="AHR325"/>
      <c r="AHS325"/>
      <c r="AHT325"/>
      <c r="AHU325"/>
      <c r="AHV325"/>
      <c r="AHW325"/>
      <c r="AHX325"/>
      <c r="AHY325"/>
      <c r="AHZ325"/>
      <c r="AIA325"/>
      <c r="AIB325"/>
      <c r="AIC325"/>
      <c r="AID325"/>
      <c r="AIE325"/>
      <c r="AIF325"/>
      <c r="AIG325"/>
      <c r="AIH325"/>
      <c r="AII325"/>
      <c r="AIJ325"/>
      <c r="AIK325"/>
      <c r="AIL325"/>
      <c r="AIM325"/>
      <c r="AIN325"/>
      <c r="AIO325"/>
      <c r="AIP325"/>
      <c r="AIQ325"/>
      <c r="AIR325"/>
      <c r="AIS325"/>
      <c r="AIT325"/>
      <c r="AIU325"/>
      <c r="AIV325"/>
      <c r="AIW325"/>
      <c r="AIX325"/>
      <c r="AIY325"/>
      <c r="AIZ325"/>
      <c r="AJA325"/>
      <c r="AJB325"/>
      <c r="AJC325"/>
      <c r="AJD325"/>
      <c r="AJE325"/>
      <c r="AJF325"/>
      <c r="AJG325"/>
      <c r="AJH325"/>
      <c r="AJI325"/>
      <c r="AJJ325"/>
      <c r="AJK325"/>
      <c r="AJL325"/>
      <c r="AJM325"/>
      <c r="AJN325"/>
      <c r="AJO325"/>
      <c r="AJP325"/>
      <c r="AJQ325"/>
      <c r="AJR325"/>
      <c r="AJS325"/>
      <c r="AJT325"/>
      <c r="AJU325"/>
      <c r="AJV325"/>
      <c r="AJW325"/>
      <c r="AJX325"/>
      <c r="AJY325"/>
      <c r="AJZ325"/>
      <c r="AKA325"/>
      <c r="AKB325"/>
      <c r="AKC325"/>
      <c r="AKD325"/>
      <c r="AKE325"/>
      <c r="AKF325"/>
      <c r="AKG325"/>
      <c r="AKH325"/>
      <c r="AKI325"/>
      <c r="AKJ325"/>
      <c r="AKK325"/>
      <c r="AKL325"/>
      <c r="AKM325"/>
      <c r="AKN325"/>
      <c r="AKO325"/>
      <c r="AKP325"/>
      <c r="AKQ325"/>
      <c r="AKR325"/>
      <c r="AKS325"/>
      <c r="AKT325"/>
      <c r="AKU325"/>
      <c r="AKV325"/>
      <c r="AKW325"/>
      <c r="AKX325"/>
      <c r="AKY325"/>
      <c r="AKZ325"/>
      <c r="ALA325"/>
      <c r="ALB325"/>
      <c r="ALC325"/>
      <c r="ALD325"/>
      <c r="ALE325"/>
      <c r="ALF325"/>
      <c r="ALG325"/>
      <c r="ALH325"/>
      <c r="ALI325"/>
      <c r="ALJ325"/>
      <c r="ALK325"/>
      <c r="ALL325"/>
      <c r="ALM325"/>
      <c r="ALN325"/>
      <c r="ALO325"/>
      <c r="ALP325"/>
      <c r="ALQ325"/>
      <c r="ALR325"/>
      <c r="ALS325"/>
      <c r="ALT325"/>
      <c r="ALU325"/>
      <c r="ALV325"/>
      <c r="ALW325"/>
      <c r="ALX325"/>
      <c r="ALY325"/>
      <c r="ALZ325"/>
      <c r="AMA325"/>
      <c r="AMB325"/>
      <c r="AMC325"/>
      <c r="AMD325"/>
      <c r="AME325"/>
      <c r="AMF325"/>
      <c r="AMG325"/>
      <c r="AMH325"/>
      <c r="AMI325"/>
      <c r="AMJ325"/>
      <c r="AMK325"/>
      <c r="AML325"/>
      <c r="AMM325"/>
    </row>
    <row r="326" spans="1:1027" ht="23.1" customHeight="1">
      <c r="A326" s="655"/>
      <c r="B326" s="655"/>
      <c r="C326" s="263"/>
      <c r="D326" s="263">
        <v>4120</v>
      </c>
      <c r="E326" s="654" t="s">
        <v>222</v>
      </c>
      <c r="F326" s="654"/>
      <c r="G326" s="265">
        <v>100</v>
      </c>
      <c r="H326" s="265">
        <v>100</v>
      </c>
      <c r="I326" s="266">
        <v>0</v>
      </c>
      <c r="J326" s="259">
        <f t="shared" si="33"/>
        <v>0</v>
      </c>
      <c r="K326" s="259">
        <f t="shared" si="34"/>
        <v>100</v>
      </c>
      <c r="L326" s="313"/>
      <c r="M326" s="313"/>
      <c r="N326" s="313"/>
      <c r="P326" s="267">
        <f t="shared" si="36"/>
        <v>0</v>
      </c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  <c r="ABZ326"/>
      <c r="ACA326"/>
      <c r="ACB326"/>
      <c r="ACC326"/>
      <c r="ACD326"/>
      <c r="ACE326"/>
      <c r="ACF326"/>
      <c r="ACG326"/>
      <c r="ACH326"/>
      <c r="ACI326"/>
      <c r="ACJ326"/>
      <c r="ACK326"/>
      <c r="ACL326"/>
      <c r="ACM326"/>
      <c r="ACN326"/>
      <c r="ACO326"/>
      <c r="ACP326"/>
      <c r="ACQ326"/>
      <c r="ACR326"/>
      <c r="ACS326"/>
      <c r="ACT326"/>
      <c r="ACU326"/>
      <c r="ACV326"/>
      <c r="ACW326"/>
      <c r="ACX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  <c r="ADN326"/>
      <c r="ADO326"/>
      <c r="ADP326"/>
      <c r="ADQ326"/>
      <c r="ADR326"/>
      <c r="ADS326"/>
      <c r="ADT326"/>
      <c r="ADU326"/>
      <c r="ADV326"/>
      <c r="ADW326"/>
      <c r="ADX326"/>
      <c r="ADY326"/>
      <c r="ADZ326"/>
      <c r="AEA326"/>
      <c r="AEB326"/>
      <c r="AEC326"/>
      <c r="AED326"/>
      <c r="AEE326"/>
      <c r="AEF326"/>
      <c r="AEG326"/>
      <c r="AEH326"/>
      <c r="AEI326"/>
      <c r="AEJ326"/>
      <c r="AEK326"/>
      <c r="AEL326"/>
      <c r="AEM326"/>
      <c r="AEN326"/>
      <c r="AEO326"/>
      <c r="AEP326"/>
      <c r="AEQ326"/>
      <c r="AER326"/>
      <c r="AES326"/>
      <c r="AET326"/>
      <c r="AEU326"/>
      <c r="AEV326"/>
      <c r="AEW326"/>
      <c r="AEX326"/>
      <c r="AEY326"/>
      <c r="AEZ326"/>
      <c r="AFA326"/>
      <c r="AFB326"/>
      <c r="AFC326"/>
      <c r="AFD326"/>
      <c r="AFE326"/>
      <c r="AFF326"/>
      <c r="AFG326"/>
      <c r="AFH326"/>
      <c r="AFI326"/>
      <c r="AFJ326"/>
      <c r="AFK326"/>
      <c r="AFL326"/>
      <c r="AFM326"/>
      <c r="AFN326"/>
      <c r="AFO326"/>
      <c r="AFP326"/>
      <c r="AFQ326"/>
      <c r="AFR326"/>
      <c r="AFS326"/>
      <c r="AFT326"/>
      <c r="AFU326"/>
      <c r="AFV326"/>
      <c r="AFW326"/>
      <c r="AFX326"/>
      <c r="AFY326"/>
      <c r="AFZ326"/>
      <c r="AGA326"/>
      <c r="AGB326"/>
      <c r="AGC326"/>
      <c r="AGD326"/>
      <c r="AGE326"/>
      <c r="AGF326"/>
      <c r="AGG326"/>
      <c r="AGH326"/>
      <c r="AGI326"/>
      <c r="AGJ326"/>
      <c r="AGK326"/>
      <c r="AGL326"/>
      <c r="AGM326"/>
      <c r="AGN326"/>
      <c r="AGO326"/>
      <c r="AGP326"/>
      <c r="AGQ326"/>
      <c r="AGR326"/>
      <c r="AGS326"/>
      <c r="AGT326"/>
      <c r="AGU326"/>
      <c r="AGV326"/>
      <c r="AGW326"/>
      <c r="AGX326"/>
      <c r="AGY326"/>
      <c r="AGZ326"/>
      <c r="AHA326"/>
      <c r="AHB326"/>
      <c r="AHC326"/>
      <c r="AHD326"/>
      <c r="AHE326"/>
      <c r="AHF326"/>
      <c r="AHG326"/>
      <c r="AHH326"/>
      <c r="AHI326"/>
      <c r="AHJ326"/>
      <c r="AHK326"/>
      <c r="AHL326"/>
      <c r="AHM326"/>
      <c r="AHN326"/>
      <c r="AHO326"/>
      <c r="AHP326"/>
      <c r="AHQ326"/>
      <c r="AHR326"/>
      <c r="AHS326"/>
      <c r="AHT326"/>
      <c r="AHU326"/>
      <c r="AHV326"/>
      <c r="AHW326"/>
      <c r="AHX326"/>
      <c r="AHY326"/>
      <c r="AHZ326"/>
      <c r="AIA326"/>
      <c r="AIB326"/>
      <c r="AIC326"/>
      <c r="AID326"/>
      <c r="AIE326"/>
      <c r="AIF326"/>
      <c r="AIG326"/>
      <c r="AIH326"/>
      <c r="AII326"/>
      <c r="AIJ326"/>
      <c r="AIK326"/>
      <c r="AIL326"/>
      <c r="AIM326"/>
      <c r="AIN326"/>
      <c r="AIO326"/>
      <c r="AIP326"/>
      <c r="AIQ326"/>
      <c r="AIR326"/>
      <c r="AIS326"/>
      <c r="AIT326"/>
      <c r="AIU326"/>
      <c r="AIV326"/>
      <c r="AIW326"/>
      <c r="AIX326"/>
      <c r="AIY326"/>
      <c r="AIZ326"/>
      <c r="AJA326"/>
      <c r="AJB326"/>
      <c r="AJC326"/>
      <c r="AJD326"/>
      <c r="AJE326"/>
      <c r="AJF326"/>
      <c r="AJG326"/>
      <c r="AJH326"/>
      <c r="AJI326"/>
      <c r="AJJ326"/>
      <c r="AJK326"/>
      <c r="AJL326"/>
      <c r="AJM326"/>
      <c r="AJN326"/>
      <c r="AJO326"/>
      <c r="AJP326"/>
      <c r="AJQ326"/>
      <c r="AJR326"/>
      <c r="AJS326"/>
      <c r="AJT326"/>
      <c r="AJU326"/>
      <c r="AJV326"/>
      <c r="AJW326"/>
      <c r="AJX326"/>
      <c r="AJY326"/>
      <c r="AJZ326"/>
      <c r="AKA326"/>
      <c r="AKB326"/>
      <c r="AKC326"/>
      <c r="AKD326"/>
      <c r="AKE326"/>
      <c r="AKF326"/>
      <c r="AKG326"/>
      <c r="AKH326"/>
      <c r="AKI326"/>
      <c r="AKJ326"/>
      <c r="AKK326"/>
      <c r="AKL326"/>
      <c r="AKM326"/>
      <c r="AKN326"/>
      <c r="AKO326"/>
      <c r="AKP326"/>
      <c r="AKQ326"/>
      <c r="AKR326"/>
      <c r="AKS326"/>
      <c r="AKT326"/>
      <c r="AKU326"/>
      <c r="AKV326"/>
      <c r="AKW326"/>
      <c r="AKX326"/>
      <c r="AKY326"/>
      <c r="AKZ326"/>
      <c r="ALA326"/>
      <c r="ALB326"/>
      <c r="ALC326"/>
      <c r="ALD326"/>
      <c r="ALE326"/>
      <c r="ALF326"/>
      <c r="ALG326"/>
      <c r="ALH326"/>
      <c r="ALI326"/>
      <c r="ALJ326"/>
      <c r="ALK326"/>
      <c r="ALL326"/>
      <c r="ALM326"/>
      <c r="ALN326"/>
      <c r="ALO326"/>
      <c r="ALP326"/>
      <c r="ALQ326"/>
      <c r="ALR326"/>
      <c r="ALS326"/>
      <c r="ALT326"/>
      <c r="ALU326"/>
      <c r="ALV326"/>
      <c r="ALW326"/>
      <c r="ALX326"/>
      <c r="ALY326"/>
      <c r="ALZ326"/>
      <c r="AMA326"/>
      <c r="AMB326"/>
      <c r="AMC326"/>
      <c r="AMD326"/>
      <c r="AME326"/>
      <c r="AMF326"/>
      <c r="AMG326"/>
      <c r="AMH326"/>
      <c r="AMI326"/>
      <c r="AMJ326"/>
      <c r="AMK326"/>
      <c r="AML326"/>
      <c r="AMM326"/>
    </row>
    <row r="327" spans="1:1027" ht="26.1" customHeight="1">
      <c r="A327" s="655"/>
      <c r="B327" s="655"/>
      <c r="C327" s="263"/>
      <c r="D327" s="263">
        <v>4170</v>
      </c>
      <c r="E327" s="654" t="s">
        <v>237</v>
      </c>
      <c r="F327" s="654"/>
      <c r="G327" s="265">
        <v>2000</v>
      </c>
      <c r="H327" s="265">
        <v>2000</v>
      </c>
      <c r="I327" s="266">
        <v>0</v>
      </c>
      <c r="J327" s="259">
        <f t="shared" si="33"/>
        <v>0</v>
      </c>
      <c r="K327" s="259">
        <f t="shared" si="34"/>
        <v>100</v>
      </c>
      <c r="L327" s="313"/>
      <c r="M327" s="313"/>
      <c r="N327" s="313"/>
      <c r="P327" s="267">
        <f t="shared" si="36"/>
        <v>0</v>
      </c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  <c r="ADN327"/>
      <c r="ADO327"/>
      <c r="ADP327"/>
      <c r="ADQ327"/>
      <c r="ADR327"/>
      <c r="ADS327"/>
      <c r="ADT327"/>
      <c r="ADU327"/>
      <c r="ADV327"/>
      <c r="ADW327"/>
      <c r="ADX327"/>
      <c r="ADY327"/>
      <c r="ADZ327"/>
      <c r="AEA327"/>
      <c r="AEB327"/>
      <c r="AEC327"/>
      <c r="AED327"/>
      <c r="AEE327"/>
      <c r="AEF327"/>
      <c r="AEG327"/>
      <c r="AEH327"/>
      <c r="AEI327"/>
      <c r="AEJ327"/>
      <c r="AEK327"/>
      <c r="AEL327"/>
      <c r="AEM327"/>
      <c r="AEN327"/>
      <c r="AEO327"/>
      <c r="AEP327"/>
      <c r="AEQ327"/>
      <c r="AER327"/>
      <c r="AES327"/>
      <c r="AET327"/>
      <c r="AEU327"/>
      <c r="AEV327"/>
      <c r="AEW327"/>
      <c r="AEX327"/>
      <c r="AEY327"/>
      <c r="AEZ327"/>
      <c r="AFA327"/>
      <c r="AFB327"/>
      <c r="AFC327"/>
      <c r="AFD327"/>
      <c r="AFE327"/>
      <c r="AFF327"/>
      <c r="AFG327"/>
      <c r="AFH327"/>
      <c r="AFI327"/>
      <c r="AFJ327"/>
      <c r="AFK327"/>
      <c r="AFL327"/>
      <c r="AFM327"/>
      <c r="AFN327"/>
      <c r="AFO327"/>
      <c r="AFP327"/>
      <c r="AFQ327"/>
      <c r="AFR327"/>
      <c r="AFS327"/>
      <c r="AFT327"/>
      <c r="AFU327"/>
      <c r="AFV327"/>
      <c r="AFW327"/>
      <c r="AFX327"/>
      <c r="AFY327"/>
      <c r="AFZ327"/>
      <c r="AGA327"/>
      <c r="AGB327"/>
      <c r="AGC327"/>
      <c r="AGD327"/>
      <c r="AGE327"/>
      <c r="AGF327"/>
      <c r="AGG327"/>
      <c r="AGH327"/>
      <c r="AGI327"/>
      <c r="AGJ327"/>
      <c r="AGK327"/>
      <c r="AGL327"/>
      <c r="AGM327"/>
      <c r="AGN327"/>
      <c r="AGO327"/>
      <c r="AGP327"/>
      <c r="AGQ327"/>
      <c r="AGR327"/>
      <c r="AGS327"/>
      <c r="AGT327"/>
      <c r="AGU327"/>
      <c r="AGV327"/>
      <c r="AGW327"/>
      <c r="AGX327"/>
      <c r="AGY327"/>
      <c r="AGZ327"/>
      <c r="AHA327"/>
      <c r="AHB327"/>
      <c r="AHC327"/>
      <c r="AHD327"/>
      <c r="AHE327"/>
      <c r="AHF327"/>
      <c r="AHG327"/>
      <c r="AHH327"/>
      <c r="AHI327"/>
      <c r="AHJ327"/>
      <c r="AHK327"/>
      <c r="AHL327"/>
      <c r="AHM327"/>
      <c r="AHN327"/>
      <c r="AHO327"/>
      <c r="AHP327"/>
      <c r="AHQ327"/>
      <c r="AHR327"/>
      <c r="AHS327"/>
      <c r="AHT327"/>
      <c r="AHU327"/>
      <c r="AHV327"/>
      <c r="AHW327"/>
      <c r="AHX327"/>
      <c r="AHY327"/>
      <c r="AHZ327"/>
      <c r="AIA327"/>
      <c r="AIB327"/>
      <c r="AIC327"/>
      <c r="AID327"/>
      <c r="AIE327"/>
      <c r="AIF327"/>
      <c r="AIG327"/>
      <c r="AIH327"/>
      <c r="AII327"/>
      <c r="AIJ327"/>
      <c r="AIK327"/>
      <c r="AIL327"/>
      <c r="AIM327"/>
      <c r="AIN327"/>
      <c r="AIO327"/>
      <c r="AIP327"/>
      <c r="AIQ327"/>
      <c r="AIR327"/>
      <c r="AIS327"/>
      <c r="AIT327"/>
      <c r="AIU327"/>
      <c r="AIV327"/>
      <c r="AIW327"/>
      <c r="AIX327"/>
      <c r="AIY327"/>
      <c r="AIZ327"/>
      <c r="AJA327"/>
      <c r="AJB327"/>
      <c r="AJC327"/>
      <c r="AJD327"/>
      <c r="AJE327"/>
      <c r="AJF327"/>
      <c r="AJG327"/>
      <c r="AJH327"/>
      <c r="AJI327"/>
      <c r="AJJ327"/>
      <c r="AJK327"/>
      <c r="AJL327"/>
      <c r="AJM327"/>
      <c r="AJN327"/>
      <c r="AJO327"/>
      <c r="AJP327"/>
      <c r="AJQ327"/>
      <c r="AJR327"/>
      <c r="AJS327"/>
      <c r="AJT327"/>
      <c r="AJU327"/>
      <c r="AJV327"/>
      <c r="AJW327"/>
      <c r="AJX327"/>
      <c r="AJY327"/>
      <c r="AJZ327"/>
      <c r="AKA327"/>
      <c r="AKB327"/>
      <c r="AKC327"/>
      <c r="AKD327"/>
      <c r="AKE327"/>
      <c r="AKF327"/>
      <c r="AKG327"/>
      <c r="AKH327"/>
      <c r="AKI327"/>
      <c r="AKJ327"/>
      <c r="AKK327"/>
      <c r="AKL327"/>
      <c r="AKM327"/>
      <c r="AKN327"/>
      <c r="AKO327"/>
      <c r="AKP327"/>
      <c r="AKQ327"/>
      <c r="AKR327"/>
      <c r="AKS327"/>
      <c r="AKT327"/>
      <c r="AKU327"/>
      <c r="AKV327"/>
      <c r="AKW327"/>
      <c r="AKX327"/>
      <c r="AKY327"/>
      <c r="AKZ327"/>
      <c r="ALA327"/>
      <c r="ALB327"/>
      <c r="ALC327"/>
      <c r="ALD327"/>
      <c r="ALE327"/>
      <c r="ALF327"/>
      <c r="ALG327"/>
      <c r="ALH327"/>
      <c r="ALI327"/>
      <c r="ALJ327"/>
      <c r="ALK327"/>
      <c r="ALL327"/>
      <c r="ALM327"/>
      <c r="ALN327"/>
      <c r="ALO327"/>
      <c r="ALP327"/>
      <c r="ALQ327"/>
      <c r="ALR327"/>
      <c r="ALS327"/>
      <c r="ALT327"/>
      <c r="ALU327"/>
      <c r="ALV327"/>
      <c r="ALW327"/>
      <c r="ALX327"/>
      <c r="ALY327"/>
      <c r="ALZ327"/>
      <c r="AMA327"/>
      <c r="AMB327"/>
      <c r="AMC327"/>
      <c r="AMD327"/>
      <c r="AME327"/>
      <c r="AMF327"/>
      <c r="AMG327"/>
      <c r="AMH327"/>
      <c r="AMI327"/>
      <c r="AMJ327"/>
      <c r="AMK327"/>
      <c r="AML327"/>
      <c r="AMM327"/>
    </row>
    <row r="328" spans="1:1027" ht="27.75" customHeight="1">
      <c r="A328" s="655"/>
      <c r="B328" s="655"/>
      <c r="C328" s="263"/>
      <c r="D328" s="263">
        <v>4210</v>
      </c>
      <c r="E328" s="654" t="s">
        <v>225</v>
      </c>
      <c r="F328" s="654"/>
      <c r="G328" s="265">
        <v>2200</v>
      </c>
      <c r="H328" s="265">
        <v>2200</v>
      </c>
      <c r="I328" s="266">
        <v>0</v>
      </c>
      <c r="J328" s="259">
        <f t="shared" si="33"/>
        <v>0</v>
      </c>
      <c r="K328" s="259">
        <f t="shared" si="34"/>
        <v>100</v>
      </c>
      <c r="L328" s="313"/>
      <c r="M328" s="313"/>
      <c r="N328" s="313"/>
      <c r="P328" s="267">
        <f t="shared" si="36"/>
        <v>0</v>
      </c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  <c r="ADN328"/>
      <c r="ADO328"/>
      <c r="ADP328"/>
      <c r="ADQ328"/>
      <c r="ADR328"/>
      <c r="ADS328"/>
      <c r="ADT328"/>
      <c r="ADU328"/>
      <c r="ADV328"/>
      <c r="ADW328"/>
      <c r="ADX328"/>
      <c r="ADY328"/>
      <c r="ADZ328"/>
      <c r="AEA328"/>
      <c r="AEB328"/>
      <c r="AEC328"/>
      <c r="AED328"/>
      <c r="AEE328"/>
      <c r="AEF328"/>
      <c r="AEG328"/>
      <c r="AEH328"/>
      <c r="AEI328"/>
      <c r="AEJ328"/>
      <c r="AEK328"/>
      <c r="AEL328"/>
      <c r="AEM328"/>
      <c r="AEN328"/>
      <c r="AEO328"/>
      <c r="AEP328"/>
      <c r="AEQ328"/>
      <c r="AER328"/>
      <c r="AES328"/>
      <c r="AET328"/>
      <c r="AEU328"/>
      <c r="AEV328"/>
      <c r="AEW328"/>
      <c r="AEX328"/>
      <c r="AEY328"/>
      <c r="AEZ328"/>
      <c r="AFA328"/>
      <c r="AFB328"/>
      <c r="AFC328"/>
      <c r="AFD328"/>
      <c r="AFE328"/>
      <c r="AFF328"/>
      <c r="AFG328"/>
      <c r="AFH328"/>
      <c r="AFI328"/>
      <c r="AFJ328"/>
      <c r="AFK328"/>
      <c r="AFL328"/>
      <c r="AFM328"/>
      <c r="AFN328"/>
      <c r="AFO328"/>
      <c r="AFP328"/>
      <c r="AFQ328"/>
      <c r="AFR328"/>
      <c r="AFS328"/>
      <c r="AFT328"/>
      <c r="AFU328"/>
      <c r="AFV328"/>
      <c r="AFW328"/>
      <c r="AFX328"/>
      <c r="AFY328"/>
      <c r="AFZ328"/>
      <c r="AGA328"/>
      <c r="AGB328"/>
      <c r="AGC328"/>
      <c r="AGD328"/>
      <c r="AGE328"/>
      <c r="AGF328"/>
      <c r="AGG328"/>
      <c r="AGH328"/>
      <c r="AGI328"/>
      <c r="AGJ328"/>
      <c r="AGK328"/>
      <c r="AGL328"/>
      <c r="AGM328"/>
      <c r="AGN328"/>
      <c r="AGO328"/>
      <c r="AGP328"/>
      <c r="AGQ328"/>
      <c r="AGR328"/>
      <c r="AGS328"/>
      <c r="AGT328"/>
      <c r="AGU328"/>
      <c r="AGV328"/>
      <c r="AGW328"/>
      <c r="AGX328"/>
      <c r="AGY328"/>
      <c r="AGZ328"/>
      <c r="AHA328"/>
      <c r="AHB328"/>
      <c r="AHC328"/>
      <c r="AHD328"/>
      <c r="AHE328"/>
      <c r="AHF328"/>
      <c r="AHG328"/>
      <c r="AHH328"/>
      <c r="AHI328"/>
      <c r="AHJ328"/>
      <c r="AHK328"/>
      <c r="AHL328"/>
      <c r="AHM328"/>
      <c r="AHN328"/>
      <c r="AHO328"/>
      <c r="AHP328"/>
      <c r="AHQ328"/>
      <c r="AHR328"/>
      <c r="AHS328"/>
      <c r="AHT328"/>
      <c r="AHU328"/>
      <c r="AHV328"/>
      <c r="AHW328"/>
      <c r="AHX328"/>
      <c r="AHY328"/>
      <c r="AHZ328"/>
      <c r="AIA328"/>
      <c r="AIB328"/>
      <c r="AIC328"/>
      <c r="AID328"/>
      <c r="AIE328"/>
      <c r="AIF328"/>
      <c r="AIG328"/>
      <c r="AIH328"/>
      <c r="AII328"/>
      <c r="AIJ328"/>
      <c r="AIK328"/>
      <c r="AIL328"/>
      <c r="AIM328"/>
      <c r="AIN328"/>
      <c r="AIO328"/>
      <c r="AIP328"/>
      <c r="AIQ328"/>
      <c r="AIR328"/>
      <c r="AIS328"/>
      <c r="AIT328"/>
      <c r="AIU328"/>
      <c r="AIV328"/>
      <c r="AIW328"/>
      <c r="AIX328"/>
      <c r="AIY328"/>
      <c r="AIZ328"/>
      <c r="AJA328"/>
      <c r="AJB328"/>
      <c r="AJC328"/>
      <c r="AJD328"/>
      <c r="AJE328"/>
      <c r="AJF328"/>
      <c r="AJG328"/>
      <c r="AJH328"/>
      <c r="AJI328"/>
      <c r="AJJ328"/>
      <c r="AJK328"/>
      <c r="AJL328"/>
      <c r="AJM328"/>
      <c r="AJN328"/>
      <c r="AJO328"/>
      <c r="AJP328"/>
      <c r="AJQ328"/>
      <c r="AJR328"/>
      <c r="AJS328"/>
      <c r="AJT328"/>
      <c r="AJU328"/>
      <c r="AJV328"/>
      <c r="AJW328"/>
      <c r="AJX328"/>
      <c r="AJY328"/>
      <c r="AJZ328"/>
      <c r="AKA328"/>
      <c r="AKB328"/>
      <c r="AKC328"/>
      <c r="AKD328"/>
      <c r="AKE328"/>
      <c r="AKF328"/>
      <c r="AKG328"/>
      <c r="AKH328"/>
      <c r="AKI328"/>
      <c r="AKJ328"/>
      <c r="AKK328"/>
      <c r="AKL328"/>
      <c r="AKM328"/>
      <c r="AKN328"/>
      <c r="AKO328"/>
      <c r="AKP328"/>
      <c r="AKQ328"/>
      <c r="AKR328"/>
      <c r="AKS328"/>
      <c r="AKT328"/>
      <c r="AKU328"/>
      <c r="AKV328"/>
      <c r="AKW328"/>
      <c r="AKX328"/>
      <c r="AKY328"/>
      <c r="AKZ328"/>
      <c r="ALA328"/>
      <c r="ALB328"/>
      <c r="ALC328"/>
      <c r="ALD328"/>
      <c r="ALE328"/>
      <c r="ALF328"/>
      <c r="ALG328"/>
      <c r="ALH328"/>
      <c r="ALI328"/>
      <c r="ALJ328"/>
      <c r="ALK328"/>
      <c r="ALL328"/>
      <c r="ALM328"/>
      <c r="ALN328"/>
      <c r="ALO328"/>
      <c r="ALP328"/>
      <c r="ALQ328"/>
      <c r="ALR328"/>
      <c r="ALS328"/>
      <c r="ALT328"/>
      <c r="ALU328"/>
      <c r="ALV328"/>
      <c r="ALW328"/>
      <c r="ALX328"/>
      <c r="ALY328"/>
      <c r="ALZ328"/>
      <c r="AMA328"/>
      <c r="AMB328"/>
      <c r="AMC328"/>
      <c r="AMD328"/>
      <c r="AME328"/>
      <c r="AMF328"/>
      <c r="AMG328"/>
      <c r="AMH328"/>
      <c r="AMI328"/>
      <c r="AMJ328"/>
      <c r="AMK328"/>
      <c r="AML328"/>
      <c r="AMM328"/>
    </row>
    <row r="329" spans="1:1027" ht="24" customHeight="1">
      <c r="A329" s="655"/>
      <c r="B329" s="655"/>
      <c r="C329" s="263"/>
      <c r="D329" s="263">
        <v>4300</v>
      </c>
      <c r="E329" s="654" t="s">
        <v>219</v>
      </c>
      <c r="F329" s="654"/>
      <c r="G329" s="265">
        <v>3600</v>
      </c>
      <c r="H329" s="265">
        <v>3600</v>
      </c>
      <c r="I329" s="266">
        <v>0</v>
      </c>
      <c r="J329" s="259">
        <f t="shared" si="33"/>
        <v>0</v>
      </c>
      <c r="K329" s="259">
        <f t="shared" si="34"/>
        <v>100</v>
      </c>
      <c r="L329" s="313"/>
      <c r="M329" s="313"/>
      <c r="N329" s="313"/>
      <c r="P329" s="267">
        <f t="shared" si="36"/>
        <v>0</v>
      </c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  <c r="ADN329"/>
      <c r="ADO329"/>
      <c r="ADP329"/>
      <c r="ADQ329"/>
      <c r="ADR329"/>
      <c r="ADS329"/>
      <c r="ADT329"/>
      <c r="ADU329"/>
      <c r="ADV329"/>
      <c r="ADW329"/>
      <c r="ADX329"/>
      <c r="ADY329"/>
      <c r="ADZ329"/>
      <c r="AEA329"/>
      <c r="AEB329"/>
      <c r="AEC329"/>
      <c r="AED329"/>
      <c r="AEE329"/>
      <c r="AEF329"/>
      <c r="AEG329"/>
      <c r="AEH329"/>
      <c r="AEI329"/>
      <c r="AEJ329"/>
      <c r="AEK329"/>
      <c r="AEL329"/>
      <c r="AEM329"/>
      <c r="AEN329"/>
      <c r="AEO329"/>
      <c r="AEP329"/>
      <c r="AEQ329"/>
      <c r="AER329"/>
      <c r="AES329"/>
      <c r="AET329"/>
      <c r="AEU329"/>
      <c r="AEV329"/>
      <c r="AEW329"/>
      <c r="AEX329"/>
      <c r="AEY329"/>
      <c r="AEZ329"/>
      <c r="AFA329"/>
      <c r="AFB329"/>
      <c r="AFC329"/>
      <c r="AFD329"/>
      <c r="AFE329"/>
      <c r="AFF329"/>
      <c r="AFG329"/>
      <c r="AFH329"/>
      <c r="AFI329"/>
      <c r="AFJ329"/>
      <c r="AFK329"/>
      <c r="AFL329"/>
      <c r="AFM329"/>
      <c r="AFN329"/>
      <c r="AFO329"/>
      <c r="AFP329"/>
      <c r="AFQ329"/>
      <c r="AFR329"/>
      <c r="AFS329"/>
      <c r="AFT329"/>
      <c r="AFU329"/>
      <c r="AFV329"/>
      <c r="AFW329"/>
      <c r="AFX329"/>
      <c r="AFY329"/>
      <c r="AFZ329"/>
      <c r="AGA329"/>
      <c r="AGB329"/>
      <c r="AGC329"/>
      <c r="AGD329"/>
      <c r="AGE329"/>
      <c r="AGF329"/>
      <c r="AGG329"/>
      <c r="AGH329"/>
      <c r="AGI329"/>
      <c r="AGJ329"/>
      <c r="AGK329"/>
      <c r="AGL329"/>
      <c r="AGM329"/>
      <c r="AGN329"/>
      <c r="AGO329"/>
      <c r="AGP329"/>
      <c r="AGQ329"/>
      <c r="AGR329"/>
      <c r="AGS329"/>
      <c r="AGT329"/>
      <c r="AGU329"/>
      <c r="AGV329"/>
      <c r="AGW329"/>
      <c r="AGX329"/>
      <c r="AGY329"/>
      <c r="AGZ329"/>
      <c r="AHA329"/>
      <c r="AHB329"/>
      <c r="AHC329"/>
      <c r="AHD329"/>
      <c r="AHE329"/>
      <c r="AHF329"/>
      <c r="AHG329"/>
      <c r="AHH329"/>
      <c r="AHI329"/>
      <c r="AHJ329"/>
      <c r="AHK329"/>
      <c r="AHL329"/>
      <c r="AHM329"/>
      <c r="AHN329"/>
      <c r="AHO329"/>
      <c r="AHP329"/>
      <c r="AHQ329"/>
      <c r="AHR329"/>
      <c r="AHS329"/>
      <c r="AHT329"/>
      <c r="AHU329"/>
      <c r="AHV329"/>
      <c r="AHW329"/>
      <c r="AHX329"/>
      <c r="AHY329"/>
      <c r="AHZ329"/>
      <c r="AIA329"/>
      <c r="AIB329"/>
      <c r="AIC329"/>
      <c r="AID329"/>
      <c r="AIE329"/>
      <c r="AIF329"/>
      <c r="AIG329"/>
      <c r="AIH329"/>
      <c r="AII329"/>
      <c r="AIJ329"/>
      <c r="AIK329"/>
      <c r="AIL329"/>
      <c r="AIM329"/>
      <c r="AIN329"/>
      <c r="AIO329"/>
      <c r="AIP329"/>
      <c r="AIQ329"/>
      <c r="AIR329"/>
      <c r="AIS329"/>
      <c r="AIT329"/>
      <c r="AIU329"/>
      <c r="AIV329"/>
      <c r="AIW329"/>
      <c r="AIX329"/>
      <c r="AIY329"/>
      <c r="AIZ329"/>
      <c r="AJA329"/>
      <c r="AJB329"/>
      <c r="AJC329"/>
      <c r="AJD329"/>
      <c r="AJE329"/>
      <c r="AJF329"/>
      <c r="AJG329"/>
      <c r="AJH329"/>
      <c r="AJI329"/>
      <c r="AJJ329"/>
      <c r="AJK329"/>
      <c r="AJL329"/>
      <c r="AJM329"/>
      <c r="AJN329"/>
      <c r="AJO329"/>
      <c r="AJP329"/>
      <c r="AJQ329"/>
      <c r="AJR329"/>
      <c r="AJS329"/>
      <c r="AJT329"/>
      <c r="AJU329"/>
      <c r="AJV329"/>
      <c r="AJW329"/>
      <c r="AJX329"/>
      <c r="AJY329"/>
      <c r="AJZ329"/>
      <c r="AKA329"/>
      <c r="AKB329"/>
      <c r="AKC329"/>
      <c r="AKD329"/>
      <c r="AKE329"/>
      <c r="AKF329"/>
      <c r="AKG329"/>
      <c r="AKH329"/>
      <c r="AKI329"/>
      <c r="AKJ329"/>
      <c r="AKK329"/>
      <c r="AKL329"/>
      <c r="AKM329"/>
      <c r="AKN329"/>
      <c r="AKO329"/>
      <c r="AKP329"/>
      <c r="AKQ329"/>
      <c r="AKR329"/>
      <c r="AKS329"/>
      <c r="AKT329"/>
      <c r="AKU329"/>
      <c r="AKV329"/>
      <c r="AKW329"/>
      <c r="AKX329"/>
      <c r="AKY329"/>
      <c r="AKZ329"/>
      <c r="ALA329"/>
      <c r="ALB329"/>
      <c r="ALC329"/>
      <c r="ALD329"/>
      <c r="ALE329"/>
      <c r="ALF329"/>
      <c r="ALG329"/>
      <c r="ALH329"/>
      <c r="ALI329"/>
      <c r="ALJ329"/>
      <c r="ALK329"/>
      <c r="ALL329"/>
      <c r="ALM329"/>
      <c r="ALN329"/>
      <c r="ALO329"/>
      <c r="ALP329"/>
      <c r="ALQ329"/>
      <c r="ALR329"/>
      <c r="ALS329"/>
      <c r="ALT329"/>
      <c r="ALU329"/>
      <c r="ALV329"/>
      <c r="ALW329"/>
      <c r="ALX329"/>
      <c r="ALY329"/>
      <c r="ALZ329"/>
      <c r="AMA329"/>
      <c r="AMB329"/>
      <c r="AMC329"/>
      <c r="AMD329"/>
      <c r="AME329"/>
      <c r="AMF329"/>
      <c r="AMG329"/>
      <c r="AMH329"/>
      <c r="AMI329"/>
      <c r="AMJ329"/>
      <c r="AMK329"/>
      <c r="AML329"/>
      <c r="AMM329"/>
    </row>
    <row r="330" spans="1:1027" ht="37.35" customHeight="1">
      <c r="A330" s="655"/>
      <c r="B330" s="655"/>
      <c r="C330" s="263"/>
      <c r="D330" s="263">
        <v>4700</v>
      </c>
      <c r="E330" s="654" t="s">
        <v>391</v>
      </c>
      <c r="F330" s="654"/>
      <c r="G330" s="265">
        <v>2000</v>
      </c>
      <c r="H330" s="265">
        <v>2000</v>
      </c>
      <c r="I330" s="266">
        <v>0</v>
      </c>
      <c r="J330" s="259">
        <f t="shared" si="33"/>
        <v>0</v>
      </c>
      <c r="K330" s="259">
        <f t="shared" si="34"/>
        <v>100</v>
      </c>
      <c r="L330" s="313"/>
      <c r="M330" s="313"/>
      <c r="N330" s="313"/>
      <c r="P330" s="267">
        <f t="shared" si="36"/>
        <v>0</v>
      </c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  <c r="ADN330"/>
      <c r="ADO330"/>
      <c r="ADP330"/>
      <c r="ADQ330"/>
      <c r="ADR330"/>
      <c r="ADS330"/>
      <c r="ADT330"/>
      <c r="ADU330"/>
      <c r="ADV330"/>
      <c r="ADW330"/>
      <c r="ADX330"/>
      <c r="ADY330"/>
      <c r="ADZ330"/>
      <c r="AEA330"/>
      <c r="AEB330"/>
      <c r="AEC330"/>
      <c r="AED330"/>
      <c r="AEE330"/>
      <c r="AEF330"/>
      <c r="AEG330"/>
      <c r="AEH330"/>
      <c r="AEI330"/>
      <c r="AEJ330"/>
      <c r="AEK330"/>
      <c r="AEL330"/>
      <c r="AEM330"/>
      <c r="AEN330"/>
      <c r="AEO330"/>
      <c r="AEP330"/>
      <c r="AEQ330"/>
      <c r="AER330"/>
      <c r="AES330"/>
      <c r="AET330"/>
      <c r="AEU330"/>
      <c r="AEV330"/>
      <c r="AEW330"/>
      <c r="AEX330"/>
      <c r="AEY330"/>
      <c r="AEZ330"/>
      <c r="AFA330"/>
      <c r="AFB330"/>
      <c r="AFC330"/>
      <c r="AFD330"/>
      <c r="AFE330"/>
      <c r="AFF330"/>
      <c r="AFG330"/>
      <c r="AFH330"/>
      <c r="AFI330"/>
      <c r="AFJ330"/>
      <c r="AFK330"/>
      <c r="AFL330"/>
      <c r="AFM330"/>
      <c r="AFN330"/>
      <c r="AFO330"/>
      <c r="AFP330"/>
      <c r="AFQ330"/>
      <c r="AFR330"/>
      <c r="AFS330"/>
      <c r="AFT330"/>
      <c r="AFU330"/>
      <c r="AFV330"/>
      <c r="AFW330"/>
      <c r="AFX330"/>
      <c r="AFY330"/>
      <c r="AFZ330"/>
      <c r="AGA330"/>
      <c r="AGB330"/>
      <c r="AGC330"/>
      <c r="AGD330"/>
      <c r="AGE330"/>
      <c r="AGF330"/>
      <c r="AGG330"/>
      <c r="AGH330"/>
      <c r="AGI330"/>
      <c r="AGJ330"/>
      <c r="AGK330"/>
      <c r="AGL330"/>
      <c r="AGM330"/>
      <c r="AGN330"/>
      <c r="AGO330"/>
      <c r="AGP330"/>
      <c r="AGQ330"/>
      <c r="AGR330"/>
      <c r="AGS330"/>
      <c r="AGT330"/>
      <c r="AGU330"/>
      <c r="AGV330"/>
      <c r="AGW330"/>
      <c r="AGX330"/>
      <c r="AGY330"/>
      <c r="AGZ330"/>
      <c r="AHA330"/>
      <c r="AHB330"/>
      <c r="AHC330"/>
      <c r="AHD330"/>
      <c r="AHE330"/>
      <c r="AHF330"/>
      <c r="AHG330"/>
      <c r="AHH330"/>
      <c r="AHI330"/>
      <c r="AHJ330"/>
      <c r="AHK330"/>
      <c r="AHL330"/>
      <c r="AHM330"/>
      <c r="AHN330"/>
      <c r="AHO330"/>
      <c r="AHP330"/>
      <c r="AHQ330"/>
      <c r="AHR330"/>
      <c r="AHS330"/>
      <c r="AHT330"/>
      <c r="AHU330"/>
      <c r="AHV330"/>
      <c r="AHW330"/>
      <c r="AHX330"/>
      <c r="AHY330"/>
      <c r="AHZ330"/>
      <c r="AIA330"/>
      <c r="AIB330"/>
      <c r="AIC330"/>
      <c r="AID330"/>
      <c r="AIE330"/>
      <c r="AIF330"/>
      <c r="AIG330"/>
      <c r="AIH330"/>
      <c r="AII330"/>
      <c r="AIJ330"/>
      <c r="AIK330"/>
      <c r="AIL330"/>
      <c r="AIM330"/>
      <c r="AIN330"/>
      <c r="AIO330"/>
      <c r="AIP330"/>
      <c r="AIQ330"/>
      <c r="AIR330"/>
      <c r="AIS330"/>
      <c r="AIT330"/>
      <c r="AIU330"/>
      <c r="AIV330"/>
      <c r="AIW330"/>
      <c r="AIX330"/>
      <c r="AIY330"/>
      <c r="AIZ330"/>
      <c r="AJA330"/>
      <c r="AJB330"/>
      <c r="AJC330"/>
      <c r="AJD330"/>
      <c r="AJE330"/>
      <c r="AJF330"/>
      <c r="AJG330"/>
      <c r="AJH330"/>
      <c r="AJI330"/>
      <c r="AJJ330"/>
      <c r="AJK330"/>
      <c r="AJL330"/>
      <c r="AJM330"/>
      <c r="AJN330"/>
      <c r="AJO330"/>
      <c r="AJP330"/>
      <c r="AJQ330"/>
      <c r="AJR330"/>
      <c r="AJS330"/>
      <c r="AJT330"/>
      <c r="AJU330"/>
      <c r="AJV330"/>
      <c r="AJW330"/>
      <c r="AJX330"/>
      <c r="AJY330"/>
      <c r="AJZ330"/>
      <c r="AKA330"/>
      <c r="AKB330"/>
      <c r="AKC330"/>
      <c r="AKD330"/>
      <c r="AKE330"/>
      <c r="AKF330"/>
      <c r="AKG330"/>
      <c r="AKH330"/>
      <c r="AKI330"/>
      <c r="AKJ330"/>
      <c r="AKK330"/>
      <c r="AKL330"/>
      <c r="AKM330"/>
      <c r="AKN330"/>
      <c r="AKO330"/>
      <c r="AKP330"/>
      <c r="AKQ330"/>
      <c r="AKR330"/>
      <c r="AKS330"/>
      <c r="AKT330"/>
      <c r="AKU330"/>
      <c r="AKV330"/>
      <c r="AKW330"/>
      <c r="AKX330"/>
      <c r="AKY330"/>
      <c r="AKZ330"/>
      <c r="ALA330"/>
      <c r="ALB330"/>
      <c r="ALC330"/>
      <c r="ALD330"/>
      <c r="ALE330"/>
      <c r="ALF330"/>
      <c r="ALG330"/>
      <c r="ALH330"/>
      <c r="ALI330"/>
      <c r="ALJ330"/>
      <c r="ALK330"/>
      <c r="ALL330"/>
      <c r="ALM330"/>
      <c r="ALN330"/>
      <c r="ALO330"/>
      <c r="ALP330"/>
      <c r="ALQ330"/>
      <c r="ALR330"/>
      <c r="ALS330"/>
      <c r="ALT330"/>
      <c r="ALU330"/>
      <c r="ALV330"/>
      <c r="ALW330"/>
      <c r="ALX330"/>
      <c r="ALY330"/>
      <c r="ALZ330"/>
      <c r="AMA330"/>
      <c r="AMB330"/>
      <c r="AMC330"/>
      <c r="AMD330"/>
      <c r="AME330"/>
      <c r="AMF330"/>
      <c r="AMG330"/>
      <c r="AMH330"/>
      <c r="AMI330"/>
      <c r="AMJ330"/>
      <c r="AMK330"/>
      <c r="AML330"/>
      <c r="AMM330"/>
    </row>
    <row r="331" spans="1:1027" s="260" customFormat="1" ht="30.6" customHeight="1">
      <c r="A331" s="655"/>
      <c r="B331" s="655"/>
      <c r="C331" s="254">
        <v>85154</v>
      </c>
      <c r="D331" s="254"/>
      <c r="E331" s="669" t="s">
        <v>265</v>
      </c>
      <c r="F331" s="669"/>
      <c r="G331" s="272">
        <f>SUM(G332:G355)</f>
        <v>764600</v>
      </c>
      <c r="H331" s="272">
        <f>SUM(H332:H355)</f>
        <v>844913</v>
      </c>
      <c r="I331" s="272">
        <f>SUM(I332:I355)</f>
        <v>391713.44999999995</v>
      </c>
      <c r="J331" s="259">
        <f t="shared" si="33"/>
        <v>46.361394605125014</v>
      </c>
      <c r="K331" s="259">
        <f t="shared" si="34"/>
        <v>110.50392362019356</v>
      </c>
      <c r="L331" s="313"/>
      <c r="M331" s="313">
        <f>H331+H322</f>
        <v>900313</v>
      </c>
      <c r="N331" s="313">
        <f>I331+I322</f>
        <v>417713.44999999995</v>
      </c>
      <c r="P331" s="261">
        <f t="shared" si="36"/>
        <v>80313</v>
      </c>
    </row>
    <row r="332" spans="1:1027" ht="89.45" customHeight="1">
      <c r="A332" s="655"/>
      <c r="B332" s="655"/>
      <c r="C332" s="263"/>
      <c r="D332" s="263">
        <v>2320</v>
      </c>
      <c r="E332" s="654" t="s">
        <v>240</v>
      </c>
      <c r="F332" s="654"/>
      <c r="G332" s="265">
        <v>1000</v>
      </c>
      <c r="H332" s="265">
        <v>1000</v>
      </c>
      <c r="I332" s="266">
        <v>0</v>
      </c>
      <c r="J332" s="259">
        <f t="shared" si="33"/>
        <v>0</v>
      </c>
      <c r="K332" s="259">
        <f t="shared" si="34"/>
        <v>100</v>
      </c>
      <c r="L332" s="313"/>
      <c r="M332" s="313"/>
      <c r="N332" s="313">
        <f>M331-N331</f>
        <v>482599.55000000005</v>
      </c>
      <c r="P332" s="267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  <c r="ADN332"/>
      <c r="ADO332"/>
      <c r="ADP332"/>
      <c r="ADQ332"/>
      <c r="ADR332"/>
      <c r="ADS332"/>
      <c r="ADT332"/>
      <c r="ADU332"/>
      <c r="ADV332"/>
      <c r="ADW332"/>
      <c r="ADX332"/>
      <c r="ADY332"/>
      <c r="ADZ332"/>
      <c r="AEA332"/>
      <c r="AEB332"/>
      <c r="AEC332"/>
      <c r="AED332"/>
      <c r="AEE332"/>
      <c r="AEF332"/>
      <c r="AEG332"/>
      <c r="AEH332"/>
      <c r="AEI332"/>
      <c r="AEJ332"/>
      <c r="AEK332"/>
      <c r="AEL332"/>
      <c r="AEM332"/>
      <c r="AEN332"/>
      <c r="AEO332"/>
      <c r="AEP332"/>
      <c r="AEQ332"/>
      <c r="AER332"/>
      <c r="AES332"/>
      <c r="AET332"/>
      <c r="AEU332"/>
      <c r="AEV332"/>
      <c r="AEW332"/>
      <c r="AEX332"/>
      <c r="AEY332"/>
      <c r="AEZ332"/>
      <c r="AFA332"/>
      <c r="AFB332"/>
      <c r="AFC332"/>
      <c r="AFD332"/>
      <c r="AFE332"/>
      <c r="AFF332"/>
      <c r="AFG332"/>
      <c r="AFH332"/>
      <c r="AFI332"/>
      <c r="AFJ332"/>
      <c r="AFK332"/>
      <c r="AFL332"/>
      <c r="AFM332"/>
      <c r="AFN332"/>
      <c r="AFO332"/>
      <c r="AFP332"/>
      <c r="AFQ332"/>
      <c r="AFR332"/>
      <c r="AFS332"/>
      <c r="AFT332"/>
      <c r="AFU332"/>
      <c r="AFV332"/>
      <c r="AFW332"/>
      <c r="AFX332"/>
      <c r="AFY332"/>
      <c r="AFZ332"/>
      <c r="AGA332"/>
      <c r="AGB332"/>
      <c r="AGC332"/>
      <c r="AGD332"/>
      <c r="AGE332"/>
      <c r="AGF332"/>
      <c r="AGG332"/>
      <c r="AGH332"/>
      <c r="AGI332"/>
      <c r="AGJ332"/>
      <c r="AGK332"/>
      <c r="AGL332"/>
      <c r="AGM332"/>
      <c r="AGN332"/>
      <c r="AGO332"/>
      <c r="AGP332"/>
      <c r="AGQ332"/>
      <c r="AGR332"/>
      <c r="AGS332"/>
      <c r="AGT332"/>
      <c r="AGU332"/>
      <c r="AGV332"/>
      <c r="AGW332"/>
      <c r="AGX332"/>
      <c r="AGY332"/>
      <c r="AGZ332"/>
      <c r="AHA332"/>
      <c r="AHB332"/>
      <c r="AHC332"/>
      <c r="AHD332"/>
      <c r="AHE332"/>
      <c r="AHF332"/>
      <c r="AHG332"/>
      <c r="AHH332"/>
      <c r="AHI332"/>
      <c r="AHJ332"/>
      <c r="AHK332"/>
      <c r="AHL332"/>
      <c r="AHM332"/>
      <c r="AHN332"/>
      <c r="AHO332"/>
      <c r="AHP332"/>
      <c r="AHQ332"/>
      <c r="AHR332"/>
      <c r="AHS332"/>
      <c r="AHT332"/>
      <c r="AHU332"/>
      <c r="AHV332"/>
      <c r="AHW332"/>
      <c r="AHX332"/>
      <c r="AHY332"/>
      <c r="AHZ332"/>
      <c r="AIA332"/>
      <c r="AIB332"/>
      <c r="AIC332"/>
      <c r="AID332"/>
      <c r="AIE332"/>
      <c r="AIF332"/>
      <c r="AIG332"/>
      <c r="AIH332"/>
      <c r="AII332"/>
      <c r="AIJ332"/>
      <c r="AIK332"/>
      <c r="AIL332"/>
      <c r="AIM332"/>
      <c r="AIN332"/>
      <c r="AIO332"/>
      <c r="AIP332"/>
      <c r="AIQ332"/>
      <c r="AIR332"/>
      <c r="AIS332"/>
      <c r="AIT332"/>
      <c r="AIU332"/>
      <c r="AIV332"/>
      <c r="AIW332"/>
      <c r="AIX332"/>
      <c r="AIY332"/>
      <c r="AIZ332"/>
      <c r="AJA332"/>
      <c r="AJB332"/>
      <c r="AJC332"/>
      <c r="AJD332"/>
      <c r="AJE332"/>
      <c r="AJF332"/>
      <c r="AJG332"/>
      <c r="AJH332"/>
      <c r="AJI332"/>
      <c r="AJJ332"/>
      <c r="AJK332"/>
      <c r="AJL332"/>
      <c r="AJM332"/>
      <c r="AJN332"/>
      <c r="AJO332"/>
      <c r="AJP332"/>
      <c r="AJQ332"/>
      <c r="AJR332"/>
      <c r="AJS332"/>
      <c r="AJT332"/>
      <c r="AJU332"/>
      <c r="AJV332"/>
      <c r="AJW332"/>
      <c r="AJX332"/>
      <c r="AJY332"/>
      <c r="AJZ332"/>
      <c r="AKA332"/>
      <c r="AKB332"/>
      <c r="AKC332"/>
      <c r="AKD332"/>
      <c r="AKE332"/>
      <c r="AKF332"/>
      <c r="AKG332"/>
      <c r="AKH332"/>
      <c r="AKI332"/>
      <c r="AKJ332"/>
      <c r="AKK332"/>
      <c r="AKL332"/>
      <c r="AKM332"/>
      <c r="AKN332"/>
      <c r="AKO332"/>
      <c r="AKP332"/>
      <c r="AKQ332"/>
      <c r="AKR332"/>
      <c r="AKS332"/>
      <c r="AKT332"/>
      <c r="AKU332"/>
      <c r="AKV332"/>
      <c r="AKW332"/>
      <c r="AKX332"/>
      <c r="AKY332"/>
      <c r="AKZ332"/>
      <c r="ALA332"/>
      <c r="ALB332"/>
      <c r="ALC332"/>
      <c r="ALD332"/>
      <c r="ALE332"/>
      <c r="ALF332"/>
      <c r="ALG332"/>
      <c r="ALH332"/>
      <c r="ALI332"/>
      <c r="ALJ332"/>
      <c r="ALK332"/>
      <c r="ALL332"/>
      <c r="ALM332"/>
      <c r="ALN332"/>
      <c r="ALO332"/>
      <c r="ALP332"/>
      <c r="ALQ332"/>
      <c r="ALR332"/>
      <c r="ALS332"/>
      <c r="ALT332"/>
      <c r="ALU332"/>
      <c r="ALV332"/>
      <c r="ALW332"/>
      <c r="ALX332"/>
      <c r="ALY332"/>
      <c r="ALZ332"/>
      <c r="AMA332"/>
      <c r="AMB332"/>
      <c r="AMC332"/>
      <c r="AMD332"/>
      <c r="AME332"/>
      <c r="AMF332"/>
      <c r="AMG332"/>
      <c r="AMH332"/>
      <c r="AMI332"/>
      <c r="AMJ332"/>
      <c r="AMK332"/>
      <c r="AML332"/>
      <c r="AMM332"/>
    </row>
    <row r="333" spans="1:1027" ht="117.4" customHeight="1">
      <c r="A333" s="656"/>
      <c r="B333" s="657"/>
      <c r="C333" s="263"/>
      <c r="D333" s="263">
        <v>2360</v>
      </c>
      <c r="E333" s="658" t="s">
        <v>645</v>
      </c>
      <c r="F333" s="659"/>
      <c r="G333" s="265">
        <v>0</v>
      </c>
      <c r="H333" s="265">
        <v>102027</v>
      </c>
      <c r="I333" s="266">
        <v>78000</v>
      </c>
      <c r="J333" s="259">
        <f t="shared" si="33"/>
        <v>76.450351377576524</v>
      </c>
      <c r="K333" s="259"/>
      <c r="L333" s="313"/>
      <c r="M333" s="313"/>
      <c r="N333" s="313"/>
      <c r="P333" s="267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  <c r="AAZ333"/>
      <c r="ABA333"/>
      <c r="ABB333"/>
      <c r="ABC333"/>
      <c r="ABD333"/>
      <c r="ABE333"/>
      <c r="ABF333"/>
      <c r="ABG333"/>
      <c r="ABH333"/>
      <c r="ABI333"/>
      <c r="ABJ333"/>
      <c r="ABK333"/>
      <c r="ABL333"/>
      <c r="ABM333"/>
      <c r="ABN333"/>
      <c r="ABO333"/>
      <c r="ABP333"/>
      <c r="ABQ333"/>
      <c r="ABR333"/>
      <c r="ABS333"/>
      <c r="ABT333"/>
      <c r="ABU333"/>
      <c r="ABV333"/>
      <c r="ABW333"/>
      <c r="ABX333"/>
      <c r="ABY333"/>
      <c r="ABZ333"/>
      <c r="ACA333"/>
      <c r="ACB333"/>
      <c r="ACC333"/>
      <c r="ACD333"/>
      <c r="ACE333"/>
      <c r="ACF333"/>
      <c r="ACG333"/>
      <c r="ACH333"/>
      <c r="ACI333"/>
      <c r="ACJ333"/>
      <c r="ACK333"/>
      <c r="ACL333"/>
      <c r="ACM333"/>
      <c r="ACN333"/>
      <c r="ACO333"/>
      <c r="ACP333"/>
      <c r="ACQ333"/>
      <c r="ACR333"/>
      <c r="ACS333"/>
      <c r="ACT333"/>
      <c r="ACU333"/>
      <c r="ACV333"/>
      <c r="ACW333"/>
      <c r="ACX333"/>
      <c r="ACY333"/>
      <c r="ACZ333"/>
      <c r="ADA333"/>
      <c r="ADB333"/>
      <c r="ADC333"/>
      <c r="ADD333"/>
      <c r="ADE333"/>
      <c r="ADF333"/>
      <c r="ADG333"/>
      <c r="ADH333"/>
      <c r="ADI333"/>
      <c r="ADJ333"/>
      <c r="ADK333"/>
      <c r="ADL333"/>
      <c r="ADM333"/>
      <c r="ADN333"/>
      <c r="ADO333"/>
      <c r="ADP333"/>
      <c r="ADQ333"/>
      <c r="ADR333"/>
      <c r="ADS333"/>
      <c r="ADT333"/>
      <c r="ADU333"/>
      <c r="ADV333"/>
      <c r="ADW333"/>
      <c r="ADX333"/>
      <c r="ADY333"/>
      <c r="ADZ333"/>
      <c r="AEA333"/>
      <c r="AEB333"/>
      <c r="AEC333"/>
      <c r="AED333"/>
      <c r="AEE333"/>
      <c r="AEF333"/>
      <c r="AEG333"/>
      <c r="AEH333"/>
      <c r="AEI333"/>
      <c r="AEJ333"/>
      <c r="AEK333"/>
      <c r="AEL333"/>
      <c r="AEM333"/>
      <c r="AEN333"/>
      <c r="AEO333"/>
      <c r="AEP333"/>
      <c r="AEQ333"/>
      <c r="AER333"/>
      <c r="AES333"/>
      <c r="AET333"/>
      <c r="AEU333"/>
      <c r="AEV333"/>
      <c r="AEW333"/>
      <c r="AEX333"/>
      <c r="AEY333"/>
      <c r="AEZ333"/>
      <c r="AFA333"/>
      <c r="AFB333"/>
      <c r="AFC333"/>
      <c r="AFD333"/>
      <c r="AFE333"/>
      <c r="AFF333"/>
      <c r="AFG333"/>
      <c r="AFH333"/>
      <c r="AFI333"/>
      <c r="AFJ333"/>
      <c r="AFK333"/>
      <c r="AFL333"/>
      <c r="AFM333"/>
      <c r="AFN333"/>
      <c r="AFO333"/>
      <c r="AFP333"/>
      <c r="AFQ333"/>
      <c r="AFR333"/>
      <c r="AFS333"/>
      <c r="AFT333"/>
      <c r="AFU333"/>
      <c r="AFV333"/>
      <c r="AFW333"/>
      <c r="AFX333"/>
      <c r="AFY333"/>
      <c r="AFZ333"/>
      <c r="AGA333"/>
      <c r="AGB333"/>
      <c r="AGC333"/>
      <c r="AGD333"/>
      <c r="AGE333"/>
      <c r="AGF333"/>
      <c r="AGG333"/>
      <c r="AGH333"/>
      <c r="AGI333"/>
      <c r="AGJ333"/>
      <c r="AGK333"/>
      <c r="AGL333"/>
      <c r="AGM333"/>
      <c r="AGN333"/>
      <c r="AGO333"/>
      <c r="AGP333"/>
      <c r="AGQ333"/>
      <c r="AGR333"/>
      <c r="AGS333"/>
      <c r="AGT333"/>
      <c r="AGU333"/>
      <c r="AGV333"/>
      <c r="AGW333"/>
      <c r="AGX333"/>
      <c r="AGY333"/>
      <c r="AGZ333"/>
      <c r="AHA333"/>
      <c r="AHB333"/>
      <c r="AHC333"/>
      <c r="AHD333"/>
      <c r="AHE333"/>
      <c r="AHF333"/>
      <c r="AHG333"/>
      <c r="AHH333"/>
      <c r="AHI333"/>
      <c r="AHJ333"/>
      <c r="AHK333"/>
      <c r="AHL333"/>
      <c r="AHM333"/>
      <c r="AHN333"/>
      <c r="AHO333"/>
      <c r="AHP333"/>
      <c r="AHQ333"/>
      <c r="AHR333"/>
      <c r="AHS333"/>
      <c r="AHT333"/>
      <c r="AHU333"/>
      <c r="AHV333"/>
      <c r="AHW333"/>
      <c r="AHX333"/>
      <c r="AHY333"/>
      <c r="AHZ333"/>
      <c r="AIA333"/>
      <c r="AIB333"/>
      <c r="AIC333"/>
      <c r="AID333"/>
      <c r="AIE333"/>
      <c r="AIF333"/>
      <c r="AIG333"/>
      <c r="AIH333"/>
      <c r="AII333"/>
      <c r="AIJ333"/>
      <c r="AIK333"/>
      <c r="AIL333"/>
      <c r="AIM333"/>
      <c r="AIN333"/>
      <c r="AIO333"/>
      <c r="AIP333"/>
      <c r="AIQ333"/>
      <c r="AIR333"/>
      <c r="AIS333"/>
      <c r="AIT333"/>
      <c r="AIU333"/>
      <c r="AIV333"/>
      <c r="AIW333"/>
      <c r="AIX333"/>
      <c r="AIY333"/>
      <c r="AIZ333"/>
      <c r="AJA333"/>
      <c r="AJB333"/>
      <c r="AJC333"/>
      <c r="AJD333"/>
      <c r="AJE333"/>
      <c r="AJF333"/>
      <c r="AJG333"/>
      <c r="AJH333"/>
      <c r="AJI333"/>
      <c r="AJJ333"/>
      <c r="AJK333"/>
      <c r="AJL333"/>
      <c r="AJM333"/>
      <c r="AJN333"/>
      <c r="AJO333"/>
      <c r="AJP333"/>
      <c r="AJQ333"/>
      <c r="AJR333"/>
      <c r="AJS333"/>
      <c r="AJT333"/>
      <c r="AJU333"/>
      <c r="AJV333"/>
      <c r="AJW333"/>
      <c r="AJX333"/>
      <c r="AJY333"/>
      <c r="AJZ333"/>
      <c r="AKA333"/>
      <c r="AKB333"/>
      <c r="AKC333"/>
      <c r="AKD333"/>
      <c r="AKE333"/>
      <c r="AKF333"/>
      <c r="AKG333"/>
      <c r="AKH333"/>
      <c r="AKI333"/>
      <c r="AKJ333"/>
      <c r="AKK333"/>
      <c r="AKL333"/>
      <c r="AKM333"/>
      <c r="AKN333"/>
      <c r="AKO333"/>
      <c r="AKP333"/>
      <c r="AKQ333"/>
      <c r="AKR333"/>
      <c r="AKS333"/>
      <c r="AKT333"/>
      <c r="AKU333"/>
      <c r="AKV333"/>
      <c r="AKW333"/>
      <c r="AKX333"/>
      <c r="AKY333"/>
      <c r="AKZ333"/>
      <c r="ALA333"/>
      <c r="ALB333"/>
      <c r="ALC333"/>
      <c r="ALD333"/>
      <c r="ALE333"/>
      <c r="ALF333"/>
      <c r="ALG333"/>
      <c r="ALH333"/>
      <c r="ALI333"/>
      <c r="ALJ333"/>
      <c r="ALK333"/>
      <c r="ALL333"/>
      <c r="ALM333"/>
      <c r="ALN333"/>
      <c r="ALO333"/>
      <c r="ALP333"/>
      <c r="ALQ333"/>
      <c r="ALR333"/>
      <c r="ALS333"/>
      <c r="ALT333"/>
      <c r="ALU333"/>
      <c r="ALV333"/>
      <c r="ALW333"/>
      <c r="ALX333"/>
      <c r="ALY333"/>
      <c r="ALZ333"/>
      <c r="AMA333"/>
      <c r="AMB333"/>
      <c r="AMC333"/>
      <c r="AMD333"/>
      <c r="AME333"/>
      <c r="AMF333"/>
      <c r="AMG333"/>
      <c r="AMH333"/>
      <c r="AMI333"/>
      <c r="AMJ333"/>
      <c r="AMK333"/>
      <c r="AML333"/>
      <c r="AMM333"/>
    </row>
    <row r="334" spans="1:1027" ht="73.900000000000006" customHeight="1">
      <c r="A334" s="655"/>
      <c r="B334" s="655"/>
      <c r="C334" s="263"/>
      <c r="D334" s="263">
        <v>2820</v>
      </c>
      <c r="E334" s="654" t="s">
        <v>228</v>
      </c>
      <c r="F334" s="654"/>
      <c r="G334" s="265">
        <v>273000</v>
      </c>
      <c r="H334" s="265">
        <v>273000</v>
      </c>
      <c r="I334" s="266">
        <v>113750</v>
      </c>
      <c r="J334" s="259">
        <f t="shared" si="33"/>
        <v>41.666666666666671</v>
      </c>
      <c r="K334" s="259">
        <f t="shared" si="34"/>
        <v>100</v>
      </c>
      <c r="L334" s="313"/>
      <c r="M334" s="313"/>
      <c r="N334" s="313"/>
      <c r="P334" s="267">
        <f t="shared" ref="P334:P382" si="38">H334-G334</f>
        <v>0</v>
      </c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  <c r="ABX334"/>
      <c r="ABY334"/>
      <c r="ABZ334"/>
      <c r="ACA334"/>
      <c r="ACB334"/>
      <c r="ACC334"/>
      <c r="ACD334"/>
      <c r="ACE334"/>
      <c r="ACF334"/>
      <c r="ACG334"/>
      <c r="ACH334"/>
      <c r="ACI334"/>
      <c r="ACJ334"/>
      <c r="ACK334"/>
      <c r="ACL334"/>
      <c r="ACM334"/>
      <c r="ACN334"/>
      <c r="ACO334"/>
      <c r="ACP334"/>
      <c r="ACQ334"/>
      <c r="ACR334"/>
      <c r="ACS334"/>
      <c r="ACT334"/>
      <c r="ACU334"/>
      <c r="ACV334"/>
      <c r="ACW334"/>
      <c r="ACX334"/>
      <c r="ACY334"/>
      <c r="ACZ334"/>
      <c r="ADA334"/>
      <c r="ADB334"/>
      <c r="ADC334"/>
      <c r="ADD334"/>
      <c r="ADE334"/>
      <c r="ADF334"/>
      <c r="ADG334"/>
      <c r="ADH334"/>
      <c r="ADI334"/>
      <c r="ADJ334"/>
      <c r="ADK334"/>
      <c r="ADL334"/>
      <c r="ADM334"/>
      <c r="ADN334"/>
      <c r="ADO334"/>
      <c r="ADP334"/>
      <c r="ADQ334"/>
      <c r="ADR334"/>
      <c r="ADS334"/>
      <c r="ADT334"/>
      <c r="ADU334"/>
      <c r="ADV334"/>
      <c r="ADW334"/>
      <c r="ADX334"/>
      <c r="ADY334"/>
      <c r="ADZ334"/>
      <c r="AEA334"/>
      <c r="AEB334"/>
      <c r="AEC334"/>
      <c r="AED334"/>
      <c r="AEE334"/>
      <c r="AEF334"/>
      <c r="AEG334"/>
      <c r="AEH334"/>
      <c r="AEI334"/>
      <c r="AEJ334"/>
      <c r="AEK334"/>
      <c r="AEL334"/>
      <c r="AEM334"/>
      <c r="AEN334"/>
      <c r="AEO334"/>
      <c r="AEP334"/>
      <c r="AEQ334"/>
      <c r="AER334"/>
      <c r="AES334"/>
      <c r="AET334"/>
      <c r="AEU334"/>
      <c r="AEV334"/>
      <c r="AEW334"/>
      <c r="AEX334"/>
      <c r="AEY334"/>
      <c r="AEZ334"/>
      <c r="AFA334"/>
      <c r="AFB334"/>
      <c r="AFC334"/>
      <c r="AFD334"/>
      <c r="AFE334"/>
      <c r="AFF334"/>
      <c r="AFG334"/>
      <c r="AFH334"/>
      <c r="AFI334"/>
      <c r="AFJ334"/>
      <c r="AFK334"/>
      <c r="AFL334"/>
      <c r="AFM334"/>
      <c r="AFN334"/>
      <c r="AFO334"/>
      <c r="AFP334"/>
      <c r="AFQ334"/>
      <c r="AFR334"/>
      <c r="AFS334"/>
      <c r="AFT334"/>
      <c r="AFU334"/>
      <c r="AFV334"/>
      <c r="AFW334"/>
      <c r="AFX334"/>
      <c r="AFY334"/>
      <c r="AFZ334"/>
      <c r="AGA334"/>
      <c r="AGB334"/>
      <c r="AGC334"/>
      <c r="AGD334"/>
      <c r="AGE334"/>
      <c r="AGF334"/>
      <c r="AGG334"/>
      <c r="AGH334"/>
      <c r="AGI334"/>
      <c r="AGJ334"/>
      <c r="AGK334"/>
      <c r="AGL334"/>
      <c r="AGM334"/>
      <c r="AGN334"/>
      <c r="AGO334"/>
      <c r="AGP334"/>
      <c r="AGQ334"/>
      <c r="AGR334"/>
      <c r="AGS334"/>
      <c r="AGT334"/>
      <c r="AGU334"/>
      <c r="AGV334"/>
      <c r="AGW334"/>
      <c r="AGX334"/>
      <c r="AGY334"/>
      <c r="AGZ334"/>
      <c r="AHA334"/>
      <c r="AHB334"/>
      <c r="AHC334"/>
      <c r="AHD334"/>
      <c r="AHE334"/>
      <c r="AHF334"/>
      <c r="AHG334"/>
      <c r="AHH334"/>
      <c r="AHI334"/>
      <c r="AHJ334"/>
      <c r="AHK334"/>
      <c r="AHL334"/>
      <c r="AHM334"/>
      <c r="AHN334"/>
      <c r="AHO334"/>
      <c r="AHP334"/>
      <c r="AHQ334"/>
      <c r="AHR334"/>
      <c r="AHS334"/>
      <c r="AHT334"/>
      <c r="AHU334"/>
      <c r="AHV334"/>
      <c r="AHW334"/>
      <c r="AHX334"/>
      <c r="AHY334"/>
      <c r="AHZ334"/>
      <c r="AIA334"/>
      <c r="AIB334"/>
      <c r="AIC334"/>
      <c r="AID334"/>
      <c r="AIE334"/>
      <c r="AIF334"/>
      <c r="AIG334"/>
      <c r="AIH334"/>
      <c r="AII334"/>
      <c r="AIJ334"/>
      <c r="AIK334"/>
      <c r="AIL334"/>
      <c r="AIM334"/>
      <c r="AIN334"/>
      <c r="AIO334"/>
      <c r="AIP334"/>
      <c r="AIQ334"/>
      <c r="AIR334"/>
      <c r="AIS334"/>
      <c r="AIT334"/>
      <c r="AIU334"/>
      <c r="AIV334"/>
      <c r="AIW334"/>
      <c r="AIX334"/>
      <c r="AIY334"/>
      <c r="AIZ334"/>
      <c r="AJA334"/>
      <c r="AJB334"/>
      <c r="AJC334"/>
      <c r="AJD334"/>
      <c r="AJE334"/>
      <c r="AJF334"/>
      <c r="AJG334"/>
      <c r="AJH334"/>
      <c r="AJI334"/>
      <c r="AJJ334"/>
      <c r="AJK334"/>
      <c r="AJL334"/>
      <c r="AJM334"/>
      <c r="AJN334"/>
      <c r="AJO334"/>
      <c r="AJP334"/>
      <c r="AJQ334"/>
      <c r="AJR334"/>
      <c r="AJS334"/>
      <c r="AJT334"/>
      <c r="AJU334"/>
      <c r="AJV334"/>
      <c r="AJW334"/>
      <c r="AJX334"/>
      <c r="AJY334"/>
      <c r="AJZ334"/>
      <c r="AKA334"/>
      <c r="AKB334"/>
      <c r="AKC334"/>
      <c r="AKD334"/>
      <c r="AKE334"/>
      <c r="AKF334"/>
      <c r="AKG334"/>
      <c r="AKH334"/>
      <c r="AKI334"/>
      <c r="AKJ334"/>
      <c r="AKK334"/>
      <c r="AKL334"/>
      <c r="AKM334"/>
      <c r="AKN334"/>
      <c r="AKO334"/>
      <c r="AKP334"/>
      <c r="AKQ334"/>
      <c r="AKR334"/>
      <c r="AKS334"/>
      <c r="AKT334"/>
      <c r="AKU334"/>
      <c r="AKV334"/>
      <c r="AKW334"/>
      <c r="AKX334"/>
      <c r="AKY334"/>
      <c r="AKZ334"/>
      <c r="ALA334"/>
      <c r="ALB334"/>
      <c r="ALC334"/>
      <c r="ALD334"/>
      <c r="ALE334"/>
      <c r="ALF334"/>
      <c r="ALG334"/>
      <c r="ALH334"/>
      <c r="ALI334"/>
      <c r="ALJ334"/>
      <c r="ALK334"/>
      <c r="ALL334"/>
      <c r="ALM334"/>
      <c r="ALN334"/>
      <c r="ALO334"/>
      <c r="ALP334"/>
      <c r="ALQ334"/>
      <c r="ALR334"/>
      <c r="ALS334"/>
      <c r="ALT334"/>
      <c r="ALU334"/>
      <c r="ALV334"/>
      <c r="ALW334"/>
      <c r="ALX334"/>
      <c r="ALY334"/>
      <c r="ALZ334"/>
      <c r="AMA334"/>
      <c r="AMB334"/>
      <c r="AMC334"/>
      <c r="AMD334"/>
      <c r="AME334"/>
      <c r="AMF334"/>
      <c r="AMG334"/>
      <c r="AMH334"/>
      <c r="AMI334"/>
      <c r="AMJ334"/>
      <c r="AMK334"/>
      <c r="AML334"/>
      <c r="AMM334"/>
    </row>
    <row r="335" spans="1:1027" ht="73.900000000000006" customHeight="1">
      <c r="A335" s="656"/>
      <c r="B335" s="657"/>
      <c r="C335" s="263"/>
      <c r="D335" s="263">
        <v>2830</v>
      </c>
      <c r="E335" s="658" t="s">
        <v>658</v>
      </c>
      <c r="F335" s="659"/>
      <c r="G335" s="265">
        <v>72027</v>
      </c>
      <c r="H335" s="265">
        <v>0</v>
      </c>
      <c r="I335" s="266">
        <v>0</v>
      </c>
      <c r="J335" s="259"/>
      <c r="K335" s="259">
        <f t="shared" ref="K335:K398" si="39">H335/G335*100</f>
        <v>0</v>
      </c>
      <c r="L335" s="313"/>
      <c r="M335" s="313"/>
      <c r="N335" s="313"/>
      <c r="P335" s="267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  <c r="ABZ335"/>
      <c r="ACA335"/>
      <c r="ACB335"/>
      <c r="ACC335"/>
      <c r="ACD335"/>
      <c r="ACE335"/>
      <c r="ACF335"/>
      <c r="ACG335"/>
      <c r="ACH335"/>
      <c r="ACI335"/>
      <c r="ACJ335"/>
      <c r="ACK335"/>
      <c r="ACL335"/>
      <c r="ACM335"/>
      <c r="ACN335"/>
      <c r="ACO335"/>
      <c r="ACP335"/>
      <c r="ACQ335"/>
      <c r="ACR335"/>
      <c r="ACS335"/>
      <c r="ACT335"/>
      <c r="ACU335"/>
      <c r="ACV335"/>
      <c r="ACW335"/>
      <c r="ACX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  <c r="ADN335"/>
      <c r="ADO335"/>
      <c r="ADP335"/>
      <c r="ADQ335"/>
      <c r="ADR335"/>
      <c r="ADS335"/>
      <c r="ADT335"/>
      <c r="ADU335"/>
      <c r="ADV335"/>
      <c r="ADW335"/>
      <c r="ADX335"/>
      <c r="ADY335"/>
      <c r="ADZ335"/>
      <c r="AEA335"/>
      <c r="AEB335"/>
      <c r="AEC335"/>
      <c r="AED335"/>
      <c r="AEE335"/>
      <c r="AEF335"/>
      <c r="AEG335"/>
      <c r="AEH335"/>
      <c r="AEI335"/>
      <c r="AEJ335"/>
      <c r="AEK335"/>
      <c r="AEL335"/>
      <c r="AEM335"/>
      <c r="AEN335"/>
      <c r="AEO335"/>
      <c r="AEP335"/>
      <c r="AEQ335"/>
      <c r="AER335"/>
      <c r="AES335"/>
      <c r="AET335"/>
      <c r="AEU335"/>
      <c r="AEV335"/>
      <c r="AEW335"/>
      <c r="AEX335"/>
      <c r="AEY335"/>
      <c r="AEZ335"/>
      <c r="AFA335"/>
      <c r="AFB335"/>
      <c r="AFC335"/>
      <c r="AFD335"/>
      <c r="AFE335"/>
      <c r="AFF335"/>
      <c r="AFG335"/>
      <c r="AFH335"/>
      <c r="AFI335"/>
      <c r="AFJ335"/>
      <c r="AFK335"/>
      <c r="AFL335"/>
      <c r="AFM335"/>
      <c r="AFN335"/>
      <c r="AFO335"/>
      <c r="AFP335"/>
      <c r="AFQ335"/>
      <c r="AFR335"/>
      <c r="AFS335"/>
      <c r="AFT335"/>
      <c r="AFU335"/>
      <c r="AFV335"/>
      <c r="AFW335"/>
      <c r="AFX335"/>
      <c r="AFY335"/>
      <c r="AFZ335"/>
      <c r="AGA335"/>
      <c r="AGB335"/>
      <c r="AGC335"/>
      <c r="AGD335"/>
      <c r="AGE335"/>
      <c r="AGF335"/>
      <c r="AGG335"/>
      <c r="AGH335"/>
      <c r="AGI335"/>
      <c r="AGJ335"/>
      <c r="AGK335"/>
      <c r="AGL335"/>
      <c r="AGM335"/>
      <c r="AGN335"/>
      <c r="AGO335"/>
      <c r="AGP335"/>
      <c r="AGQ335"/>
      <c r="AGR335"/>
      <c r="AGS335"/>
      <c r="AGT335"/>
      <c r="AGU335"/>
      <c r="AGV335"/>
      <c r="AGW335"/>
      <c r="AGX335"/>
      <c r="AGY335"/>
      <c r="AGZ335"/>
      <c r="AHA335"/>
      <c r="AHB335"/>
      <c r="AHC335"/>
      <c r="AHD335"/>
      <c r="AHE335"/>
      <c r="AHF335"/>
      <c r="AHG335"/>
      <c r="AHH335"/>
      <c r="AHI335"/>
      <c r="AHJ335"/>
      <c r="AHK335"/>
      <c r="AHL335"/>
      <c r="AHM335"/>
      <c r="AHN335"/>
      <c r="AHO335"/>
      <c r="AHP335"/>
      <c r="AHQ335"/>
      <c r="AHR335"/>
      <c r="AHS335"/>
      <c r="AHT335"/>
      <c r="AHU335"/>
      <c r="AHV335"/>
      <c r="AHW335"/>
      <c r="AHX335"/>
      <c r="AHY335"/>
      <c r="AHZ335"/>
      <c r="AIA335"/>
      <c r="AIB335"/>
      <c r="AIC335"/>
      <c r="AID335"/>
      <c r="AIE335"/>
      <c r="AIF335"/>
      <c r="AIG335"/>
      <c r="AIH335"/>
      <c r="AII335"/>
      <c r="AIJ335"/>
      <c r="AIK335"/>
      <c r="AIL335"/>
      <c r="AIM335"/>
      <c r="AIN335"/>
      <c r="AIO335"/>
      <c r="AIP335"/>
      <c r="AIQ335"/>
      <c r="AIR335"/>
      <c r="AIS335"/>
      <c r="AIT335"/>
      <c r="AIU335"/>
      <c r="AIV335"/>
      <c r="AIW335"/>
      <c r="AIX335"/>
      <c r="AIY335"/>
      <c r="AIZ335"/>
      <c r="AJA335"/>
      <c r="AJB335"/>
      <c r="AJC335"/>
      <c r="AJD335"/>
      <c r="AJE335"/>
      <c r="AJF335"/>
      <c r="AJG335"/>
      <c r="AJH335"/>
      <c r="AJI335"/>
      <c r="AJJ335"/>
      <c r="AJK335"/>
      <c r="AJL335"/>
      <c r="AJM335"/>
      <c r="AJN335"/>
      <c r="AJO335"/>
      <c r="AJP335"/>
      <c r="AJQ335"/>
      <c r="AJR335"/>
      <c r="AJS335"/>
      <c r="AJT335"/>
      <c r="AJU335"/>
      <c r="AJV335"/>
      <c r="AJW335"/>
      <c r="AJX335"/>
      <c r="AJY335"/>
      <c r="AJZ335"/>
      <c r="AKA335"/>
      <c r="AKB335"/>
      <c r="AKC335"/>
      <c r="AKD335"/>
      <c r="AKE335"/>
      <c r="AKF335"/>
      <c r="AKG335"/>
      <c r="AKH335"/>
      <c r="AKI335"/>
      <c r="AKJ335"/>
      <c r="AKK335"/>
      <c r="AKL335"/>
      <c r="AKM335"/>
      <c r="AKN335"/>
      <c r="AKO335"/>
      <c r="AKP335"/>
      <c r="AKQ335"/>
      <c r="AKR335"/>
      <c r="AKS335"/>
      <c r="AKT335"/>
      <c r="AKU335"/>
      <c r="AKV335"/>
      <c r="AKW335"/>
      <c r="AKX335"/>
      <c r="AKY335"/>
      <c r="AKZ335"/>
      <c r="ALA335"/>
      <c r="ALB335"/>
      <c r="ALC335"/>
      <c r="ALD335"/>
      <c r="ALE335"/>
      <c r="ALF335"/>
      <c r="ALG335"/>
      <c r="ALH335"/>
      <c r="ALI335"/>
      <c r="ALJ335"/>
      <c r="ALK335"/>
      <c r="ALL335"/>
      <c r="ALM335"/>
      <c r="ALN335"/>
      <c r="ALO335"/>
      <c r="ALP335"/>
      <c r="ALQ335"/>
      <c r="ALR335"/>
      <c r="ALS335"/>
      <c r="ALT335"/>
      <c r="ALU335"/>
      <c r="ALV335"/>
      <c r="ALW335"/>
      <c r="ALX335"/>
      <c r="ALY335"/>
      <c r="ALZ335"/>
      <c r="AMA335"/>
      <c r="AMB335"/>
      <c r="AMC335"/>
      <c r="AMD335"/>
      <c r="AME335"/>
      <c r="AMF335"/>
      <c r="AMG335"/>
      <c r="AMH335"/>
      <c r="AMI335"/>
      <c r="AMJ335"/>
      <c r="AMK335"/>
      <c r="AML335"/>
      <c r="AMM335"/>
    </row>
    <row r="336" spans="1:1027" ht="35.1" customHeight="1">
      <c r="A336" s="655"/>
      <c r="B336" s="655"/>
      <c r="C336" s="263"/>
      <c r="D336" s="263">
        <v>3020</v>
      </c>
      <c r="E336" s="654" t="s">
        <v>229</v>
      </c>
      <c r="F336" s="654"/>
      <c r="G336" s="265">
        <v>400</v>
      </c>
      <c r="H336" s="265">
        <v>400</v>
      </c>
      <c r="I336" s="266">
        <v>0</v>
      </c>
      <c r="J336" s="259">
        <f t="shared" ref="J336:J398" si="40">I336/H336*100</f>
        <v>0</v>
      </c>
      <c r="K336" s="259">
        <f t="shared" si="39"/>
        <v>100</v>
      </c>
      <c r="L336" s="313"/>
      <c r="M336" s="313"/>
      <c r="N336" s="313"/>
      <c r="P336" s="267">
        <f t="shared" si="38"/>
        <v>0</v>
      </c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  <c r="XY336"/>
      <c r="XZ336"/>
      <c r="YA336"/>
      <c r="YB336"/>
      <c r="YC336"/>
      <c r="YD336"/>
      <c r="YE336"/>
      <c r="YF336"/>
      <c r="YG336"/>
      <c r="YH336"/>
      <c r="YI336"/>
      <c r="YJ336"/>
      <c r="YK336"/>
      <c r="YL336"/>
      <c r="YM336"/>
      <c r="YN336"/>
      <c r="YO336"/>
      <c r="YP336"/>
      <c r="YQ336"/>
      <c r="YR336"/>
      <c r="YS336"/>
      <c r="YT336"/>
      <c r="YU336"/>
      <c r="YV336"/>
      <c r="YW336"/>
      <c r="YX336"/>
      <c r="YY336"/>
      <c r="YZ336"/>
      <c r="ZA336"/>
      <c r="ZB336"/>
      <c r="ZC336"/>
      <c r="ZD336"/>
      <c r="ZE336"/>
      <c r="ZF336"/>
      <c r="ZG336"/>
      <c r="ZH336"/>
      <c r="ZI336"/>
      <c r="ZJ336"/>
      <c r="ZK336"/>
      <c r="ZL336"/>
      <c r="ZM336"/>
      <c r="ZN336"/>
      <c r="ZO336"/>
      <c r="ZP336"/>
      <c r="ZQ336"/>
      <c r="ZR336"/>
      <c r="ZS336"/>
      <c r="ZT336"/>
      <c r="ZU336"/>
      <c r="ZV336"/>
      <c r="ZW336"/>
      <c r="ZX336"/>
      <c r="ZY336"/>
      <c r="ZZ336"/>
      <c r="AAA336"/>
      <c r="AAB336"/>
      <c r="AAC336"/>
      <c r="AAD336"/>
      <c r="AAE336"/>
      <c r="AAF336"/>
      <c r="AAG336"/>
      <c r="AAH336"/>
      <c r="AAI336"/>
      <c r="AAJ336"/>
      <c r="AAK336"/>
      <c r="AAL336"/>
      <c r="AAM336"/>
      <c r="AAN336"/>
      <c r="AAO336"/>
      <c r="AAP336"/>
      <c r="AAQ336"/>
      <c r="AAR336"/>
      <c r="AAS336"/>
      <c r="AAT336"/>
      <c r="AAU336"/>
      <c r="AAV336"/>
      <c r="AAW336"/>
      <c r="AAX336"/>
      <c r="AAY336"/>
      <c r="AAZ336"/>
      <c r="ABA336"/>
      <c r="ABB336"/>
      <c r="ABC336"/>
      <c r="ABD336"/>
      <c r="ABE336"/>
      <c r="ABF336"/>
      <c r="ABG336"/>
      <c r="ABH336"/>
      <c r="ABI336"/>
      <c r="ABJ336"/>
      <c r="ABK336"/>
      <c r="ABL336"/>
      <c r="ABM336"/>
      <c r="ABN336"/>
      <c r="ABO336"/>
      <c r="ABP336"/>
      <c r="ABQ336"/>
      <c r="ABR336"/>
      <c r="ABS336"/>
      <c r="ABT336"/>
      <c r="ABU336"/>
      <c r="ABV336"/>
      <c r="ABW336"/>
      <c r="ABX336"/>
      <c r="ABY336"/>
      <c r="ABZ336"/>
      <c r="ACA336"/>
      <c r="ACB336"/>
      <c r="ACC336"/>
      <c r="ACD336"/>
      <c r="ACE336"/>
      <c r="ACF336"/>
      <c r="ACG336"/>
      <c r="ACH336"/>
      <c r="ACI336"/>
      <c r="ACJ336"/>
      <c r="ACK336"/>
      <c r="ACL336"/>
      <c r="ACM336"/>
      <c r="ACN336"/>
      <c r="ACO336"/>
      <c r="ACP336"/>
      <c r="ACQ336"/>
      <c r="ACR336"/>
      <c r="ACS336"/>
      <c r="ACT336"/>
      <c r="ACU336"/>
      <c r="ACV336"/>
      <c r="ACW336"/>
      <c r="ACX336"/>
      <c r="ACY336"/>
      <c r="ACZ336"/>
      <c r="ADA336"/>
      <c r="ADB336"/>
      <c r="ADC336"/>
      <c r="ADD336"/>
      <c r="ADE336"/>
      <c r="ADF336"/>
      <c r="ADG336"/>
      <c r="ADH336"/>
      <c r="ADI336"/>
      <c r="ADJ336"/>
      <c r="ADK336"/>
      <c r="ADL336"/>
      <c r="ADM336"/>
      <c r="ADN336"/>
      <c r="ADO336"/>
      <c r="ADP336"/>
      <c r="ADQ336"/>
      <c r="ADR336"/>
      <c r="ADS336"/>
      <c r="ADT336"/>
      <c r="ADU336"/>
      <c r="ADV336"/>
      <c r="ADW336"/>
      <c r="ADX336"/>
      <c r="ADY336"/>
      <c r="ADZ336"/>
      <c r="AEA336"/>
      <c r="AEB336"/>
      <c r="AEC336"/>
      <c r="AED336"/>
      <c r="AEE336"/>
      <c r="AEF336"/>
      <c r="AEG336"/>
      <c r="AEH336"/>
      <c r="AEI336"/>
      <c r="AEJ336"/>
      <c r="AEK336"/>
      <c r="AEL336"/>
      <c r="AEM336"/>
      <c r="AEN336"/>
      <c r="AEO336"/>
      <c r="AEP336"/>
      <c r="AEQ336"/>
      <c r="AER336"/>
      <c r="AES336"/>
      <c r="AET336"/>
      <c r="AEU336"/>
      <c r="AEV336"/>
      <c r="AEW336"/>
      <c r="AEX336"/>
      <c r="AEY336"/>
      <c r="AEZ336"/>
      <c r="AFA336"/>
      <c r="AFB336"/>
      <c r="AFC336"/>
      <c r="AFD336"/>
      <c r="AFE336"/>
      <c r="AFF336"/>
      <c r="AFG336"/>
      <c r="AFH336"/>
      <c r="AFI336"/>
      <c r="AFJ336"/>
      <c r="AFK336"/>
      <c r="AFL336"/>
      <c r="AFM336"/>
      <c r="AFN336"/>
      <c r="AFO336"/>
      <c r="AFP336"/>
      <c r="AFQ336"/>
      <c r="AFR336"/>
      <c r="AFS336"/>
      <c r="AFT336"/>
      <c r="AFU336"/>
      <c r="AFV336"/>
      <c r="AFW336"/>
      <c r="AFX336"/>
      <c r="AFY336"/>
      <c r="AFZ336"/>
      <c r="AGA336"/>
      <c r="AGB336"/>
      <c r="AGC336"/>
      <c r="AGD336"/>
      <c r="AGE336"/>
      <c r="AGF336"/>
      <c r="AGG336"/>
      <c r="AGH336"/>
      <c r="AGI336"/>
      <c r="AGJ336"/>
      <c r="AGK336"/>
      <c r="AGL336"/>
      <c r="AGM336"/>
      <c r="AGN336"/>
      <c r="AGO336"/>
      <c r="AGP336"/>
      <c r="AGQ336"/>
      <c r="AGR336"/>
      <c r="AGS336"/>
      <c r="AGT336"/>
      <c r="AGU336"/>
      <c r="AGV336"/>
      <c r="AGW336"/>
      <c r="AGX336"/>
      <c r="AGY336"/>
      <c r="AGZ336"/>
      <c r="AHA336"/>
      <c r="AHB336"/>
      <c r="AHC336"/>
      <c r="AHD336"/>
      <c r="AHE336"/>
      <c r="AHF336"/>
      <c r="AHG336"/>
      <c r="AHH336"/>
      <c r="AHI336"/>
      <c r="AHJ336"/>
      <c r="AHK336"/>
      <c r="AHL336"/>
      <c r="AHM336"/>
      <c r="AHN336"/>
      <c r="AHO336"/>
      <c r="AHP336"/>
      <c r="AHQ336"/>
      <c r="AHR336"/>
      <c r="AHS336"/>
      <c r="AHT336"/>
      <c r="AHU336"/>
      <c r="AHV336"/>
      <c r="AHW336"/>
      <c r="AHX336"/>
      <c r="AHY336"/>
      <c r="AHZ336"/>
      <c r="AIA336"/>
      <c r="AIB336"/>
      <c r="AIC336"/>
      <c r="AID336"/>
      <c r="AIE336"/>
      <c r="AIF336"/>
      <c r="AIG336"/>
      <c r="AIH336"/>
      <c r="AII336"/>
      <c r="AIJ336"/>
      <c r="AIK336"/>
      <c r="AIL336"/>
      <c r="AIM336"/>
      <c r="AIN336"/>
      <c r="AIO336"/>
      <c r="AIP336"/>
      <c r="AIQ336"/>
      <c r="AIR336"/>
      <c r="AIS336"/>
      <c r="AIT336"/>
      <c r="AIU336"/>
      <c r="AIV336"/>
      <c r="AIW336"/>
      <c r="AIX336"/>
      <c r="AIY336"/>
      <c r="AIZ336"/>
      <c r="AJA336"/>
      <c r="AJB336"/>
      <c r="AJC336"/>
      <c r="AJD336"/>
      <c r="AJE336"/>
      <c r="AJF336"/>
      <c r="AJG336"/>
      <c r="AJH336"/>
      <c r="AJI336"/>
      <c r="AJJ336"/>
      <c r="AJK336"/>
      <c r="AJL336"/>
      <c r="AJM336"/>
      <c r="AJN336"/>
      <c r="AJO336"/>
      <c r="AJP336"/>
      <c r="AJQ336"/>
      <c r="AJR336"/>
      <c r="AJS336"/>
      <c r="AJT336"/>
      <c r="AJU336"/>
      <c r="AJV336"/>
      <c r="AJW336"/>
      <c r="AJX336"/>
      <c r="AJY336"/>
      <c r="AJZ336"/>
      <c r="AKA336"/>
      <c r="AKB336"/>
      <c r="AKC336"/>
      <c r="AKD336"/>
      <c r="AKE336"/>
      <c r="AKF336"/>
      <c r="AKG336"/>
      <c r="AKH336"/>
      <c r="AKI336"/>
      <c r="AKJ336"/>
      <c r="AKK336"/>
      <c r="AKL336"/>
      <c r="AKM336"/>
      <c r="AKN336"/>
      <c r="AKO336"/>
      <c r="AKP336"/>
      <c r="AKQ336"/>
      <c r="AKR336"/>
      <c r="AKS336"/>
      <c r="AKT336"/>
      <c r="AKU336"/>
      <c r="AKV336"/>
      <c r="AKW336"/>
      <c r="AKX336"/>
      <c r="AKY336"/>
      <c r="AKZ336"/>
      <c r="ALA336"/>
      <c r="ALB336"/>
      <c r="ALC336"/>
      <c r="ALD336"/>
      <c r="ALE336"/>
      <c r="ALF336"/>
      <c r="ALG336"/>
      <c r="ALH336"/>
      <c r="ALI336"/>
      <c r="ALJ336"/>
      <c r="ALK336"/>
      <c r="ALL336"/>
      <c r="ALM336"/>
      <c r="ALN336"/>
      <c r="ALO336"/>
      <c r="ALP336"/>
      <c r="ALQ336"/>
      <c r="ALR336"/>
      <c r="ALS336"/>
      <c r="ALT336"/>
      <c r="ALU336"/>
      <c r="ALV336"/>
      <c r="ALW336"/>
      <c r="ALX336"/>
      <c r="ALY336"/>
      <c r="ALZ336"/>
      <c r="AMA336"/>
      <c r="AMB336"/>
      <c r="AMC336"/>
      <c r="AMD336"/>
      <c r="AME336"/>
      <c r="AMF336"/>
      <c r="AMG336"/>
      <c r="AMH336"/>
      <c r="AMI336"/>
      <c r="AMJ336"/>
      <c r="AMK336"/>
      <c r="AML336"/>
      <c r="AMM336"/>
    </row>
    <row r="337" spans="1:1027" ht="29.1" customHeight="1">
      <c r="A337" s="655"/>
      <c r="B337" s="655"/>
      <c r="C337" s="263"/>
      <c r="D337" s="263">
        <v>3030</v>
      </c>
      <c r="E337" s="654" t="s">
        <v>471</v>
      </c>
      <c r="F337" s="654"/>
      <c r="G337" s="265">
        <v>200</v>
      </c>
      <c r="H337" s="265">
        <v>200</v>
      </c>
      <c r="I337" s="266">
        <v>0</v>
      </c>
      <c r="J337" s="259">
        <f t="shared" si="40"/>
        <v>0</v>
      </c>
      <c r="K337" s="259">
        <f t="shared" si="39"/>
        <v>100</v>
      </c>
      <c r="L337" s="313"/>
      <c r="M337" s="313"/>
      <c r="N337" s="313"/>
      <c r="P337" s="267">
        <f t="shared" si="38"/>
        <v>0</v>
      </c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  <c r="AAZ337"/>
      <c r="ABA337"/>
      <c r="ABB337"/>
      <c r="ABC337"/>
      <c r="ABD337"/>
      <c r="ABE337"/>
      <c r="ABF337"/>
      <c r="ABG337"/>
      <c r="ABH337"/>
      <c r="ABI337"/>
      <c r="ABJ337"/>
      <c r="ABK337"/>
      <c r="ABL337"/>
      <c r="ABM337"/>
      <c r="ABN337"/>
      <c r="ABO337"/>
      <c r="ABP337"/>
      <c r="ABQ337"/>
      <c r="ABR337"/>
      <c r="ABS337"/>
      <c r="ABT337"/>
      <c r="ABU337"/>
      <c r="ABV337"/>
      <c r="ABW337"/>
      <c r="ABX337"/>
      <c r="ABY337"/>
      <c r="ABZ337"/>
      <c r="ACA337"/>
      <c r="ACB337"/>
      <c r="ACC337"/>
      <c r="ACD337"/>
      <c r="ACE337"/>
      <c r="ACF337"/>
      <c r="ACG337"/>
      <c r="ACH337"/>
      <c r="ACI337"/>
      <c r="ACJ337"/>
      <c r="ACK337"/>
      <c r="ACL337"/>
      <c r="ACM337"/>
      <c r="ACN337"/>
      <c r="ACO337"/>
      <c r="ACP337"/>
      <c r="ACQ337"/>
      <c r="ACR337"/>
      <c r="ACS337"/>
      <c r="ACT337"/>
      <c r="ACU337"/>
      <c r="ACV337"/>
      <c r="ACW337"/>
      <c r="ACX337"/>
      <c r="ACY337"/>
      <c r="ACZ337"/>
      <c r="ADA337"/>
      <c r="ADB337"/>
      <c r="ADC337"/>
      <c r="ADD337"/>
      <c r="ADE337"/>
      <c r="ADF337"/>
      <c r="ADG337"/>
      <c r="ADH337"/>
      <c r="ADI337"/>
      <c r="ADJ337"/>
      <c r="ADK337"/>
      <c r="ADL337"/>
      <c r="ADM337"/>
      <c r="ADN337"/>
      <c r="ADO337"/>
      <c r="ADP337"/>
      <c r="ADQ337"/>
      <c r="ADR337"/>
      <c r="ADS337"/>
      <c r="ADT337"/>
      <c r="ADU337"/>
      <c r="ADV337"/>
      <c r="ADW337"/>
      <c r="ADX337"/>
      <c r="ADY337"/>
      <c r="ADZ337"/>
      <c r="AEA337"/>
      <c r="AEB337"/>
      <c r="AEC337"/>
      <c r="AED337"/>
      <c r="AEE337"/>
      <c r="AEF337"/>
      <c r="AEG337"/>
      <c r="AEH337"/>
      <c r="AEI337"/>
      <c r="AEJ337"/>
      <c r="AEK337"/>
      <c r="AEL337"/>
      <c r="AEM337"/>
      <c r="AEN337"/>
      <c r="AEO337"/>
      <c r="AEP337"/>
      <c r="AEQ337"/>
      <c r="AER337"/>
      <c r="AES337"/>
      <c r="AET337"/>
      <c r="AEU337"/>
      <c r="AEV337"/>
      <c r="AEW337"/>
      <c r="AEX337"/>
      <c r="AEY337"/>
      <c r="AEZ337"/>
      <c r="AFA337"/>
      <c r="AFB337"/>
      <c r="AFC337"/>
      <c r="AFD337"/>
      <c r="AFE337"/>
      <c r="AFF337"/>
      <c r="AFG337"/>
      <c r="AFH337"/>
      <c r="AFI337"/>
      <c r="AFJ337"/>
      <c r="AFK337"/>
      <c r="AFL337"/>
      <c r="AFM337"/>
      <c r="AFN337"/>
      <c r="AFO337"/>
      <c r="AFP337"/>
      <c r="AFQ337"/>
      <c r="AFR337"/>
      <c r="AFS337"/>
      <c r="AFT337"/>
      <c r="AFU337"/>
      <c r="AFV337"/>
      <c r="AFW337"/>
      <c r="AFX337"/>
      <c r="AFY337"/>
      <c r="AFZ337"/>
      <c r="AGA337"/>
      <c r="AGB337"/>
      <c r="AGC337"/>
      <c r="AGD337"/>
      <c r="AGE337"/>
      <c r="AGF337"/>
      <c r="AGG337"/>
      <c r="AGH337"/>
      <c r="AGI337"/>
      <c r="AGJ337"/>
      <c r="AGK337"/>
      <c r="AGL337"/>
      <c r="AGM337"/>
      <c r="AGN337"/>
      <c r="AGO337"/>
      <c r="AGP337"/>
      <c r="AGQ337"/>
      <c r="AGR337"/>
      <c r="AGS337"/>
      <c r="AGT337"/>
      <c r="AGU337"/>
      <c r="AGV337"/>
      <c r="AGW337"/>
      <c r="AGX337"/>
      <c r="AGY337"/>
      <c r="AGZ337"/>
      <c r="AHA337"/>
      <c r="AHB337"/>
      <c r="AHC337"/>
      <c r="AHD337"/>
      <c r="AHE337"/>
      <c r="AHF337"/>
      <c r="AHG337"/>
      <c r="AHH337"/>
      <c r="AHI337"/>
      <c r="AHJ337"/>
      <c r="AHK337"/>
      <c r="AHL337"/>
      <c r="AHM337"/>
      <c r="AHN337"/>
      <c r="AHO337"/>
      <c r="AHP337"/>
      <c r="AHQ337"/>
      <c r="AHR337"/>
      <c r="AHS337"/>
      <c r="AHT337"/>
      <c r="AHU337"/>
      <c r="AHV337"/>
      <c r="AHW337"/>
      <c r="AHX337"/>
      <c r="AHY337"/>
      <c r="AHZ337"/>
      <c r="AIA337"/>
      <c r="AIB337"/>
      <c r="AIC337"/>
      <c r="AID337"/>
      <c r="AIE337"/>
      <c r="AIF337"/>
      <c r="AIG337"/>
      <c r="AIH337"/>
      <c r="AII337"/>
      <c r="AIJ337"/>
      <c r="AIK337"/>
      <c r="AIL337"/>
      <c r="AIM337"/>
      <c r="AIN337"/>
      <c r="AIO337"/>
      <c r="AIP337"/>
      <c r="AIQ337"/>
      <c r="AIR337"/>
      <c r="AIS337"/>
      <c r="AIT337"/>
      <c r="AIU337"/>
      <c r="AIV337"/>
      <c r="AIW337"/>
      <c r="AIX337"/>
      <c r="AIY337"/>
      <c r="AIZ337"/>
      <c r="AJA337"/>
      <c r="AJB337"/>
      <c r="AJC337"/>
      <c r="AJD337"/>
      <c r="AJE337"/>
      <c r="AJF337"/>
      <c r="AJG337"/>
      <c r="AJH337"/>
      <c r="AJI337"/>
      <c r="AJJ337"/>
      <c r="AJK337"/>
      <c r="AJL337"/>
      <c r="AJM337"/>
      <c r="AJN337"/>
      <c r="AJO337"/>
      <c r="AJP337"/>
      <c r="AJQ337"/>
      <c r="AJR337"/>
      <c r="AJS337"/>
      <c r="AJT337"/>
      <c r="AJU337"/>
      <c r="AJV337"/>
      <c r="AJW337"/>
      <c r="AJX337"/>
      <c r="AJY337"/>
      <c r="AJZ337"/>
      <c r="AKA337"/>
      <c r="AKB337"/>
      <c r="AKC337"/>
      <c r="AKD337"/>
      <c r="AKE337"/>
      <c r="AKF337"/>
      <c r="AKG337"/>
      <c r="AKH337"/>
      <c r="AKI337"/>
      <c r="AKJ337"/>
      <c r="AKK337"/>
      <c r="AKL337"/>
      <c r="AKM337"/>
      <c r="AKN337"/>
      <c r="AKO337"/>
      <c r="AKP337"/>
      <c r="AKQ337"/>
      <c r="AKR337"/>
      <c r="AKS337"/>
      <c r="AKT337"/>
      <c r="AKU337"/>
      <c r="AKV337"/>
      <c r="AKW337"/>
      <c r="AKX337"/>
      <c r="AKY337"/>
      <c r="AKZ337"/>
      <c r="ALA337"/>
      <c r="ALB337"/>
      <c r="ALC337"/>
      <c r="ALD337"/>
      <c r="ALE337"/>
      <c r="ALF337"/>
      <c r="ALG337"/>
      <c r="ALH337"/>
      <c r="ALI337"/>
      <c r="ALJ337"/>
      <c r="ALK337"/>
      <c r="ALL337"/>
      <c r="ALM337"/>
      <c r="ALN337"/>
      <c r="ALO337"/>
      <c r="ALP337"/>
      <c r="ALQ337"/>
      <c r="ALR337"/>
      <c r="ALS337"/>
      <c r="ALT337"/>
      <c r="ALU337"/>
      <c r="ALV337"/>
      <c r="ALW337"/>
      <c r="ALX337"/>
      <c r="ALY337"/>
      <c r="ALZ337"/>
      <c r="AMA337"/>
      <c r="AMB337"/>
      <c r="AMC337"/>
      <c r="AMD337"/>
      <c r="AME337"/>
      <c r="AMF337"/>
      <c r="AMG337"/>
      <c r="AMH337"/>
      <c r="AMI337"/>
      <c r="AMJ337"/>
      <c r="AMK337"/>
      <c r="AML337"/>
      <c r="AMM337"/>
    </row>
    <row r="338" spans="1:1027" ht="30.6" customHeight="1">
      <c r="A338" s="655"/>
      <c r="B338" s="655"/>
      <c r="C338" s="263"/>
      <c r="D338" s="263">
        <v>4010</v>
      </c>
      <c r="E338" s="654" t="s">
        <v>220</v>
      </c>
      <c r="F338" s="654"/>
      <c r="G338" s="265">
        <v>180000</v>
      </c>
      <c r="H338" s="265">
        <v>189600</v>
      </c>
      <c r="I338" s="266">
        <v>89372.72</v>
      </c>
      <c r="J338" s="259">
        <f t="shared" si="40"/>
        <v>47.13751054852321</v>
      </c>
      <c r="K338" s="259">
        <f t="shared" si="39"/>
        <v>105.33333333333333</v>
      </c>
      <c r="L338" s="313"/>
      <c r="M338" s="313">
        <f>I338+I339+I340+I341</f>
        <v>123700.89000000001</v>
      </c>
      <c r="N338" s="313"/>
      <c r="P338" s="267">
        <f t="shared" si="38"/>
        <v>9600</v>
      </c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  <c r="ABX338"/>
      <c r="ABY338"/>
      <c r="ABZ338"/>
      <c r="ACA338"/>
      <c r="ACB338"/>
      <c r="ACC338"/>
      <c r="ACD338"/>
      <c r="ACE338"/>
      <c r="ACF338"/>
      <c r="ACG338"/>
      <c r="ACH338"/>
      <c r="ACI338"/>
      <c r="ACJ338"/>
      <c r="ACK338"/>
      <c r="ACL338"/>
      <c r="ACM338"/>
      <c r="ACN338"/>
      <c r="ACO338"/>
      <c r="ACP338"/>
      <c r="ACQ338"/>
      <c r="ACR338"/>
      <c r="ACS338"/>
      <c r="ACT338"/>
      <c r="ACU338"/>
      <c r="ACV338"/>
      <c r="ACW338"/>
      <c r="ACX338"/>
      <c r="ACY338"/>
      <c r="ACZ338"/>
      <c r="ADA338"/>
      <c r="ADB338"/>
      <c r="ADC338"/>
      <c r="ADD338"/>
      <c r="ADE338"/>
      <c r="ADF338"/>
      <c r="ADG338"/>
      <c r="ADH338"/>
      <c r="ADI338"/>
      <c r="ADJ338"/>
      <c r="ADK338"/>
      <c r="ADL338"/>
      <c r="ADM338"/>
      <c r="ADN338"/>
      <c r="ADO338"/>
      <c r="ADP338"/>
      <c r="ADQ338"/>
      <c r="ADR338"/>
      <c r="ADS338"/>
      <c r="ADT338"/>
      <c r="ADU338"/>
      <c r="ADV338"/>
      <c r="ADW338"/>
      <c r="ADX338"/>
      <c r="ADY338"/>
      <c r="ADZ338"/>
      <c r="AEA338"/>
      <c r="AEB338"/>
      <c r="AEC338"/>
      <c r="AED338"/>
      <c r="AEE338"/>
      <c r="AEF338"/>
      <c r="AEG338"/>
      <c r="AEH338"/>
      <c r="AEI338"/>
      <c r="AEJ338"/>
      <c r="AEK338"/>
      <c r="AEL338"/>
      <c r="AEM338"/>
      <c r="AEN338"/>
      <c r="AEO338"/>
      <c r="AEP338"/>
      <c r="AEQ338"/>
      <c r="AER338"/>
      <c r="AES338"/>
      <c r="AET338"/>
      <c r="AEU338"/>
      <c r="AEV338"/>
      <c r="AEW338"/>
      <c r="AEX338"/>
      <c r="AEY338"/>
      <c r="AEZ338"/>
      <c r="AFA338"/>
      <c r="AFB338"/>
      <c r="AFC338"/>
      <c r="AFD338"/>
      <c r="AFE338"/>
      <c r="AFF338"/>
      <c r="AFG338"/>
      <c r="AFH338"/>
      <c r="AFI338"/>
      <c r="AFJ338"/>
      <c r="AFK338"/>
      <c r="AFL338"/>
      <c r="AFM338"/>
      <c r="AFN338"/>
      <c r="AFO338"/>
      <c r="AFP338"/>
      <c r="AFQ338"/>
      <c r="AFR338"/>
      <c r="AFS338"/>
      <c r="AFT338"/>
      <c r="AFU338"/>
      <c r="AFV338"/>
      <c r="AFW338"/>
      <c r="AFX338"/>
      <c r="AFY338"/>
      <c r="AFZ338"/>
      <c r="AGA338"/>
      <c r="AGB338"/>
      <c r="AGC338"/>
      <c r="AGD338"/>
      <c r="AGE338"/>
      <c r="AGF338"/>
      <c r="AGG338"/>
      <c r="AGH338"/>
      <c r="AGI338"/>
      <c r="AGJ338"/>
      <c r="AGK338"/>
      <c r="AGL338"/>
      <c r="AGM338"/>
      <c r="AGN338"/>
      <c r="AGO338"/>
      <c r="AGP338"/>
      <c r="AGQ338"/>
      <c r="AGR338"/>
      <c r="AGS338"/>
      <c r="AGT338"/>
      <c r="AGU338"/>
      <c r="AGV338"/>
      <c r="AGW338"/>
      <c r="AGX338"/>
      <c r="AGY338"/>
      <c r="AGZ338"/>
      <c r="AHA338"/>
      <c r="AHB338"/>
      <c r="AHC338"/>
      <c r="AHD338"/>
      <c r="AHE338"/>
      <c r="AHF338"/>
      <c r="AHG338"/>
      <c r="AHH338"/>
      <c r="AHI338"/>
      <c r="AHJ338"/>
      <c r="AHK338"/>
      <c r="AHL338"/>
      <c r="AHM338"/>
      <c r="AHN338"/>
      <c r="AHO338"/>
      <c r="AHP338"/>
      <c r="AHQ338"/>
      <c r="AHR338"/>
      <c r="AHS338"/>
      <c r="AHT338"/>
      <c r="AHU338"/>
      <c r="AHV338"/>
      <c r="AHW338"/>
      <c r="AHX338"/>
      <c r="AHY338"/>
      <c r="AHZ338"/>
      <c r="AIA338"/>
      <c r="AIB338"/>
      <c r="AIC338"/>
      <c r="AID338"/>
      <c r="AIE338"/>
      <c r="AIF338"/>
      <c r="AIG338"/>
      <c r="AIH338"/>
      <c r="AII338"/>
      <c r="AIJ338"/>
      <c r="AIK338"/>
      <c r="AIL338"/>
      <c r="AIM338"/>
      <c r="AIN338"/>
      <c r="AIO338"/>
      <c r="AIP338"/>
      <c r="AIQ338"/>
      <c r="AIR338"/>
      <c r="AIS338"/>
      <c r="AIT338"/>
      <c r="AIU338"/>
      <c r="AIV338"/>
      <c r="AIW338"/>
      <c r="AIX338"/>
      <c r="AIY338"/>
      <c r="AIZ338"/>
      <c r="AJA338"/>
      <c r="AJB338"/>
      <c r="AJC338"/>
      <c r="AJD338"/>
      <c r="AJE338"/>
      <c r="AJF338"/>
      <c r="AJG338"/>
      <c r="AJH338"/>
      <c r="AJI338"/>
      <c r="AJJ338"/>
      <c r="AJK338"/>
      <c r="AJL338"/>
      <c r="AJM338"/>
      <c r="AJN338"/>
      <c r="AJO338"/>
      <c r="AJP338"/>
      <c r="AJQ338"/>
      <c r="AJR338"/>
      <c r="AJS338"/>
      <c r="AJT338"/>
      <c r="AJU338"/>
      <c r="AJV338"/>
      <c r="AJW338"/>
      <c r="AJX338"/>
      <c r="AJY338"/>
      <c r="AJZ338"/>
      <c r="AKA338"/>
      <c r="AKB338"/>
      <c r="AKC338"/>
      <c r="AKD338"/>
      <c r="AKE338"/>
      <c r="AKF338"/>
      <c r="AKG338"/>
      <c r="AKH338"/>
      <c r="AKI338"/>
      <c r="AKJ338"/>
      <c r="AKK338"/>
      <c r="AKL338"/>
      <c r="AKM338"/>
      <c r="AKN338"/>
      <c r="AKO338"/>
      <c r="AKP338"/>
      <c r="AKQ338"/>
      <c r="AKR338"/>
      <c r="AKS338"/>
      <c r="AKT338"/>
      <c r="AKU338"/>
      <c r="AKV338"/>
      <c r="AKW338"/>
      <c r="AKX338"/>
      <c r="AKY338"/>
      <c r="AKZ338"/>
      <c r="ALA338"/>
      <c r="ALB338"/>
      <c r="ALC338"/>
      <c r="ALD338"/>
      <c r="ALE338"/>
      <c r="ALF338"/>
      <c r="ALG338"/>
      <c r="ALH338"/>
      <c r="ALI338"/>
      <c r="ALJ338"/>
      <c r="ALK338"/>
      <c r="ALL338"/>
      <c r="ALM338"/>
      <c r="ALN338"/>
      <c r="ALO338"/>
      <c r="ALP338"/>
      <c r="ALQ338"/>
      <c r="ALR338"/>
      <c r="ALS338"/>
      <c r="ALT338"/>
      <c r="ALU338"/>
      <c r="ALV338"/>
      <c r="ALW338"/>
      <c r="ALX338"/>
      <c r="ALY338"/>
      <c r="ALZ338"/>
      <c r="AMA338"/>
      <c r="AMB338"/>
      <c r="AMC338"/>
      <c r="AMD338"/>
      <c r="AME338"/>
      <c r="AMF338"/>
      <c r="AMG338"/>
      <c r="AMH338"/>
      <c r="AMI338"/>
      <c r="AMJ338"/>
      <c r="AMK338"/>
      <c r="AML338"/>
      <c r="AMM338"/>
    </row>
    <row r="339" spans="1:1027" ht="26.85" customHeight="1">
      <c r="A339" s="655"/>
      <c r="B339" s="655"/>
      <c r="C339" s="263"/>
      <c r="D339" s="263">
        <v>4040</v>
      </c>
      <c r="E339" s="654" t="s">
        <v>241</v>
      </c>
      <c r="F339" s="654"/>
      <c r="G339" s="265">
        <v>13267</v>
      </c>
      <c r="H339" s="265">
        <v>13267</v>
      </c>
      <c r="I339" s="266">
        <v>12594.44</v>
      </c>
      <c r="J339" s="259">
        <f t="shared" si="40"/>
        <v>94.930579633677553</v>
      </c>
      <c r="K339" s="259">
        <f t="shared" si="39"/>
        <v>100</v>
      </c>
      <c r="L339" s="313"/>
      <c r="M339" s="313"/>
      <c r="N339" s="313"/>
      <c r="P339" s="267">
        <f t="shared" si="38"/>
        <v>0</v>
      </c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  <c r="UR339"/>
      <c r="US339"/>
      <c r="UT339"/>
      <c r="UU339"/>
      <c r="UV339"/>
      <c r="UW339"/>
      <c r="UX339"/>
      <c r="UY339"/>
      <c r="UZ339"/>
      <c r="VA339"/>
      <c r="VB339"/>
      <c r="VC339"/>
      <c r="VD339"/>
      <c r="VE339"/>
      <c r="VF339"/>
      <c r="VG339"/>
      <c r="VH339"/>
      <c r="VI339"/>
      <c r="VJ339"/>
      <c r="VK339"/>
      <c r="VL339"/>
      <c r="VM339"/>
      <c r="VN339"/>
      <c r="VO339"/>
      <c r="VP339"/>
      <c r="VQ339"/>
      <c r="VR339"/>
      <c r="VS339"/>
      <c r="VT339"/>
      <c r="VU339"/>
      <c r="VV339"/>
      <c r="VW339"/>
      <c r="VX339"/>
      <c r="VY339"/>
      <c r="VZ339"/>
      <c r="WA339"/>
      <c r="WB339"/>
      <c r="WC339"/>
      <c r="WD339"/>
      <c r="WE339"/>
      <c r="WF339"/>
      <c r="WG339"/>
      <c r="WH339"/>
      <c r="WI339"/>
      <c r="WJ339"/>
      <c r="WK339"/>
      <c r="WL339"/>
      <c r="WM339"/>
      <c r="WN339"/>
      <c r="WO339"/>
      <c r="WP339"/>
      <c r="WQ339"/>
      <c r="WR339"/>
      <c r="WS339"/>
      <c r="WT339"/>
      <c r="WU339"/>
      <c r="WV339"/>
      <c r="WW339"/>
      <c r="WX339"/>
      <c r="WY339"/>
      <c r="WZ339"/>
      <c r="XA339"/>
      <c r="XB339"/>
      <c r="XC339"/>
      <c r="XD339"/>
      <c r="XE339"/>
      <c r="XF339"/>
      <c r="XG339"/>
      <c r="XH339"/>
      <c r="XI339"/>
      <c r="XJ339"/>
      <c r="XK339"/>
      <c r="XL339"/>
      <c r="XM339"/>
      <c r="XN339"/>
      <c r="XO339"/>
      <c r="XP339"/>
      <c r="XQ339"/>
      <c r="XR339"/>
      <c r="XS339"/>
      <c r="XT339"/>
      <c r="XU339"/>
      <c r="XV339"/>
      <c r="XW339"/>
      <c r="XX339"/>
      <c r="XY339"/>
      <c r="XZ339"/>
      <c r="YA339"/>
      <c r="YB339"/>
      <c r="YC339"/>
      <c r="YD339"/>
      <c r="YE339"/>
      <c r="YF339"/>
      <c r="YG339"/>
      <c r="YH339"/>
      <c r="YI339"/>
      <c r="YJ339"/>
      <c r="YK339"/>
      <c r="YL339"/>
      <c r="YM339"/>
      <c r="YN339"/>
      <c r="YO339"/>
      <c r="YP339"/>
      <c r="YQ339"/>
      <c r="YR339"/>
      <c r="YS339"/>
      <c r="YT339"/>
      <c r="YU339"/>
      <c r="YV339"/>
      <c r="YW339"/>
      <c r="YX339"/>
      <c r="YY339"/>
      <c r="YZ339"/>
      <c r="ZA339"/>
      <c r="ZB339"/>
      <c r="ZC339"/>
      <c r="ZD339"/>
      <c r="ZE339"/>
      <c r="ZF339"/>
      <c r="ZG339"/>
      <c r="ZH339"/>
      <c r="ZI339"/>
      <c r="ZJ339"/>
      <c r="ZK339"/>
      <c r="ZL339"/>
      <c r="ZM339"/>
      <c r="ZN339"/>
      <c r="ZO339"/>
      <c r="ZP339"/>
      <c r="ZQ339"/>
      <c r="ZR339"/>
      <c r="ZS339"/>
      <c r="ZT339"/>
      <c r="ZU339"/>
      <c r="ZV339"/>
      <c r="ZW339"/>
      <c r="ZX339"/>
      <c r="ZY339"/>
      <c r="ZZ339"/>
      <c r="AAA339"/>
      <c r="AAB339"/>
      <c r="AAC339"/>
      <c r="AAD339"/>
      <c r="AAE339"/>
      <c r="AAF339"/>
      <c r="AAG339"/>
      <c r="AAH339"/>
      <c r="AAI339"/>
      <c r="AAJ339"/>
      <c r="AAK339"/>
      <c r="AAL339"/>
      <c r="AAM339"/>
      <c r="AAN339"/>
      <c r="AAO339"/>
      <c r="AAP339"/>
      <c r="AAQ339"/>
      <c r="AAR339"/>
      <c r="AAS339"/>
      <c r="AAT339"/>
      <c r="AAU339"/>
      <c r="AAV339"/>
      <c r="AAW339"/>
      <c r="AAX339"/>
      <c r="AAY339"/>
      <c r="AAZ339"/>
      <c r="ABA339"/>
      <c r="ABB339"/>
      <c r="ABC339"/>
      <c r="ABD339"/>
      <c r="ABE339"/>
      <c r="ABF339"/>
      <c r="ABG339"/>
      <c r="ABH339"/>
      <c r="ABI339"/>
      <c r="ABJ339"/>
      <c r="ABK339"/>
      <c r="ABL339"/>
      <c r="ABM339"/>
      <c r="ABN339"/>
      <c r="ABO339"/>
      <c r="ABP339"/>
      <c r="ABQ339"/>
      <c r="ABR339"/>
      <c r="ABS339"/>
      <c r="ABT339"/>
      <c r="ABU339"/>
      <c r="ABV339"/>
      <c r="ABW339"/>
      <c r="ABX339"/>
      <c r="ABY339"/>
      <c r="ABZ339"/>
      <c r="ACA339"/>
      <c r="ACB339"/>
      <c r="ACC339"/>
      <c r="ACD339"/>
      <c r="ACE339"/>
      <c r="ACF339"/>
      <c r="ACG339"/>
      <c r="ACH339"/>
      <c r="ACI339"/>
      <c r="ACJ339"/>
      <c r="ACK339"/>
      <c r="ACL339"/>
      <c r="ACM339"/>
      <c r="ACN339"/>
      <c r="ACO339"/>
      <c r="ACP339"/>
      <c r="ACQ339"/>
      <c r="ACR339"/>
      <c r="ACS339"/>
      <c r="ACT339"/>
      <c r="ACU339"/>
      <c r="ACV339"/>
      <c r="ACW339"/>
      <c r="ACX339"/>
      <c r="ACY339"/>
      <c r="ACZ339"/>
      <c r="ADA339"/>
      <c r="ADB339"/>
      <c r="ADC339"/>
      <c r="ADD339"/>
      <c r="ADE339"/>
      <c r="ADF339"/>
      <c r="ADG339"/>
      <c r="ADH339"/>
      <c r="ADI339"/>
      <c r="ADJ339"/>
      <c r="ADK339"/>
      <c r="ADL339"/>
      <c r="ADM339"/>
      <c r="ADN339"/>
      <c r="ADO339"/>
      <c r="ADP339"/>
      <c r="ADQ339"/>
      <c r="ADR339"/>
      <c r="ADS339"/>
      <c r="ADT339"/>
      <c r="ADU339"/>
      <c r="ADV339"/>
      <c r="ADW339"/>
      <c r="ADX339"/>
      <c r="ADY339"/>
      <c r="ADZ339"/>
      <c r="AEA339"/>
      <c r="AEB339"/>
      <c r="AEC339"/>
      <c r="AED339"/>
      <c r="AEE339"/>
      <c r="AEF339"/>
      <c r="AEG339"/>
      <c r="AEH339"/>
      <c r="AEI339"/>
      <c r="AEJ339"/>
      <c r="AEK339"/>
      <c r="AEL339"/>
      <c r="AEM339"/>
      <c r="AEN339"/>
      <c r="AEO339"/>
      <c r="AEP339"/>
      <c r="AEQ339"/>
      <c r="AER339"/>
      <c r="AES339"/>
      <c r="AET339"/>
      <c r="AEU339"/>
      <c r="AEV339"/>
      <c r="AEW339"/>
      <c r="AEX339"/>
      <c r="AEY339"/>
      <c r="AEZ339"/>
      <c r="AFA339"/>
      <c r="AFB339"/>
      <c r="AFC339"/>
      <c r="AFD339"/>
      <c r="AFE339"/>
      <c r="AFF339"/>
      <c r="AFG339"/>
      <c r="AFH339"/>
      <c r="AFI339"/>
      <c r="AFJ339"/>
      <c r="AFK339"/>
      <c r="AFL339"/>
      <c r="AFM339"/>
      <c r="AFN339"/>
      <c r="AFO339"/>
      <c r="AFP339"/>
      <c r="AFQ339"/>
      <c r="AFR339"/>
      <c r="AFS339"/>
      <c r="AFT339"/>
      <c r="AFU339"/>
      <c r="AFV339"/>
      <c r="AFW339"/>
      <c r="AFX339"/>
      <c r="AFY339"/>
      <c r="AFZ339"/>
      <c r="AGA339"/>
      <c r="AGB339"/>
      <c r="AGC339"/>
      <c r="AGD339"/>
      <c r="AGE339"/>
      <c r="AGF339"/>
      <c r="AGG339"/>
      <c r="AGH339"/>
      <c r="AGI339"/>
      <c r="AGJ339"/>
      <c r="AGK339"/>
      <c r="AGL339"/>
      <c r="AGM339"/>
      <c r="AGN339"/>
      <c r="AGO339"/>
      <c r="AGP339"/>
      <c r="AGQ339"/>
      <c r="AGR339"/>
      <c r="AGS339"/>
      <c r="AGT339"/>
      <c r="AGU339"/>
      <c r="AGV339"/>
      <c r="AGW339"/>
      <c r="AGX339"/>
      <c r="AGY339"/>
      <c r="AGZ339"/>
      <c r="AHA339"/>
      <c r="AHB339"/>
      <c r="AHC339"/>
      <c r="AHD339"/>
      <c r="AHE339"/>
      <c r="AHF339"/>
      <c r="AHG339"/>
      <c r="AHH339"/>
      <c r="AHI339"/>
      <c r="AHJ339"/>
      <c r="AHK339"/>
      <c r="AHL339"/>
      <c r="AHM339"/>
      <c r="AHN339"/>
      <c r="AHO339"/>
      <c r="AHP339"/>
      <c r="AHQ339"/>
      <c r="AHR339"/>
      <c r="AHS339"/>
      <c r="AHT339"/>
      <c r="AHU339"/>
      <c r="AHV339"/>
      <c r="AHW339"/>
      <c r="AHX339"/>
      <c r="AHY339"/>
      <c r="AHZ339"/>
      <c r="AIA339"/>
      <c r="AIB339"/>
      <c r="AIC339"/>
      <c r="AID339"/>
      <c r="AIE339"/>
      <c r="AIF339"/>
      <c r="AIG339"/>
      <c r="AIH339"/>
      <c r="AII339"/>
      <c r="AIJ339"/>
      <c r="AIK339"/>
      <c r="AIL339"/>
      <c r="AIM339"/>
      <c r="AIN339"/>
      <c r="AIO339"/>
      <c r="AIP339"/>
      <c r="AIQ339"/>
      <c r="AIR339"/>
      <c r="AIS339"/>
      <c r="AIT339"/>
      <c r="AIU339"/>
      <c r="AIV339"/>
      <c r="AIW339"/>
      <c r="AIX339"/>
      <c r="AIY339"/>
      <c r="AIZ339"/>
      <c r="AJA339"/>
      <c r="AJB339"/>
      <c r="AJC339"/>
      <c r="AJD339"/>
      <c r="AJE339"/>
      <c r="AJF339"/>
      <c r="AJG339"/>
      <c r="AJH339"/>
      <c r="AJI339"/>
      <c r="AJJ339"/>
      <c r="AJK339"/>
      <c r="AJL339"/>
      <c r="AJM339"/>
      <c r="AJN339"/>
      <c r="AJO339"/>
      <c r="AJP339"/>
      <c r="AJQ339"/>
      <c r="AJR339"/>
      <c r="AJS339"/>
      <c r="AJT339"/>
      <c r="AJU339"/>
      <c r="AJV339"/>
      <c r="AJW339"/>
      <c r="AJX339"/>
      <c r="AJY339"/>
      <c r="AJZ339"/>
      <c r="AKA339"/>
      <c r="AKB339"/>
      <c r="AKC339"/>
      <c r="AKD339"/>
      <c r="AKE339"/>
      <c r="AKF339"/>
      <c r="AKG339"/>
      <c r="AKH339"/>
      <c r="AKI339"/>
      <c r="AKJ339"/>
      <c r="AKK339"/>
      <c r="AKL339"/>
      <c r="AKM339"/>
      <c r="AKN339"/>
      <c r="AKO339"/>
      <c r="AKP339"/>
      <c r="AKQ339"/>
      <c r="AKR339"/>
      <c r="AKS339"/>
      <c r="AKT339"/>
      <c r="AKU339"/>
      <c r="AKV339"/>
      <c r="AKW339"/>
      <c r="AKX339"/>
      <c r="AKY339"/>
      <c r="AKZ339"/>
      <c r="ALA339"/>
      <c r="ALB339"/>
      <c r="ALC339"/>
      <c r="ALD339"/>
      <c r="ALE339"/>
      <c r="ALF339"/>
      <c r="ALG339"/>
      <c r="ALH339"/>
      <c r="ALI339"/>
      <c r="ALJ339"/>
      <c r="ALK339"/>
      <c r="ALL339"/>
      <c r="ALM339"/>
      <c r="ALN339"/>
      <c r="ALO339"/>
      <c r="ALP339"/>
      <c r="ALQ339"/>
      <c r="ALR339"/>
      <c r="ALS339"/>
      <c r="ALT339"/>
      <c r="ALU339"/>
      <c r="ALV339"/>
      <c r="ALW339"/>
      <c r="ALX339"/>
      <c r="ALY339"/>
      <c r="ALZ339"/>
      <c r="AMA339"/>
      <c r="AMB339"/>
      <c r="AMC339"/>
      <c r="AMD339"/>
      <c r="AME339"/>
      <c r="AMF339"/>
      <c r="AMG339"/>
      <c r="AMH339"/>
      <c r="AMI339"/>
      <c r="AMJ339"/>
      <c r="AMK339"/>
      <c r="AML339"/>
      <c r="AMM339"/>
    </row>
    <row r="340" spans="1:1027" ht="29.1" customHeight="1">
      <c r="A340" s="655"/>
      <c r="B340" s="655"/>
      <c r="C340" s="263"/>
      <c r="D340" s="263">
        <v>4110</v>
      </c>
      <c r="E340" s="654" t="s">
        <v>221</v>
      </c>
      <c r="F340" s="654"/>
      <c r="G340" s="265">
        <v>39434</v>
      </c>
      <c r="H340" s="265">
        <v>41084</v>
      </c>
      <c r="I340" s="266">
        <v>19074.02</v>
      </c>
      <c r="J340" s="259">
        <f t="shared" si="40"/>
        <v>46.426881511050532</v>
      </c>
      <c r="K340" s="259">
        <f t="shared" si="39"/>
        <v>104.18420652229041</v>
      </c>
      <c r="L340" s="313"/>
      <c r="M340" s="313"/>
      <c r="N340" s="313"/>
      <c r="P340" s="267">
        <f t="shared" si="38"/>
        <v>1650</v>
      </c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  <c r="UR340"/>
      <c r="US340"/>
      <c r="UT340"/>
      <c r="UU340"/>
      <c r="UV340"/>
      <c r="UW340"/>
      <c r="UX340"/>
      <c r="UY340"/>
      <c r="UZ340"/>
      <c r="VA340"/>
      <c r="VB340"/>
      <c r="VC340"/>
      <c r="VD340"/>
      <c r="VE340"/>
      <c r="VF340"/>
      <c r="VG340"/>
      <c r="VH340"/>
      <c r="VI340"/>
      <c r="VJ340"/>
      <c r="VK340"/>
      <c r="VL340"/>
      <c r="VM340"/>
      <c r="VN340"/>
      <c r="VO340"/>
      <c r="VP340"/>
      <c r="VQ340"/>
      <c r="VR340"/>
      <c r="VS340"/>
      <c r="VT340"/>
      <c r="VU340"/>
      <c r="VV340"/>
      <c r="VW340"/>
      <c r="VX340"/>
      <c r="VY340"/>
      <c r="VZ340"/>
      <c r="WA340"/>
      <c r="WB340"/>
      <c r="WC340"/>
      <c r="WD340"/>
      <c r="WE340"/>
      <c r="WF340"/>
      <c r="WG340"/>
      <c r="WH340"/>
      <c r="WI340"/>
      <c r="WJ340"/>
      <c r="WK340"/>
      <c r="WL340"/>
      <c r="WM340"/>
      <c r="WN340"/>
      <c r="WO340"/>
      <c r="WP340"/>
      <c r="WQ340"/>
      <c r="WR340"/>
      <c r="WS340"/>
      <c r="WT340"/>
      <c r="WU340"/>
      <c r="WV340"/>
      <c r="WW340"/>
      <c r="WX340"/>
      <c r="WY340"/>
      <c r="WZ340"/>
      <c r="XA340"/>
      <c r="XB340"/>
      <c r="XC340"/>
      <c r="XD340"/>
      <c r="XE340"/>
      <c r="XF340"/>
      <c r="XG340"/>
      <c r="XH340"/>
      <c r="XI340"/>
      <c r="XJ340"/>
      <c r="XK340"/>
      <c r="XL340"/>
      <c r="XM340"/>
      <c r="XN340"/>
      <c r="XO340"/>
      <c r="XP340"/>
      <c r="XQ340"/>
      <c r="XR340"/>
      <c r="XS340"/>
      <c r="XT340"/>
      <c r="XU340"/>
      <c r="XV340"/>
      <c r="XW340"/>
      <c r="XX340"/>
      <c r="XY340"/>
      <c r="XZ340"/>
      <c r="YA340"/>
      <c r="YB340"/>
      <c r="YC340"/>
      <c r="YD340"/>
      <c r="YE340"/>
      <c r="YF340"/>
      <c r="YG340"/>
      <c r="YH340"/>
      <c r="YI340"/>
      <c r="YJ340"/>
      <c r="YK340"/>
      <c r="YL340"/>
      <c r="YM340"/>
      <c r="YN340"/>
      <c r="YO340"/>
      <c r="YP340"/>
      <c r="YQ340"/>
      <c r="YR340"/>
      <c r="YS340"/>
      <c r="YT340"/>
      <c r="YU340"/>
      <c r="YV340"/>
      <c r="YW340"/>
      <c r="YX340"/>
      <c r="YY340"/>
      <c r="YZ340"/>
      <c r="ZA340"/>
      <c r="ZB340"/>
      <c r="ZC340"/>
      <c r="ZD340"/>
      <c r="ZE340"/>
      <c r="ZF340"/>
      <c r="ZG340"/>
      <c r="ZH340"/>
      <c r="ZI340"/>
      <c r="ZJ340"/>
      <c r="ZK340"/>
      <c r="ZL340"/>
      <c r="ZM340"/>
      <c r="ZN340"/>
      <c r="ZO340"/>
      <c r="ZP340"/>
      <c r="ZQ340"/>
      <c r="ZR340"/>
      <c r="ZS340"/>
      <c r="ZT340"/>
      <c r="ZU340"/>
      <c r="ZV340"/>
      <c r="ZW340"/>
      <c r="ZX340"/>
      <c r="ZY340"/>
      <c r="ZZ340"/>
      <c r="AAA340"/>
      <c r="AAB340"/>
      <c r="AAC340"/>
      <c r="AAD340"/>
      <c r="AAE340"/>
      <c r="AAF340"/>
      <c r="AAG340"/>
      <c r="AAH340"/>
      <c r="AAI340"/>
      <c r="AAJ340"/>
      <c r="AAK340"/>
      <c r="AAL340"/>
      <c r="AAM340"/>
      <c r="AAN340"/>
      <c r="AAO340"/>
      <c r="AAP340"/>
      <c r="AAQ340"/>
      <c r="AAR340"/>
      <c r="AAS340"/>
      <c r="AAT340"/>
      <c r="AAU340"/>
      <c r="AAV340"/>
      <c r="AAW340"/>
      <c r="AAX340"/>
      <c r="AAY340"/>
      <c r="AAZ340"/>
      <c r="ABA340"/>
      <c r="ABB340"/>
      <c r="ABC340"/>
      <c r="ABD340"/>
      <c r="ABE340"/>
      <c r="ABF340"/>
      <c r="ABG340"/>
      <c r="ABH340"/>
      <c r="ABI340"/>
      <c r="ABJ340"/>
      <c r="ABK340"/>
      <c r="ABL340"/>
      <c r="ABM340"/>
      <c r="ABN340"/>
      <c r="ABO340"/>
      <c r="ABP340"/>
      <c r="ABQ340"/>
      <c r="ABR340"/>
      <c r="ABS340"/>
      <c r="ABT340"/>
      <c r="ABU340"/>
      <c r="ABV340"/>
      <c r="ABW340"/>
      <c r="ABX340"/>
      <c r="ABY340"/>
      <c r="ABZ340"/>
      <c r="ACA340"/>
      <c r="ACB340"/>
      <c r="ACC340"/>
      <c r="ACD340"/>
      <c r="ACE340"/>
      <c r="ACF340"/>
      <c r="ACG340"/>
      <c r="ACH340"/>
      <c r="ACI340"/>
      <c r="ACJ340"/>
      <c r="ACK340"/>
      <c r="ACL340"/>
      <c r="ACM340"/>
      <c r="ACN340"/>
      <c r="ACO340"/>
      <c r="ACP340"/>
      <c r="ACQ340"/>
      <c r="ACR340"/>
      <c r="ACS340"/>
      <c r="ACT340"/>
      <c r="ACU340"/>
      <c r="ACV340"/>
      <c r="ACW340"/>
      <c r="ACX340"/>
      <c r="ACY340"/>
      <c r="ACZ340"/>
      <c r="ADA340"/>
      <c r="ADB340"/>
      <c r="ADC340"/>
      <c r="ADD340"/>
      <c r="ADE340"/>
      <c r="ADF340"/>
      <c r="ADG340"/>
      <c r="ADH340"/>
      <c r="ADI340"/>
      <c r="ADJ340"/>
      <c r="ADK340"/>
      <c r="ADL340"/>
      <c r="ADM340"/>
      <c r="ADN340"/>
      <c r="ADO340"/>
      <c r="ADP340"/>
      <c r="ADQ340"/>
      <c r="ADR340"/>
      <c r="ADS340"/>
      <c r="ADT340"/>
      <c r="ADU340"/>
      <c r="ADV340"/>
      <c r="ADW340"/>
      <c r="ADX340"/>
      <c r="ADY340"/>
      <c r="ADZ340"/>
      <c r="AEA340"/>
      <c r="AEB340"/>
      <c r="AEC340"/>
      <c r="AED340"/>
      <c r="AEE340"/>
      <c r="AEF340"/>
      <c r="AEG340"/>
      <c r="AEH340"/>
      <c r="AEI340"/>
      <c r="AEJ340"/>
      <c r="AEK340"/>
      <c r="AEL340"/>
      <c r="AEM340"/>
      <c r="AEN340"/>
      <c r="AEO340"/>
      <c r="AEP340"/>
      <c r="AEQ340"/>
      <c r="AER340"/>
      <c r="AES340"/>
      <c r="AET340"/>
      <c r="AEU340"/>
      <c r="AEV340"/>
      <c r="AEW340"/>
      <c r="AEX340"/>
      <c r="AEY340"/>
      <c r="AEZ340"/>
      <c r="AFA340"/>
      <c r="AFB340"/>
      <c r="AFC340"/>
      <c r="AFD340"/>
      <c r="AFE340"/>
      <c r="AFF340"/>
      <c r="AFG340"/>
      <c r="AFH340"/>
      <c r="AFI340"/>
      <c r="AFJ340"/>
      <c r="AFK340"/>
      <c r="AFL340"/>
      <c r="AFM340"/>
      <c r="AFN340"/>
      <c r="AFO340"/>
      <c r="AFP340"/>
      <c r="AFQ340"/>
      <c r="AFR340"/>
      <c r="AFS340"/>
      <c r="AFT340"/>
      <c r="AFU340"/>
      <c r="AFV340"/>
      <c r="AFW340"/>
      <c r="AFX340"/>
      <c r="AFY340"/>
      <c r="AFZ340"/>
      <c r="AGA340"/>
      <c r="AGB340"/>
      <c r="AGC340"/>
      <c r="AGD340"/>
      <c r="AGE340"/>
      <c r="AGF340"/>
      <c r="AGG340"/>
      <c r="AGH340"/>
      <c r="AGI340"/>
      <c r="AGJ340"/>
      <c r="AGK340"/>
      <c r="AGL340"/>
      <c r="AGM340"/>
      <c r="AGN340"/>
      <c r="AGO340"/>
      <c r="AGP340"/>
      <c r="AGQ340"/>
      <c r="AGR340"/>
      <c r="AGS340"/>
      <c r="AGT340"/>
      <c r="AGU340"/>
      <c r="AGV340"/>
      <c r="AGW340"/>
      <c r="AGX340"/>
      <c r="AGY340"/>
      <c r="AGZ340"/>
      <c r="AHA340"/>
      <c r="AHB340"/>
      <c r="AHC340"/>
      <c r="AHD340"/>
      <c r="AHE340"/>
      <c r="AHF340"/>
      <c r="AHG340"/>
      <c r="AHH340"/>
      <c r="AHI340"/>
      <c r="AHJ340"/>
      <c r="AHK340"/>
      <c r="AHL340"/>
      <c r="AHM340"/>
      <c r="AHN340"/>
      <c r="AHO340"/>
      <c r="AHP340"/>
      <c r="AHQ340"/>
      <c r="AHR340"/>
      <c r="AHS340"/>
      <c r="AHT340"/>
      <c r="AHU340"/>
      <c r="AHV340"/>
      <c r="AHW340"/>
      <c r="AHX340"/>
      <c r="AHY340"/>
      <c r="AHZ340"/>
      <c r="AIA340"/>
      <c r="AIB340"/>
      <c r="AIC340"/>
      <c r="AID340"/>
      <c r="AIE340"/>
      <c r="AIF340"/>
      <c r="AIG340"/>
      <c r="AIH340"/>
      <c r="AII340"/>
      <c r="AIJ340"/>
      <c r="AIK340"/>
      <c r="AIL340"/>
      <c r="AIM340"/>
      <c r="AIN340"/>
      <c r="AIO340"/>
      <c r="AIP340"/>
      <c r="AIQ340"/>
      <c r="AIR340"/>
      <c r="AIS340"/>
      <c r="AIT340"/>
      <c r="AIU340"/>
      <c r="AIV340"/>
      <c r="AIW340"/>
      <c r="AIX340"/>
      <c r="AIY340"/>
      <c r="AIZ340"/>
      <c r="AJA340"/>
      <c r="AJB340"/>
      <c r="AJC340"/>
      <c r="AJD340"/>
      <c r="AJE340"/>
      <c r="AJF340"/>
      <c r="AJG340"/>
      <c r="AJH340"/>
      <c r="AJI340"/>
      <c r="AJJ340"/>
      <c r="AJK340"/>
      <c r="AJL340"/>
      <c r="AJM340"/>
      <c r="AJN340"/>
      <c r="AJO340"/>
      <c r="AJP340"/>
      <c r="AJQ340"/>
      <c r="AJR340"/>
      <c r="AJS340"/>
      <c r="AJT340"/>
      <c r="AJU340"/>
      <c r="AJV340"/>
      <c r="AJW340"/>
      <c r="AJX340"/>
      <c r="AJY340"/>
      <c r="AJZ340"/>
      <c r="AKA340"/>
      <c r="AKB340"/>
      <c r="AKC340"/>
      <c r="AKD340"/>
      <c r="AKE340"/>
      <c r="AKF340"/>
      <c r="AKG340"/>
      <c r="AKH340"/>
      <c r="AKI340"/>
      <c r="AKJ340"/>
      <c r="AKK340"/>
      <c r="AKL340"/>
      <c r="AKM340"/>
      <c r="AKN340"/>
      <c r="AKO340"/>
      <c r="AKP340"/>
      <c r="AKQ340"/>
      <c r="AKR340"/>
      <c r="AKS340"/>
      <c r="AKT340"/>
      <c r="AKU340"/>
      <c r="AKV340"/>
      <c r="AKW340"/>
      <c r="AKX340"/>
      <c r="AKY340"/>
      <c r="AKZ340"/>
      <c r="ALA340"/>
      <c r="ALB340"/>
      <c r="ALC340"/>
      <c r="ALD340"/>
      <c r="ALE340"/>
      <c r="ALF340"/>
      <c r="ALG340"/>
      <c r="ALH340"/>
      <c r="ALI340"/>
      <c r="ALJ340"/>
      <c r="ALK340"/>
      <c r="ALL340"/>
      <c r="ALM340"/>
      <c r="ALN340"/>
      <c r="ALO340"/>
      <c r="ALP340"/>
      <c r="ALQ340"/>
      <c r="ALR340"/>
      <c r="ALS340"/>
      <c r="ALT340"/>
      <c r="ALU340"/>
      <c r="ALV340"/>
      <c r="ALW340"/>
      <c r="ALX340"/>
      <c r="ALY340"/>
      <c r="ALZ340"/>
      <c r="AMA340"/>
      <c r="AMB340"/>
      <c r="AMC340"/>
      <c r="AMD340"/>
      <c r="AME340"/>
      <c r="AMF340"/>
      <c r="AMG340"/>
      <c r="AMH340"/>
      <c r="AMI340"/>
      <c r="AMJ340"/>
      <c r="AMK340"/>
      <c r="AML340"/>
      <c r="AMM340"/>
    </row>
    <row r="341" spans="1:1027" ht="23.85" customHeight="1">
      <c r="A341" s="655"/>
      <c r="B341" s="655"/>
      <c r="C341" s="263"/>
      <c r="D341" s="263">
        <v>4120</v>
      </c>
      <c r="E341" s="654" t="s">
        <v>222</v>
      </c>
      <c r="F341" s="654"/>
      <c r="G341" s="265">
        <v>6167</v>
      </c>
      <c r="H341" s="265">
        <v>6402</v>
      </c>
      <c r="I341" s="266">
        <v>2659.71</v>
      </c>
      <c r="J341" s="259">
        <f t="shared" si="40"/>
        <v>41.54498594189316</v>
      </c>
      <c r="K341" s="259">
        <f t="shared" si="39"/>
        <v>103.81060483217124</v>
      </c>
      <c r="L341" s="313"/>
      <c r="M341" s="313"/>
      <c r="N341" s="313"/>
      <c r="P341" s="267">
        <f t="shared" si="38"/>
        <v>235</v>
      </c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  <c r="UR341"/>
      <c r="US341"/>
      <c r="UT341"/>
      <c r="UU341"/>
      <c r="UV341"/>
      <c r="UW341"/>
      <c r="UX341"/>
      <c r="UY341"/>
      <c r="UZ341"/>
      <c r="VA341"/>
      <c r="VB341"/>
      <c r="VC341"/>
      <c r="VD341"/>
      <c r="VE341"/>
      <c r="VF341"/>
      <c r="VG341"/>
      <c r="VH341"/>
      <c r="VI341"/>
      <c r="VJ341"/>
      <c r="VK341"/>
      <c r="VL341"/>
      <c r="VM341"/>
      <c r="VN341"/>
      <c r="VO341"/>
      <c r="VP341"/>
      <c r="VQ341"/>
      <c r="VR341"/>
      <c r="VS341"/>
      <c r="VT341"/>
      <c r="VU341"/>
      <c r="VV341"/>
      <c r="VW341"/>
      <c r="VX341"/>
      <c r="VY341"/>
      <c r="VZ341"/>
      <c r="WA341"/>
      <c r="WB341"/>
      <c r="WC341"/>
      <c r="WD341"/>
      <c r="WE341"/>
      <c r="WF341"/>
      <c r="WG341"/>
      <c r="WH341"/>
      <c r="WI341"/>
      <c r="WJ341"/>
      <c r="WK341"/>
      <c r="WL341"/>
      <c r="WM341"/>
      <c r="WN341"/>
      <c r="WO341"/>
      <c r="WP341"/>
      <c r="WQ341"/>
      <c r="WR341"/>
      <c r="WS341"/>
      <c r="WT341"/>
      <c r="WU341"/>
      <c r="WV341"/>
      <c r="WW341"/>
      <c r="WX341"/>
      <c r="WY341"/>
      <c r="WZ341"/>
      <c r="XA341"/>
      <c r="XB341"/>
      <c r="XC341"/>
      <c r="XD341"/>
      <c r="XE341"/>
      <c r="XF341"/>
      <c r="XG341"/>
      <c r="XH341"/>
      <c r="XI341"/>
      <c r="XJ341"/>
      <c r="XK341"/>
      <c r="XL341"/>
      <c r="XM341"/>
      <c r="XN341"/>
      <c r="XO341"/>
      <c r="XP341"/>
      <c r="XQ341"/>
      <c r="XR341"/>
      <c r="XS341"/>
      <c r="XT341"/>
      <c r="XU341"/>
      <c r="XV341"/>
      <c r="XW341"/>
      <c r="XX341"/>
      <c r="XY341"/>
      <c r="XZ341"/>
      <c r="YA341"/>
      <c r="YB341"/>
      <c r="YC341"/>
      <c r="YD341"/>
      <c r="YE341"/>
      <c r="YF341"/>
      <c r="YG341"/>
      <c r="YH341"/>
      <c r="YI341"/>
      <c r="YJ341"/>
      <c r="YK341"/>
      <c r="YL341"/>
      <c r="YM341"/>
      <c r="YN341"/>
      <c r="YO341"/>
      <c r="YP341"/>
      <c r="YQ341"/>
      <c r="YR341"/>
      <c r="YS341"/>
      <c r="YT341"/>
      <c r="YU341"/>
      <c r="YV341"/>
      <c r="YW341"/>
      <c r="YX341"/>
      <c r="YY341"/>
      <c r="YZ341"/>
      <c r="ZA341"/>
      <c r="ZB341"/>
      <c r="ZC341"/>
      <c r="ZD341"/>
      <c r="ZE341"/>
      <c r="ZF341"/>
      <c r="ZG341"/>
      <c r="ZH341"/>
      <c r="ZI341"/>
      <c r="ZJ341"/>
      <c r="ZK341"/>
      <c r="ZL341"/>
      <c r="ZM341"/>
      <c r="ZN341"/>
      <c r="ZO341"/>
      <c r="ZP341"/>
      <c r="ZQ341"/>
      <c r="ZR341"/>
      <c r="ZS341"/>
      <c r="ZT341"/>
      <c r="ZU341"/>
      <c r="ZV341"/>
      <c r="ZW341"/>
      <c r="ZX341"/>
      <c r="ZY341"/>
      <c r="ZZ341"/>
      <c r="AAA341"/>
      <c r="AAB341"/>
      <c r="AAC341"/>
      <c r="AAD341"/>
      <c r="AAE341"/>
      <c r="AAF341"/>
      <c r="AAG341"/>
      <c r="AAH341"/>
      <c r="AAI341"/>
      <c r="AAJ341"/>
      <c r="AAK341"/>
      <c r="AAL341"/>
      <c r="AAM341"/>
      <c r="AAN341"/>
      <c r="AAO341"/>
      <c r="AAP341"/>
      <c r="AAQ341"/>
      <c r="AAR341"/>
      <c r="AAS341"/>
      <c r="AAT341"/>
      <c r="AAU341"/>
      <c r="AAV341"/>
      <c r="AAW341"/>
      <c r="AAX341"/>
      <c r="AAY341"/>
      <c r="AAZ341"/>
      <c r="ABA341"/>
      <c r="ABB341"/>
      <c r="ABC341"/>
      <c r="ABD341"/>
      <c r="ABE341"/>
      <c r="ABF341"/>
      <c r="ABG341"/>
      <c r="ABH341"/>
      <c r="ABI341"/>
      <c r="ABJ341"/>
      <c r="ABK341"/>
      <c r="ABL341"/>
      <c r="ABM341"/>
      <c r="ABN341"/>
      <c r="ABO341"/>
      <c r="ABP341"/>
      <c r="ABQ341"/>
      <c r="ABR341"/>
      <c r="ABS341"/>
      <c r="ABT341"/>
      <c r="ABU341"/>
      <c r="ABV341"/>
      <c r="ABW341"/>
      <c r="ABX341"/>
      <c r="ABY341"/>
      <c r="ABZ341"/>
      <c r="ACA341"/>
      <c r="ACB341"/>
      <c r="ACC341"/>
      <c r="ACD341"/>
      <c r="ACE341"/>
      <c r="ACF341"/>
      <c r="ACG341"/>
      <c r="ACH341"/>
      <c r="ACI341"/>
      <c r="ACJ341"/>
      <c r="ACK341"/>
      <c r="ACL341"/>
      <c r="ACM341"/>
      <c r="ACN341"/>
      <c r="ACO341"/>
      <c r="ACP341"/>
      <c r="ACQ341"/>
      <c r="ACR341"/>
      <c r="ACS341"/>
      <c r="ACT341"/>
      <c r="ACU341"/>
      <c r="ACV341"/>
      <c r="ACW341"/>
      <c r="ACX341"/>
      <c r="ACY341"/>
      <c r="ACZ341"/>
      <c r="ADA341"/>
      <c r="ADB341"/>
      <c r="ADC341"/>
      <c r="ADD341"/>
      <c r="ADE341"/>
      <c r="ADF341"/>
      <c r="ADG341"/>
      <c r="ADH341"/>
      <c r="ADI341"/>
      <c r="ADJ341"/>
      <c r="ADK341"/>
      <c r="ADL341"/>
      <c r="ADM341"/>
      <c r="ADN341"/>
      <c r="ADO341"/>
      <c r="ADP341"/>
      <c r="ADQ341"/>
      <c r="ADR341"/>
      <c r="ADS341"/>
      <c r="ADT341"/>
      <c r="ADU341"/>
      <c r="ADV341"/>
      <c r="ADW341"/>
      <c r="ADX341"/>
      <c r="ADY341"/>
      <c r="ADZ341"/>
      <c r="AEA341"/>
      <c r="AEB341"/>
      <c r="AEC341"/>
      <c r="AED341"/>
      <c r="AEE341"/>
      <c r="AEF341"/>
      <c r="AEG341"/>
      <c r="AEH341"/>
      <c r="AEI341"/>
      <c r="AEJ341"/>
      <c r="AEK341"/>
      <c r="AEL341"/>
      <c r="AEM341"/>
      <c r="AEN341"/>
      <c r="AEO341"/>
      <c r="AEP341"/>
      <c r="AEQ341"/>
      <c r="AER341"/>
      <c r="AES341"/>
      <c r="AET341"/>
      <c r="AEU341"/>
      <c r="AEV341"/>
      <c r="AEW341"/>
      <c r="AEX341"/>
      <c r="AEY341"/>
      <c r="AEZ341"/>
      <c r="AFA341"/>
      <c r="AFB341"/>
      <c r="AFC341"/>
      <c r="AFD341"/>
      <c r="AFE341"/>
      <c r="AFF341"/>
      <c r="AFG341"/>
      <c r="AFH341"/>
      <c r="AFI341"/>
      <c r="AFJ341"/>
      <c r="AFK341"/>
      <c r="AFL341"/>
      <c r="AFM341"/>
      <c r="AFN341"/>
      <c r="AFO341"/>
      <c r="AFP341"/>
      <c r="AFQ341"/>
      <c r="AFR341"/>
      <c r="AFS341"/>
      <c r="AFT341"/>
      <c r="AFU341"/>
      <c r="AFV341"/>
      <c r="AFW341"/>
      <c r="AFX341"/>
      <c r="AFY341"/>
      <c r="AFZ341"/>
      <c r="AGA341"/>
      <c r="AGB341"/>
      <c r="AGC341"/>
      <c r="AGD341"/>
      <c r="AGE341"/>
      <c r="AGF341"/>
      <c r="AGG341"/>
      <c r="AGH341"/>
      <c r="AGI341"/>
      <c r="AGJ341"/>
      <c r="AGK341"/>
      <c r="AGL341"/>
      <c r="AGM341"/>
      <c r="AGN341"/>
      <c r="AGO341"/>
      <c r="AGP341"/>
      <c r="AGQ341"/>
      <c r="AGR341"/>
      <c r="AGS341"/>
      <c r="AGT341"/>
      <c r="AGU341"/>
      <c r="AGV341"/>
      <c r="AGW341"/>
      <c r="AGX341"/>
      <c r="AGY341"/>
      <c r="AGZ341"/>
      <c r="AHA341"/>
      <c r="AHB341"/>
      <c r="AHC341"/>
      <c r="AHD341"/>
      <c r="AHE341"/>
      <c r="AHF341"/>
      <c r="AHG341"/>
      <c r="AHH341"/>
      <c r="AHI341"/>
      <c r="AHJ341"/>
      <c r="AHK341"/>
      <c r="AHL341"/>
      <c r="AHM341"/>
      <c r="AHN341"/>
      <c r="AHO341"/>
      <c r="AHP341"/>
      <c r="AHQ341"/>
      <c r="AHR341"/>
      <c r="AHS341"/>
      <c r="AHT341"/>
      <c r="AHU341"/>
      <c r="AHV341"/>
      <c r="AHW341"/>
      <c r="AHX341"/>
      <c r="AHY341"/>
      <c r="AHZ341"/>
      <c r="AIA341"/>
      <c r="AIB341"/>
      <c r="AIC341"/>
      <c r="AID341"/>
      <c r="AIE341"/>
      <c r="AIF341"/>
      <c r="AIG341"/>
      <c r="AIH341"/>
      <c r="AII341"/>
      <c r="AIJ341"/>
      <c r="AIK341"/>
      <c r="AIL341"/>
      <c r="AIM341"/>
      <c r="AIN341"/>
      <c r="AIO341"/>
      <c r="AIP341"/>
      <c r="AIQ341"/>
      <c r="AIR341"/>
      <c r="AIS341"/>
      <c r="AIT341"/>
      <c r="AIU341"/>
      <c r="AIV341"/>
      <c r="AIW341"/>
      <c r="AIX341"/>
      <c r="AIY341"/>
      <c r="AIZ341"/>
      <c r="AJA341"/>
      <c r="AJB341"/>
      <c r="AJC341"/>
      <c r="AJD341"/>
      <c r="AJE341"/>
      <c r="AJF341"/>
      <c r="AJG341"/>
      <c r="AJH341"/>
      <c r="AJI341"/>
      <c r="AJJ341"/>
      <c r="AJK341"/>
      <c r="AJL341"/>
      <c r="AJM341"/>
      <c r="AJN341"/>
      <c r="AJO341"/>
      <c r="AJP341"/>
      <c r="AJQ341"/>
      <c r="AJR341"/>
      <c r="AJS341"/>
      <c r="AJT341"/>
      <c r="AJU341"/>
      <c r="AJV341"/>
      <c r="AJW341"/>
      <c r="AJX341"/>
      <c r="AJY341"/>
      <c r="AJZ341"/>
      <c r="AKA341"/>
      <c r="AKB341"/>
      <c r="AKC341"/>
      <c r="AKD341"/>
      <c r="AKE341"/>
      <c r="AKF341"/>
      <c r="AKG341"/>
      <c r="AKH341"/>
      <c r="AKI341"/>
      <c r="AKJ341"/>
      <c r="AKK341"/>
      <c r="AKL341"/>
      <c r="AKM341"/>
      <c r="AKN341"/>
      <c r="AKO341"/>
      <c r="AKP341"/>
      <c r="AKQ341"/>
      <c r="AKR341"/>
      <c r="AKS341"/>
      <c r="AKT341"/>
      <c r="AKU341"/>
      <c r="AKV341"/>
      <c r="AKW341"/>
      <c r="AKX341"/>
      <c r="AKY341"/>
      <c r="AKZ341"/>
      <c r="ALA341"/>
      <c r="ALB341"/>
      <c r="ALC341"/>
      <c r="ALD341"/>
      <c r="ALE341"/>
      <c r="ALF341"/>
      <c r="ALG341"/>
      <c r="ALH341"/>
      <c r="ALI341"/>
      <c r="ALJ341"/>
      <c r="ALK341"/>
      <c r="ALL341"/>
      <c r="ALM341"/>
      <c r="ALN341"/>
      <c r="ALO341"/>
      <c r="ALP341"/>
      <c r="ALQ341"/>
      <c r="ALR341"/>
      <c r="ALS341"/>
      <c r="ALT341"/>
      <c r="ALU341"/>
      <c r="ALV341"/>
      <c r="ALW341"/>
      <c r="ALX341"/>
      <c r="ALY341"/>
      <c r="ALZ341"/>
      <c r="AMA341"/>
      <c r="AMB341"/>
      <c r="AMC341"/>
      <c r="AMD341"/>
      <c r="AME341"/>
      <c r="AMF341"/>
      <c r="AMG341"/>
      <c r="AMH341"/>
      <c r="AMI341"/>
      <c r="AMJ341"/>
      <c r="AMK341"/>
      <c r="AML341"/>
      <c r="AMM341"/>
    </row>
    <row r="342" spans="1:1027" ht="57" customHeight="1">
      <c r="A342" s="655"/>
      <c r="B342" s="655"/>
      <c r="C342" s="263"/>
      <c r="D342" s="263">
        <v>4140</v>
      </c>
      <c r="E342" s="654" t="s">
        <v>243</v>
      </c>
      <c r="F342" s="654"/>
      <c r="G342" s="265">
        <v>100</v>
      </c>
      <c r="H342" s="265">
        <v>100</v>
      </c>
      <c r="I342" s="266">
        <v>0</v>
      </c>
      <c r="J342" s="259">
        <f t="shared" si="40"/>
        <v>0</v>
      </c>
      <c r="K342" s="259">
        <f t="shared" si="39"/>
        <v>100</v>
      </c>
      <c r="L342" s="313"/>
      <c r="M342" s="313"/>
      <c r="N342" s="313"/>
      <c r="P342" s="267">
        <f t="shared" si="38"/>
        <v>0</v>
      </c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  <c r="XY342"/>
      <c r="XZ342"/>
      <c r="YA342"/>
      <c r="YB342"/>
      <c r="YC342"/>
      <c r="YD342"/>
      <c r="YE342"/>
      <c r="YF342"/>
      <c r="YG342"/>
      <c r="YH342"/>
      <c r="YI342"/>
      <c r="YJ342"/>
      <c r="YK342"/>
      <c r="YL342"/>
      <c r="YM342"/>
      <c r="YN342"/>
      <c r="YO342"/>
      <c r="YP342"/>
      <c r="YQ342"/>
      <c r="YR342"/>
      <c r="YS342"/>
      <c r="YT342"/>
      <c r="YU342"/>
      <c r="YV342"/>
      <c r="YW342"/>
      <c r="YX342"/>
      <c r="YY342"/>
      <c r="YZ342"/>
      <c r="ZA342"/>
      <c r="ZB342"/>
      <c r="ZC342"/>
      <c r="ZD342"/>
      <c r="ZE342"/>
      <c r="ZF342"/>
      <c r="ZG342"/>
      <c r="ZH342"/>
      <c r="ZI342"/>
      <c r="ZJ342"/>
      <c r="ZK342"/>
      <c r="ZL342"/>
      <c r="ZM342"/>
      <c r="ZN342"/>
      <c r="ZO342"/>
      <c r="ZP342"/>
      <c r="ZQ342"/>
      <c r="ZR342"/>
      <c r="ZS342"/>
      <c r="ZT342"/>
      <c r="ZU342"/>
      <c r="ZV342"/>
      <c r="ZW342"/>
      <c r="ZX342"/>
      <c r="ZY342"/>
      <c r="ZZ342"/>
      <c r="AAA342"/>
      <c r="AAB342"/>
      <c r="AAC342"/>
      <c r="AAD342"/>
      <c r="AAE342"/>
      <c r="AAF342"/>
      <c r="AAG342"/>
      <c r="AAH342"/>
      <c r="AAI342"/>
      <c r="AAJ342"/>
      <c r="AAK342"/>
      <c r="AAL342"/>
      <c r="AAM342"/>
      <c r="AAN342"/>
      <c r="AAO342"/>
      <c r="AAP342"/>
      <c r="AAQ342"/>
      <c r="AAR342"/>
      <c r="AAS342"/>
      <c r="AAT342"/>
      <c r="AAU342"/>
      <c r="AAV342"/>
      <c r="AAW342"/>
      <c r="AAX342"/>
      <c r="AAY342"/>
      <c r="AAZ342"/>
      <c r="ABA342"/>
      <c r="ABB342"/>
      <c r="ABC342"/>
      <c r="ABD342"/>
      <c r="ABE342"/>
      <c r="ABF342"/>
      <c r="ABG342"/>
      <c r="ABH342"/>
      <c r="ABI342"/>
      <c r="ABJ342"/>
      <c r="ABK342"/>
      <c r="ABL342"/>
      <c r="ABM342"/>
      <c r="ABN342"/>
      <c r="ABO342"/>
      <c r="ABP342"/>
      <c r="ABQ342"/>
      <c r="ABR342"/>
      <c r="ABS342"/>
      <c r="ABT342"/>
      <c r="ABU342"/>
      <c r="ABV342"/>
      <c r="ABW342"/>
      <c r="ABX342"/>
      <c r="ABY342"/>
      <c r="ABZ342"/>
      <c r="ACA342"/>
      <c r="ACB342"/>
      <c r="ACC342"/>
      <c r="ACD342"/>
      <c r="ACE342"/>
      <c r="ACF342"/>
      <c r="ACG342"/>
      <c r="ACH342"/>
      <c r="ACI342"/>
      <c r="ACJ342"/>
      <c r="ACK342"/>
      <c r="ACL342"/>
      <c r="ACM342"/>
      <c r="ACN342"/>
      <c r="ACO342"/>
      <c r="ACP342"/>
      <c r="ACQ342"/>
      <c r="ACR342"/>
      <c r="ACS342"/>
      <c r="ACT342"/>
      <c r="ACU342"/>
      <c r="ACV342"/>
      <c r="ACW342"/>
      <c r="ACX342"/>
      <c r="ACY342"/>
      <c r="ACZ342"/>
      <c r="ADA342"/>
      <c r="ADB342"/>
      <c r="ADC342"/>
      <c r="ADD342"/>
      <c r="ADE342"/>
      <c r="ADF342"/>
      <c r="ADG342"/>
      <c r="ADH342"/>
      <c r="ADI342"/>
      <c r="ADJ342"/>
      <c r="ADK342"/>
      <c r="ADL342"/>
      <c r="ADM342"/>
      <c r="ADN342"/>
      <c r="ADO342"/>
      <c r="ADP342"/>
      <c r="ADQ342"/>
      <c r="ADR342"/>
      <c r="ADS342"/>
      <c r="ADT342"/>
      <c r="ADU342"/>
      <c r="ADV342"/>
      <c r="ADW342"/>
      <c r="ADX342"/>
      <c r="ADY342"/>
      <c r="ADZ342"/>
      <c r="AEA342"/>
      <c r="AEB342"/>
      <c r="AEC342"/>
      <c r="AED342"/>
      <c r="AEE342"/>
      <c r="AEF342"/>
      <c r="AEG342"/>
      <c r="AEH342"/>
      <c r="AEI342"/>
      <c r="AEJ342"/>
      <c r="AEK342"/>
      <c r="AEL342"/>
      <c r="AEM342"/>
      <c r="AEN342"/>
      <c r="AEO342"/>
      <c r="AEP342"/>
      <c r="AEQ342"/>
      <c r="AER342"/>
      <c r="AES342"/>
      <c r="AET342"/>
      <c r="AEU342"/>
      <c r="AEV342"/>
      <c r="AEW342"/>
      <c r="AEX342"/>
      <c r="AEY342"/>
      <c r="AEZ342"/>
      <c r="AFA342"/>
      <c r="AFB342"/>
      <c r="AFC342"/>
      <c r="AFD342"/>
      <c r="AFE342"/>
      <c r="AFF342"/>
      <c r="AFG342"/>
      <c r="AFH342"/>
      <c r="AFI342"/>
      <c r="AFJ342"/>
      <c r="AFK342"/>
      <c r="AFL342"/>
      <c r="AFM342"/>
      <c r="AFN342"/>
      <c r="AFO342"/>
      <c r="AFP342"/>
      <c r="AFQ342"/>
      <c r="AFR342"/>
      <c r="AFS342"/>
      <c r="AFT342"/>
      <c r="AFU342"/>
      <c r="AFV342"/>
      <c r="AFW342"/>
      <c r="AFX342"/>
      <c r="AFY342"/>
      <c r="AFZ342"/>
      <c r="AGA342"/>
      <c r="AGB342"/>
      <c r="AGC342"/>
      <c r="AGD342"/>
      <c r="AGE342"/>
      <c r="AGF342"/>
      <c r="AGG342"/>
      <c r="AGH342"/>
      <c r="AGI342"/>
      <c r="AGJ342"/>
      <c r="AGK342"/>
      <c r="AGL342"/>
      <c r="AGM342"/>
      <c r="AGN342"/>
      <c r="AGO342"/>
      <c r="AGP342"/>
      <c r="AGQ342"/>
      <c r="AGR342"/>
      <c r="AGS342"/>
      <c r="AGT342"/>
      <c r="AGU342"/>
      <c r="AGV342"/>
      <c r="AGW342"/>
      <c r="AGX342"/>
      <c r="AGY342"/>
      <c r="AGZ342"/>
      <c r="AHA342"/>
      <c r="AHB342"/>
      <c r="AHC342"/>
      <c r="AHD342"/>
      <c r="AHE342"/>
      <c r="AHF342"/>
      <c r="AHG342"/>
      <c r="AHH342"/>
      <c r="AHI342"/>
      <c r="AHJ342"/>
      <c r="AHK342"/>
      <c r="AHL342"/>
      <c r="AHM342"/>
      <c r="AHN342"/>
      <c r="AHO342"/>
      <c r="AHP342"/>
      <c r="AHQ342"/>
      <c r="AHR342"/>
      <c r="AHS342"/>
      <c r="AHT342"/>
      <c r="AHU342"/>
      <c r="AHV342"/>
      <c r="AHW342"/>
      <c r="AHX342"/>
      <c r="AHY342"/>
      <c r="AHZ342"/>
      <c r="AIA342"/>
      <c r="AIB342"/>
      <c r="AIC342"/>
      <c r="AID342"/>
      <c r="AIE342"/>
      <c r="AIF342"/>
      <c r="AIG342"/>
      <c r="AIH342"/>
      <c r="AII342"/>
      <c r="AIJ342"/>
      <c r="AIK342"/>
      <c r="AIL342"/>
      <c r="AIM342"/>
      <c r="AIN342"/>
      <c r="AIO342"/>
      <c r="AIP342"/>
      <c r="AIQ342"/>
      <c r="AIR342"/>
      <c r="AIS342"/>
      <c r="AIT342"/>
      <c r="AIU342"/>
      <c r="AIV342"/>
      <c r="AIW342"/>
      <c r="AIX342"/>
      <c r="AIY342"/>
      <c r="AIZ342"/>
      <c r="AJA342"/>
      <c r="AJB342"/>
      <c r="AJC342"/>
      <c r="AJD342"/>
      <c r="AJE342"/>
      <c r="AJF342"/>
      <c r="AJG342"/>
      <c r="AJH342"/>
      <c r="AJI342"/>
      <c r="AJJ342"/>
      <c r="AJK342"/>
      <c r="AJL342"/>
      <c r="AJM342"/>
      <c r="AJN342"/>
      <c r="AJO342"/>
      <c r="AJP342"/>
      <c r="AJQ342"/>
      <c r="AJR342"/>
      <c r="AJS342"/>
      <c r="AJT342"/>
      <c r="AJU342"/>
      <c r="AJV342"/>
      <c r="AJW342"/>
      <c r="AJX342"/>
      <c r="AJY342"/>
      <c r="AJZ342"/>
      <c r="AKA342"/>
      <c r="AKB342"/>
      <c r="AKC342"/>
      <c r="AKD342"/>
      <c r="AKE342"/>
      <c r="AKF342"/>
      <c r="AKG342"/>
      <c r="AKH342"/>
      <c r="AKI342"/>
      <c r="AKJ342"/>
      <c r="AKK342"/>
      <c r="AKL342"/>
      <c r="AKM342"/>
      <c r="AKN342"/>
      <c r="AKO342"/>
      <c r="AKP342"/>
      <c r="AKQ342"/>
      <c r="AKR342"/>
      <c r="AKS342"/>
      <c r="AKT342"/>
      <c r="AKU342"/>
      <c r="AKV342"/>
      <c r="AKW342"/>
      <c r="AKX342"/>
      <c r="AKY342"/>
      <c r="AKZ342"/>
      <c r="ALA342"/>
      <c r="ALB342"/>
      <c r="ALC342"/>
      <c r="ALD342"/>
      <c r="ALE342"/>
      <c r="ALF342"/>
      <c r="ALG342"/>
      <c r="ALH342"/>
      <c r="ALI342"/>
      <c r="ALJ342"/>
      <c r="ALK342"/>
      <c r="ALL342"/>
      <c r="ALM342"/>
      <c r="ALN342"/>
      <c r="ALO342"/>
      <c r="ALP342"/>
      <c r="ALQ342"/>
      <c r="ALR342"/>
      <c r="ALS342"/>
      <c r="ALT342"/>
      <c r="ALU342"/>
      <c r="ALV342"/>
      <c r="ALW342"/>
      <c r="ALX342"/>
      <c r="ALY342"/>
      <c r="ALZ342"/>
      <c r="AMA342"/>
      <c r="AMB342"/>
      <c r="AMC342"/>
      <c r="AMD342"/>
      <c r="AME342"/>
      <c r="AMF342"/>
      <c r="AMG342"/>
      <c r="AMH342"/>
      <c r="AMI342"/>
      <c r="AMJ342"/>
      <c r="AMK342"/>
      <c r="AML342"/>
      <c r="AMM342"/>
    </row>
    <row r="343" spans="1:1027" ht="24.75" customHeight="1">
      <c r="A343" s="655"/>
      <c r="B343" s="655"/>
      <c r="C343" s="263"/>
      <c r="D343" s="263">
        <v>4170</v>
      </c>
      <c r="E343" s="654" t="s">
        <v>237</v>
      </c>
      <c r="F343" s="654"/>
      <c r="G343" s="265">
        <v>62435</v>
      </c>
      <c r="H343" s="265">
        <v>83748</v>
      </c>
      <c r="I343" s="266">
        <v>27690</v>
      </c>
      <c r="J343" s="259">
        <f t="shared" si="40"/>
        <v>33.063476142713853</v>
      </c>
      <c r="K343" s="259">
        <f t="shared" si="39"/>
        <v>134.13630175382397</v>
      </c>
      <c r="L343" s="313"/>
      <c r="M343" s="313"/>
      <c r="N343" s="313"/>
      <c r="P343" s="267">
        <f t="shared" si="38"/>
        <v>21313</v>
      </c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  <c r="UR343"/>
      <c r="US343"/>
      <c r="UT343"/>
      <c r="UU343"/>
      <c r="UV343"/>
      <c r="UW343"/>
      <c r="UX343"/>
      <c r="UY343"/>
      <c r="UZ343"/>
      <c r="VA343"/>
      <c r="VB343"/>
      <c r="VC343"/>
      <c r="VD343"/>
      <c r="VE343"/>
      <c r="VF343"/>
      <c r="VG343"/>
      <c r="VH343"/>
      <c r="VI343"/>
      <c r="VJ343"/>
      <c r="VK343"/>
      <c r="VL343"/>
      <c r="VM343"/>
      <c r="VN343"/>
      <c r="VO343"/>
      <c r="VP343"/>
      <c r="VQ343"/>
      <c r="VR343"/>
      <c r="VS343"/>
      <c r="VT343"/>
      <c r="VU343"/>
      <c r="VV343"/>
      <c r="VW343"/>
      <c r="VX343"/>
      <c r="VY343"/>
      <c r="VZ343"/>
      <c r="WA343"/>
      <c r="WB343"/>
      <c r="WC343"/>
      <c r="WD343"/>
      <c r="WE343"/>
      <c r="WF343"/>
      <c r="WG343"/>
      <c r="WH343"/>
      <c r="WI343"/>
      <c r="WJ343"/>
      <c r="WK343"/>
      <c r="WL343"/>
      <c r="WM343"/>
      <c r="WN343"/>
      <c r="WO343"/>
      <c r="WP343"/>
      <c r="WQ343"/>
      <c r="WR343"/>
      <c r="WS343"/>
      <c r="WT343"/>
      <c r="WU343"/>
      <c r="WV343"/>
      <c r="WW343"/>
      <c r="WX343"/>
      <c r="WY343"/>
      <c r="WZ343"/>
      <c r="XA343"/>
      <c r="XB343"/>
      <c r="XC343"/>
      <c r="XD343"/>
      <c r="XE343"/>
      <c r="XF343"/>
      <c r="XG343"/>
      <c r="XH343"/>
      <c r="XI343"/>
      <c r="XJ343"/>
      <c r="XK343"/>
      <c r="XL343"/>
      <c r="XM343"/>
      <c r="XN343"/>
      <c r="XO343"/>
      <c r="XP343"/>
      <c r="XQ343"/>
      <c r="XR343"/>
      <c r="XS343"/>
      <c r="XT343"/>
      <c r="XU343"/>
      <c r="XV343"/>
      <c r="XW343"/>
      <c r="XX343"/>
      <c r="XY343"/>
      <c r="XZ343"/>
      <c r="YA343"/>
      <c r="YB343"/>
      <c r="YC343"/>
      <c r="YD343"/>
      <c r="YE343"/>
      <c r="YF343"/>
      <c r="YG343"/>
      <c r="YH343"/>
      <c r="YI343"/>
      <c r="YJ343"/>
      <c r="YK343"/>
      <c r="YL343"/>
      <c r="YM343"/>
      <c r="YN343"/>
      <c r="YO343"/>
      <c r="YP343"/>
      <c r="YQ343"/>
      <c r="YR343"/>
      <c r="YS343"/>
      <c r="YT343"/>
      <c r="YU343"/>
      <c r="YV343"/>
      <c r="YW343"/>
      <c r="YX343"/>
      <c r="YY343"/>
      <c r="YZ343"/>
      <c r="ZA343"/>
      <c r="ZB343"/>
      <c r="ZC343"/>
      <c r="ZD343"/>
      <c r="ZE343"/>
      <c r="ZF343"/>
      <c r="ZG343"/>
      <c r="ZH343"/>
      <c r="ZI343"/>
      <c r="ZJ343"/>
      <c r="ZK343"/>
      <c r="ZL343"/>
      <c r="ZM343"/>
      <c r="ZN343"/>
      <c r="ZO343"/>
      <c r="ZP343"/>
      <c r="ZQ343"/>
      <c r="ZR343"/>
      <c r="ZS343"/>
      <c r="ZT343"/>
      <c r="ZU343"/>
      <c r="ZV343"/>
      <c r="ZW343"/>
      <c r="ZX343"/>
      <c r="ZY343"/>
      <c r="ZZ343"/>
      <c r="AAA343"/>
      <c r="AAB343"/>
      <c r="AAC343"/>
      <c r="AAD343"/>
      <c r="AAE343"/>
      <c r="AAF343"/>
      <c r="AAG343"/>
      <c r="AAH343"/>
      <c r="AAI343"/>
      <c r="AAJ343"/>
      <c r="AAK343"/>
      <c r="AAL343"/>
      <c r="AAM343"/>
      <c r="AAN343"/>
      <c r="AAO343"/>
      <c r="AAP343"/>
      <c r="AAQ343"/>
      <c r="AAR343"/>
      <c r="AAS343"/>
      <c r="AAT343"/>
      <c r="AAU343"/>
      <c r="AAV343"/>
      <c r="AAW343"/>
      <c r="AAX343"/>
      <c r="AAY343"/>
      <c r="AAZ343"/>
      <c r="ABA343"/>
      <c r="ABB343"/>
      <c r="ABC343"/>
      <c r="ABD343"/>
      <c r="ABE343"/>
      <c r="ABF343"/>
      <c r="ABG343"/>
      <c r="ABH343"/>
      <c r="ABI343"/>
      <c r="ABJ343"/>
      <c r="ABK343"/>
      <c r="ABL343"/>
      <c r="ABM343"/>
      <c r="ABN343"/>
      <c r="ABO343"/>
      <c r="ABP343"/>
      <c r="ABQ343"/>
      <c r="ABR343"/>
      <c r="ABS343"/>
      <c r="ABT343"/>
      <c r="ABU343"/>
      <c r="ABV343"/>
      <c r="ABW343"/>
      <c r="ABX343"/>
      <c r="ABY343"/>
      <c r="ABZ343"/>
      <c r="ACA343"/>
      <c r="ACB343"/>
      <c r="ACC343"/>
      <c r="ACD343"/>
      <c r="ACE343"/>
      <c r="ACF343"/>
      <c r="ACG343"/>
      <c r="ACH343"/>
      <c r="ACI343"/>
      <c r="ACJ343"/>
      <c r="ACK343"/>
      <c r="ACL343"/>
      <c r="ACM343"/>
      <c r="ACN343"/>
      <c r="ACO343"/>
      <c r="ACP343"/>
      <c r="ACQ343"/>
      <c r="ACR343"/>
      <c r="ACS343"/>
      <c r="ACT343"/>
      <c r="ACU343"/>
      <c r="ACV343"/>
      <c r="ACW343"/>
      <c r="ACX343"/>
      <c r="ACY343"/>
      <c r="ACZ343"/>
      <c r="ADA343"/>
      <c r="ADB343"/>
      <c r="ADC343"/>
      <c r="ADD343"/>
      <c r="ADE343"/>
      <c r="ADF343"/>
      <c r="ADG343"/>
      <c r="ADH343"/>
      <c r="ADI343"/>
      <c r="ADJ343"/>
      <c r="ADK343"/>
      <c r="ADL343"/>
      <c r="ADM343"/>
      <c r="ADN343"/>
      <c r="ADO343"/>
      <c r="ADP343"/>
      <c r="ADQ343"/>
      <c r="ADR343"/>
      <c r="ADS343"/>
      <c r="ADT343"/>
      <c r="ADU343"/>
      <c r="ADV343"/>
      <c r="ADW343"/>
      <c r="ADX343"/>
      <c r="ADY343"/>
      <c r="ADZ343"/>
      <c r="AEA343"/>
      <c r="AEB343"/>
      <c r="AEC343"/>
      <c r="AED343"/>
      <c r="AEE343"/>
      <c r="AEF343"/>
      <c r="AEG343"/>
      <c r="AEH343"/>
      <c r="AEI343"/>
      <c r="AEJ343"/>
      <c r="AEK343"/>
      <c r="AEL343"/>
      <c r="AEM343"/>
      <c r="AEN343"/>
      <c r="AEO343"/>
      <c r="AEP343"/>
      <c r="AEQ343"/>
      <c r="AER343"/>
      <c r="AES343"/>
      <c r="AET343"/>
      <c r="AEU343"/>
      <c r="AEV343"/>
      <c r="AEW343"/>
      <c r="AEX343"/>
      <c r="AEY343"/>
      <c r="AEZ343"/>
      <c r="AFA343"/>
      <c r="AFB343"/>
      <c r="AFC343"/>
      <c r="AFD343"/>
      <c r="AFE343"/>
      <c r="AFF343"/>
      <c r="AFG343"/>
      <c r="AFH343"/>
      <c r="AFI343"/>
      <c r="AFJ343"/>
      <c r="AFK343"/>
      <c r="AFL343"/>
      <c r="AFM343"/>
      <c r="AFN343"/>
      <c r="AFO343"/>
      <c r="AFP343"/>
      <c r="AFQ343"/>
      <c r="AFR343"/>
      <c r="AFS343"/>
      <c r="AFT343"/>
      <c r="AFU343"/>
      <c r="AFV343"/>
      <c r="AFW343"/>
      <c r="AFX343"/>
      <c r="AFY343"/>
      <c r="AFZ343"/>
      <c r="AGA343"/>
      <c r="AGB343"/>
      <c r="AGC343"/>
      <c r="AGD343"/>
      <c r="AGE343"/>
      <c r="AGF343"/>
      <c r="AGG343"/>
      <c r="AGH343"/>
      <c r="AGI343"/>
      <c r="AGJ343"/>
      <c r="AGK343"/>
      <c r="AGL343"/>
      <c r="AGM343"/>
      <c r="AGN343"/>
      <c r="AGO343"/>
      <c r="AGP343"/>
      <c r="AGQ343"/>
      <c r="AGR343"/>
      <c r="AGS343"/>
      <c r="AGT343"/>
      <c r="AGU343"/>
      <c r="AGV343"/>
      <c r="AGW343"/>
      <c r="AGX343"/>
      <c r="AGY343"/>
      <c r="AGZ343"/>
      <c r="AHA343"/>
      <c r="AHB343"/>
      <c r="AHC343"/>
      <c r="AHD343"/>
      <c r="AHE343"/>
      <c r="AHF343"/>
      <c r="AHG343"/>
      <c r="AHH343"/>
      <c r="AHI343"/>
      <c r="AHJ343"/>
      <c r="AHK343"/>
      <c r="AHL343"/>
      <c r="AHM343"/>
      <c r="AHN343"/>
      <c r="AHO343"/>
      <c r="AHP343"/>
      <c r="AHQ343"/>
      <c r="AHR343"/>
      <c r="AHS343"/>
      <c r="AHT343"/>
      <c r="AHU343"/>
      <c r="AHV343"/>
      <c r="AHW343"/>
      <c r="AHX343"/>
      <c r="AHY343"/>
      <c r="AHZ343"/>
      <c r="AIA343"/>
      <c r="AIB343"/>
      <c r="AIC343"/>
      <c r="AID343"/>
      <c r="AIE343"/>
      <c r="AIF343"/>
      <c r="AIG343"/>
      <c r="AIH343"/>
      <c r="AII343"/>
      <c r="AIJ343"/>
      <c r="AIK343"/>
      <c r="AIL343"/>
      <c r="AIM343"/>
      <c r="AIN343"/>
      <c r="AIO343"/>
      <c r="AIP343"/>
      <c r="AIQ343"/>
      <c r="AIR343"/>
      <c r="AIS343"/>
      <c r="AIT343"/>
      <c r="AIU343"/>
      <c r="AIV343"/>
      <c r="AIW343"/>
      <c r="AIX343"/>
      <c r="AIY343"/>
      <c r="AIZ343"/>
      <c r="AJA343"/>
      <c r="AJB343"/>
      <c r="AJC343"/>
      <c r="AJD343"/>
      <c r="AJE343"/>
      <c r="AJF343"/>
      <c r="AJG343"/>
      <c r="AJH343"/>
      <c r="AJI343"/>
      <c r="AJJ343"/>
      <c r="AJK343"/>
      <c r="AJL343"/>
      <c r="AJM343"/>
      <c r="AJN343"/>
      <c r="AJO343"/>
      <c r="AJP343"/>
      <c r="AJQ343"/>
      <c r="AJR343"/>
      <c r="AJS343"/>
      <c r="AJT343"/>
      <c r="AJU343"/>
      <c r="AJV343"/>
      <c r="AJW343"/>
      <c r="AJX343"/>
      <c r="AJY343"/>
      <c r="AJZ343"/>
      <c r="AKA343"/>
      <c r="AKB343"/>
      <c r="AKC343"/>
      <c r="AKD343"/>
      <c r="AKE343"/>
      <c r="AKF343"/>
      <c r="AKG343"/>
      <c r="AKH343"/>
      <c r="AKI343"/>
      <c r="AKJ343"/>
      <c r="AKK343"/>
      <c r="AKL343"/>
      <c r="AKM343"/>
      <c r="AKN343"/>
      <c r="AKO343"/>
      <c r="AKP343"/>
      <c r="AKQ343"/>
      <c r="AKR343"/>
      <c r="AKS343"/>
      <c r="AKT343"/>
      <c r="AKU343"/>
      <c r="AKV343"/>
      <c r="AKW343"/>
      <c r="AKX343"/>
      <c r="AKY343"/>
      <c r="AKZ343"/>
      <c r="ALA343"/>
      <c r="ALB343"/>
      <c r="ALC343"/>
      <c r="ALD343"/>
      <c r="ALE343"/>
      <c r="ALF343"/>
      <c r="ALG343"/>
      <c r="ALH343"/>
      <c r="ALI343"/>
      <c r="ALJ343"/>
      <c r="ALK343"/>
      <c r="ALL343"/>
      <c r="ALM343"/>
      <c r="ALN343"/>
      <c r="ALO343"/>
      <c r="ALP343"/>
      <c r="ALQ343"/>
      <c r="ALR343"/>
      <c r="ALS343"/>
      <c r="ALT343"/>
      <c r="ALU343"/>
      <c r="ALV343"/>
      <c r="ALW343"/>
      <c r="ALX343"/>
      <c r="ALY343"/>
      <c r="ALZ343"/>
      <c r="AMA343"/>
      <c r="AMB343"/>
      <c r="AMC343"/>
      <c r="AMD343"/>
      <c r="AME343"/>
      <c r="AMF343"/>
      <c r="AMG343"/>
      <c r="AMH343"/>
      <c r="AMI343"/>
      <c r="AMJ343"/>
      <c r="AMK343"/>
      <c r="AML343"/>
      <c r="AMM343"/>
    </row>
    <row r="344" spans="1:1027" ht="27.6" customHeight="1">
      <c r="A344" s="655"/>
      <c r="B344" s="655"/>
      <c r="C344" s="263"/>
      <c r="D344" s="263">
        <v>4210</v>
      </c>
      <c r="E344" s="654" t="s">
        <v>225</v>
      </c>
      <c r="F344" s="654"/>
      <c r="G344" s="265">
        <v>10000</v>
      </c>
      <c r="H344" s="265">
        <v>9000</v>
      </c>
      <c r="I344" s="266">
        <v>3674.2</v>
      </c>
      <c r="J344" s="259">
        <f t="shared" si="40"/>
        <v>40.824444444444438</v>
      </c>
      <c r="K344" s="259">
        <f t="shared" si="39"/>
        <v>90</v>
      </c>
      <c r="L344" s="313"/>
      <c r="M344" s="313"/>
      <c r="N344" s="313"/>
      <c r="P344" s="267">
        <f t="shared" si="38"/>
        <v>-1000</v>
      </c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  <c r="UR344"/>
      <c r="US344"/>
      <c r="UT344"/>
      <c r="UU344"/>
      <c r="UV344"/>
      <c r="UW344"/>
      <c r="UX344"/>
      <c r="UY344"/>
      <c r="UZ344"/>
      <c r="VA344"/>
      <c r="VB344"/>
      <c r="VC344"/>
      <c r="VD344"/>
      <c r="VE344"/>
      <c r="VF344"/>
      <c r="VG344"/>
      <c r="VH344"/>
      <c r="VI344"/>
      <c r="VJ344"/>
      <c r="VK344"/>
      <c r="VL344"/>
      <c r="VM344"/>
      <c r="VN344"/>
      <c r="VO344"/>
      <c r="VP344"/>
      <c r="VQ344"/>
      <c r="VR344"/>
      <c r="VS344"/>
      <c r="VT344"/>
      <c r="VU344"/>
      <c r="VV344"/>
      <c r="VW344"/>
      <c r="VX344"/>
      <c r="VY344"/>
      <c r="VZ344"/>
      <c r="WA344"/>
      <c r="WB344"/>
      <c r="WC344"/>
      <c r="WD344"/>
      <c r="WE344"/>
      <c r="WF344"/>
      <c r="WG344"/>
      <c r="WH344"/>
      <c r="WI344"/>
      <c r="WJ344"/>
      <c r="WK344"/>
      <c r="WL344"/>
      <c r="WM344"/>
      <c r="WN344"/>
      <c r="WO344"/>
      <c r="WP344"/>
      <c r="WQ344"/>
      <c r="WR344"/>
      <c r="WS344"/>
      <c r="WT344"/>
      <c r="WU344"/>
      <c r="WV344"/>
      <c r="WW344"/>
      <c r="WX344"/>
      <c r="WY344"/>
      <c r="WZ344"/>
      <c r="XA344"/>
      <c r="XB344"/>
      <c r="XC344"/>
      <c r="XD344"/>
      <c r="XE344"/>
      <c r="XF344"/>
      <c r="XG344"/>
      <c r="XH344"/>
      <c r="XI344"/>
      <c r="XJ344"/>
      <c r="XK344"/>
      <c r="XL344"/>
      <c r="XM344"/>
      <c r="XN344"/>
      <c r="XO344"/>
      <c r="XP344"/>
      <c r="XQ344"/>
      <c r="XR344"/>
      <c r="XS344"/>
      <c r="XT344"/>
      <c r="XU344"/>
      <c r="XV344"/>
      <c r="XW344"/>
      <c r="XX344"/>
      <c r="XY344"/>
      <c r="XZ344"/>
      <c r="YA344"/>
      <c r="YB344"/>
      <c r="YC344"/>
      <c r="YD344"/>
      <c r="YE344"/>
      <c r="YF344"/>
      <c r="YG344"/>
      <c r="YH344"/>
      <c r="YI344"/>
      <c r="YJ344"/>
      <c r="YK344"/>
      <c r="YL344"/>
      <c r="YM344"/>
      <c r="YN344"/>
      <c r="YO344"/>
      <c r="YP344"/>
      <c r="YQ344"/>
      <c r="YR344"/>
      <c r="YS344"/>
      <c r="YT344"/>
      <c r="YU344"/>
      <c r="YV344"/>
      <c r="YW344"/>
      <c r="YX344"/>
      <c r="YY344"/>
      <c r="YZ344"/>
      <c r="ZA344"/>
      <c r="ZB344"/>
      <c r="ZC344"/>
      <c r="ZD344"/>
      <c r="ZE344"/>
      <c r="ZF344"/>
      <c r="ZG344"/>
      <c r="ZH344"/>
      <c r="ZI344"/>
      <c r="ZJ344"/>
      <c r="ZK344"/>
      <c r="ZL344"/>
      <c r="ZM344"/>
      <c r="ZN344"/>
      <c r="ZO344"/>
      <c r="ZP344"/>
      <c r="ZQ344"/>
      <c r="ZR344"/>
      <c r="ZS344"/>
      <c r="ZT344"/>
      <c r="ZU344"/>
      <c r="ZV344"/>
      <c r="ZW344"/>
      <c r="ZX344"/>
      <c r="ZY344"/>
      <c r="ZZ344"/>
      <c r="AAA344"/>
      <c r="AAB344"/>
      <c r="AAC344"/>
      <c r="AAD344"/>
      <c r="AAE344"/>
      <c r="AAF344"/>
      <c r="AAG344"/>
      <c r="AAH344"/>
      <c r="AAI344"/>
      <c r="AAJ344"/>
      <c r="AAK344"/>
      <c r="AAL344"/>
      <c r="AAM344"/>
      <c r="AAN344"/>
      <c r="AAO344"/>
      <c r="AAP344"/>
      <c r="AAQ344"/>
      <c r="AAR344"/>
      <c r="AAS344"/>
      <c r="AAT344"/>
      <c r="AAU344"/>
      <c r="AAV344"/>
      <c r="AAW344"/>
      <c r="AAX344"/>
      <c r="AAY344"/>
      <c r="AAZ344"/>
      <c r="ABA344"/>
      <c r="ABB344"/>
      <c r="ABC344"/>
      <c r="ABD344"/>
      <c r="ABE344"/>
      <c r="ABF344"/>
      <c r="ABG344"/>
      <c r="ABH344"/>
      <c r="ABI344"/>
      <c r="ABJ344"/>
      <c r="ABK344"/>
      <c r="ABL344"/>
      <c r="ABM344"/>
      <c r="ABN344"/>
      <c r="ABO344"/>
      <c r="ABP344"/>
      <c r="ABQ344"/>
      <c r="ABR344"/>
      <c r="ABS344"/>
      <c r="ABT344"/>
      <c r="ABU344"/>
      <c r="ABV344"/>
      <c r="ABW344"/>
      <c r="ABX344"/>
      <c r="ABY344"/>
      <c r="ABZ344"/>
      <c r="ACA344"/>
      <c r="ACB344"/>
      <c r="ACC344"/>
      <c r="ACD344"/>
      <c r="ACE344"/>
      <c r="ACF344"/>
      <c r="ACG344"/>
      <c r="ACH344"/>
      <c r="ACI344"/>
      <c r="ACJ344"/>
      <c r="ACK344"/>
      <c r="ACL344"/>
      <c r="ACM344"/>
      <c r="ACN344"/>
      <c r="ACO344"/>
      <c r="ACP344"/>
      <c r="ACQ344"/>
      <c r="ACR344"/>
      <c r="ACS344"/>
      <c r="ACT344"/>
      <c r="ACU344"/>
      <c r="ACV344"/>
      <c r="ACW344"/>
      <c r="ACX344"/>
      <c r="ACY344"/>
      <c r="ACZ344"/>
      <c r="ADA344"/>
      <c r="ADB344"/>
      <c r="ADC344"/>
      <c r="ADD344"/>
      <c r="ADE344"/>
      <c r="ADF344"/>
      <c r="ADG344"/>
      <c r="ADH344"/>
      <c r="ADI344"/>
      <c r="ADJ344"/>
      <c r="ADK344"/>
      <c r="ADL344"/>
      <c r="ADM344"/>
      <c r="ADN344"/>
      <c r="ADO344"/>
      <c r="ADP344"/>
      <c r="ADQ344"/>
      <c r="ADR344"/>
      <c r="ADS344"/>
      <c r="ADT344"/>
      <c r="ADU344"/>
      <c r="ADV344"/>
      <c r="ADW344"/>
      <c r="ADX344"/>
      <c r="ADY344"/>
      <c r="ADZ344"/>
      <c r="AEA344"/>
      <c r="AEB344"/>
      <c r="AEC344"/>
      <c r="AED344"/>
      <c r="AEE344"/>
      <c r="AEF344"/>
      <c r="AEG344"/>
      <c r="AEH344"/>
      <c r="AEI344"/>
      <c r="AEJ344"/>
      <c r="AEK344"/>
      <c r="AEL344"/>
      <c r="AEM344"/>
      <c r="AEN344"/>
      <c r="AEO344"/>
      <c r="AEP344"/>
      <c r="AEQ344"/>
      <c r="AER344"/>
      <c r="AES344"/>
      <c r="AET344"/>
      <c r="AEU344"/>
      <c r="AEV344"/>
      <c r="AEW344"/>
      <c r="AEX344"/>
      <c r="AEY344"/>
      <c r="AEZ344"/>
      <c r="AFA344"/>
      <c r="AFB344"/>
      <c r="AFC344"/>
      <c r="AFD344"/>
      <c r="AFE344"/>
      <c r="AFF344"/>
      <c r="AFG344"/>
      <c r="AFH344"/>
      <c r="AFI344"/>
      <c r="AFJ344"/>
      <c r="AFK344"/>
      <c r="AFL344"/>
      <c r="AFM344"/>
      <c r="AFN344"/>
      <c r="AFO344"/>
      <c r="AFP344"/>
      <c r="AFQ344"/>
      <c r="AFR344"/>
      <c r="AFS344"/>
      <c r="AFT344"/>
      <c r="AFU344"/>
      <c r="AFV344"/>
      <c r="AFW344"/>
      <c r="AFX344"/>
      <c r="AFY344"/>
      <c r="AFZ344"/>
      <c r="AGA344"/>
      <c r="AGB344"/>
      <c r="AGC344"/>
      <c r="AGD344"/>
      <c r="AGE344"/>
      <c r="AGF344"/>
      <c r="AGG344"/>
      <c r="AGH344"/>
      <c r="AGI344"/>
      <c r="AGJ344"/>
      <c r="AGK344"/>
      <c r="AGL344"/>
      <c r="AGM344"/>
      <c r="AGN344"/>
      <c r="AGO344"/>
      <c r="AGP344"/>
      <c r="AGQ344"/>
      <c r="AGR344"/>
      <c r="AGS344"/>
      <c r="AGT344"/>
      <c r="AGU344"/>
      <c r="AGV344"/>
      <c r="AGW344"/>
      <c r="AGX344"/>
      <c r="AGY344"/>
      <c r="AGZ344"/>
      <c r="AHA344"/>
      <c r="AHB344"/>
      <c r="AHC344"/>
      <c r="AHD344"/>
      <c r="AHE344"/>
      <c r="AHF344"/>
      <c r="AHG344"/>
      <c r="AHH344"/>
      <c r="AHI344"/>
      <c r="AHJ344"/>
      <c r="AHK344"/>
      <c r="AHL344"/>
      <c r="AHM344"/>
      <c r="AHN344"/>
      <c r="AHO344"/>
      <c r="AHP344"/>
      <c r="AHQ344"/>
      <c r="AHR344"/>
      <c r="AHS344"/>
      <c r="AHT344"/>
      <c r="AHU344"/>
      <c r="AHV344"/>
      <c r="AHW344"/>
      <c r="AHX344"/>
      <c r="AHY344"/>
      <c r="AHZ344"/>
      <c r="AIA344"/>
      <c r="AIB344"/>
      <c r="AIC344"/>
      <c r="AID344"/>
      <c r="AIE344"/>
      <c r="AIF344"/>
      <c r="AIG344"/>
      <c r="AIH344"/>
      <c r="AII344"/>
      <c r="AIJ344"/>
      <c r="AIK344"/>
      <c r="AIL344"/>
      <c r="AIM344"/>
      <c r="AIN344"/>
      <c r="AIO344"/>
      <c r="AIP344"/>
      <c r="AIQ344"/>
      <c r="AIR344"/>
      <c r="AIS344"/>
      <c r="AIT344"/>
      <c r="AIU344"/>
      <c r="AIV344"/>
      <c r="AIW344"/>
      <c r="AIX344"/>
      <c r="AIY344"/>
      <c r="AIZ344"/>
      <c r="AJA344"/>
      <c r="AJB344"/>
      <c r="AJC344"/>
      <c r="AJD344"/>
      <c r="AJE344"/>
      <c r="AJF344"/>
      <c r="AJG344"/>
      <c r="AJH344"/>
      <c r="AJI344"/>
      <c r="AJJ344"/>
      <c r="AJK344"/>
      <c r="AJL344"/>
      <c r="AJM344"/>
      <c r="AJN344"/>
      <c r="AJO344"/>
      <c r="AJP344"/>
      <c r="AJQ344"/>
      <c r="AJR344"/>
      <c r="AJS344"/>
      <c r="AJT344"/>
      <c r="AJU344"/>
      <c r="AJV344"/>
      <c r="AJW344"/>
      <c r="AJX344"/>
      <c r="AJY344"/>
      <c r="AJZ344"/>
      <c r="AKA344"/>
      <c r="AKB344"/>
      <c r="AKC344"/>
      <c r="AKD344"/>
      <c r="AKE344"/>
      <c r="AKF344"/>
      <c r="AKG344"/>
      <c r="AKH344"/>
      <c r="AKI344"/>
      <c r="AKJ344"/>
      <c r="AKK344"/>
      <c r="AKL344"/>
      <c r="AKM344"/>
      <c r="AKN344"/>
      <c r="AKO344"/>
      <c r="AKP344"/>
      <c r="AKQ344"/>
      <c r="AKR344"/>
      <c r="AKS344"/>
      <c r="AKT344"/>
      <c r="AKU344"/>
      <c r="AKV344"/>
      <c r="AKW344"/>
      <c r="AKX344"/>
      <c r="AKY344"/>
      <c r="AKZ344"/>
      <c r="ALA344"/>
      <c r="ALB344"/>
      <c r="ALC344"/>
      <c r="ALD344"/>
      <c r="ALE344"/>
      <c r="ALF344"/>
      <c r="ALG344"/>
      <c r="ALH344"/>
      <c r="ALI344"/>
      <c r="ALJ344"/>
      <c r="ALK344"/>
      <c r="ALL344"/>
      <c r="ALM344"/>
      <c r="ALN344"/>
      <c r="ALO344"/>
      <c r="ALP344"/>
      <c r="ALQ344"/>
      <c r="ALR344"/>
      <c r="ALS344"/>
      <c r="ALT344"/>
      <c r="ALU344"/>
      <c r="ALV344"/>
      <c r="ALW344"/>
      <c r="ALX344"/>
      <c r="ALY344"/>
      <c r="ALZ344"/>
      <c r="AMA344"/>
      <c r="AMB344"/>
      <c r="AMC344"/>
      <c r="AMD344"/>
      <c r="AME344"/>
      <c r="AMF344"/>
      <c r="AMG344"/>
      <c r="AMH344"/>
      <c r="AMI344"/>
      <c r="AMJ344"/>
      <c r="AMK344"/>
      <c r="AML344"/>
      <c r="AMM344"/>
    </row>
    <row r="345" spans="1:1027" ht="38.1" customHeight="1">
      <c r="A345" s="655"/>
      <c r="B345" s="655"/>
      <c r="C345" s="263"/>
      <c r="D345" s="263">
        <v>4230</v>
      </c>
      <c r="E345" s="654" t="s">
        <v>266</v>
      </c>
      <c r="F345" s="654"/>
      <c r="G345" s="265">
        <v>500</v>
      </c>
      <c r="H345" s="265">
        <v>500</v>
      </c>
      <c r="I345" s="266">
        <v>0</v>
      </c>
      <c r="J345" s="259">
        <f t="shared" si="40"/>
        <v>0</v>
      </c>
      <c r="K345" s="259">
        <f t="shared" si="39"/>
        <v>100</v>
      </c>
      <c r="L345" s="313"/>
      <c r="M345" s="313"/>
      <c r="N345" s="313"/>
      <c r="P345" s="267">
        <f t="shared" si="38"/>
        <v>0</v>
      </c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  <c r="ZP345"/>
      <c r="ZQ345"/>
      <c r="ZR345"/>
      <c r="ZS345"/>
      <c r="ZT345"/>
      <c r="ZU345"/>
      <c r="ZV345"/>
      <c r="ZW345"/>
      <c r="ZX345"/>
      <c r="ZY345"/>
      <c r="ZZ345"/>
      <c r="AAA345"/>
      <c r="AAB345"/>
      <c r="AAC345"/>
      <c r="AAD345"/>
      <c r="AAE345"/>
      <c r="AAF345"/>
      <c r="AAG345"/>
      <c r="AAH345"/>
      <c r="AAI345"/>
      <c r="AAJ345"/>
      <c r="AAK345"/>
      <c r="AAL345"/>
      <c r="AAM345"/>
      <c r="AAN345"/>
      <c r="AAO345"/>
      <c r="AAP345"/>
      <c r="AAQ345"/>
      <c r="AAR345"/>
      <c r="AAS345"/>
      <c r="AAT345"/>
      <c r="AAU345"/>
      <c r="AAV345"/>
      <c r="AAW345"/>
      <c r="AAX345"/>
      <c r="AAY345"/>
      <c r="AAZ345"/>
      <c r="ABA345"/>
      <c r="ABB345"/>
      <c r="ABC345"/>
      <c r="ABD345"/>
      <c r="ABE345"/>
      <c r="ABF345"/>
      <c r="ABG345"/>
      <c r="ABH345"/>
      <c r="ABI345"/>
      <c r="ABJ345"/>
      <c r="ABK345"/>
      <c r="ABL345"/>
      <c r="ABM345"/>
      <c r="ABN345"/>
      <c r="ABO345"/>
      <c r="ABP345"/>
      <c r="ABQ345"/>
      <c r="ABR345"/>
      <c r="ABS345"/>
      <c r="ABT345"/>
      <c r="ABU345"/>
      <c r="ABV345"/>
      <c r="ABW345"/>
      <c r="ABX345"/>
      <c r="ABY345"/>
      <c r="ABZ345"/>
      <c r="ACA345"/>
      <c r="ACB345"/>
      <c r="ACC345"/>
      <c r="ACD345"/>
      <c r="ACE345"/>
      <c r="ACF345"/>
      <c r="ACG345"/>
      <c r="ACH345"/>
      <c r="ACI345"/>
      <c r="ACJ345"/>
      <c r="ACK345"/>
      <c r="ACL345"/>
      <c r="ACM345"/>
      <c r="ACN345"/>
      <c r="ACO345"/>
      <c r="ACP345"/>
      <c r="ACQ345"/>
      <c r="ACR345"/>
      <c r="ACS345"/>
      <c r="ACT345"/>
      <c r="ACU345"/>
      <c r="ACV345"/>
      <c r="ACW345"/>
      <c r="ACX345"/>
      <c r="ACY345"/>
      <c r="ACZ345"/>
      <c r="ADA345"/>
      <c r="ADB345"/>
      <c r="ADC345"/>
      <c r="ADD345"/>
      <c r="ADE345"/>
      <c r="ADF345"/>
      <c r="ADG345"/>
      <c r="ADH345"/>
      <c r="ADI345"/>
      <c r="ADJ345"/>
      <c r="ADK345"/>
      <c r="ADL345"/>
      <c r="ADM345"/>
      <c r="ADN345"/>
      <c r="ADO345"/>
      <c r="ADP345"/>
      <c r="ADQ345"/>
      <c r="ADR345"/>
      <c r="ADS345"/>
      <c r="ADT345"/>
      <c r="ADU345"/>
      <c r="ADV345"/>
      <c r="ADW345"/>
      <c r="ADX345"/>
      <c r="ADY345"/>
      <c r="ADZ345"/>
      <c r="AEA345"/>
      <c r="AEB345"/>
      <c r="AEC345"/>
      <c r="AED345"/>
      <c r="AEE345"/>
      <c r="AEF345"/>
      <c r="AEG345"/>
      <c r="AEH345"/>
      <c r="AEI345"/>
      <c r="AEJ345"/>
      <c r="AEK345"/>
      <c r="AEL345"/>
      <c r="AEM345"/>
      <c r="AEN345"/>
      <c r="AEO345"/>
      <c r="AEP345"/>
      <c r="AEQ345"/>
      <c r="AER345"/>
      <c r="AES345"/>
      <c r="AET345"/>
      <c r="AEU345"/>
      <c r="AEV345"/>
      <c r="AEW345"/>
      <c r="AEX345"/>
      <c r="AEY345"/>
      <c r="AEZ345"/>
      <c r="AFA345"/>
      <c r="AFB345"/>
      <c r="AFC345"/>
      <c r="AFD345"/>
      <c r="AFE345"/>
      <c r="AFF345"/>
      <c r="AFG345"/>
      <c r="AFH345"/>
      <c r="AFI345"/>
      <c r="AFJ345"/>
      <c r="AFK345"/>
      <c r="AFL345"/>
      <c r="AFM345"/>
      <c r="AFN345"/>
      <c r="AFO345"/>
      <c r="AFP345"/>
      <c r="AFQ345"/>
      <c r="AFR345"/>
      <c r="AFS345"/>
      <c r="AFT345"/>
      <c r="AFU345"/>
      <c r="AFV345"/>
      <c r="AFW345"/>
      <c r="AFX345"/>
      <c r="AFY345"/>
      <c r="AFZ345"/>
      <c r="AGA345"/>
      <c r="AGB345"/>
      <c r="AGC345"/>
      <c r="AGD345"/>
      <c r="AGE345"/>
      <c r="AGF345"/>
      <c r="AGG345"/>
      <c r="AGH345"/>
      <c r="AGI345"/>
      <c r="AGJ345"/>
      <c r="AGK345"/>
      <c r="AGL345"/>
      <c r="AGM345"/>
      <c r="AGN345"/>
      <c r="AGO345"/>
      <c r="AGP345"/>
      <c r="AGQ345"/>
      <c r="AGR345"/>
      <c r="AGS345"/>
      <c r="AGT345"/>
      <c r="AGU345"/>
      <c r="AGV345"/>
      <c r="AGW345"/>
      <c r="AGX345"/>
      <c r="AGY345"/>
      <c r="AGZ345"/>
      <c r="AHA345"/>
      <c r="AHB345"/>
      <c r="AHC345"/>
      <c r="AHD345"/>
      <c r="AHE345"/>
      <c r="AHF345"/>
      <c r="AHG345"/>
      <c r="AHH345"/>
      <c r="AHI345"/>
      <c r="AHJ345"/>
      <c r="AHK345"/>
      <c r="AHL345"/>
      <c r="AHM345"/>
      <c r="AHN345"/>
      <c r="AHO345"/>
      <c r="AHP345"/>
      <c r="AHQ345"/>
      <c r="AHR345"/>
      <c r="AHS345"/>
      <c r="AHT345"/>
      <c r="AHU345"/>
      <c r="AHV345"/>
      <c r="AHW345"/>
      <c r="AHX345"/>
      <c r="AHY345"/>
      <c r="AHZ345"/>
      <c r="AIA345"/>
      <c r="AIB345"/>
      <c r="AIC345"/>
      <c r="AID345"/>
      <c r="AIE345"/>
      <c r="AIF345"/>
      <c r="AIG345"/>
      <c r="AIH345"/>
      <c r="AII345"/>
      <c r="AIJ345"/>
      <c r="AIK345"/>
      <c r="AIL345"/>
      <c r="AIM345"/>
      <c r="AIN345"/>
      <c r="AIO345"/>
      <c r="AIP345"/>
      <c r="AIQ345"/>
      <c r="AIR345"/>
      <c r="AIS345"/>
      <c r="AIT345"/>
      <c r="AIU345"/>
      <c r="AIV345"/>
      <c r="AIW345"/>
      <c r="AIX345"/>
      <c r="AIY345"/>
      <c r="AIZ345"/>
      <c r="AJA345"/>
      <c r="AJB345"/>
      <c r="AJC345"/>
      <c r="AJD345"/>
      <c r="AJE345"/>
      <c r="AJF345"/>
      <c r="AJG345"/>
      <c r="AJH345"/>
      <c r="AJI345"/>
      <c r="AJJ345"/>
      <c r="AJK345"/>
      <c r="AJL345"/>
      <c r="AJM345"/>
      <c r="AJN345"/>
      <c r="AJO345"/>
      <c r="AJP345"/>
      <c r="AJQ345"/>
      <c r="AJR345"/>
      <c r="AJS345"/>
      <c r="AJT345"/>
      <c r="AJU345"/>
      <c r="AJV345"/>
      <c r="AJW345"/>
      <c r="AJX345"/>
      <c r="AJY345"/>
      <c r="AJZ345"/>
      <c r="AKA345"/>
      <c r="AKB345"/>
      <c r="AKC345"/>
      <c r="AKD345"/>
      <c r="AKE345"/>
      <c r="AKF345"/>
      <c r="AKG345"/>
      <c r="AKH345"/>
      <c r="AKI345"/>
      <c r="AKJ345"/>
      <c r="AKK345"/>
      <c r="AKL345"/>
      <c r="AKM345"/>
      <c r="AKN345"/>
      <c r="AKO345"/>
      <c r="AKP345"/>
      <c r="AKQ345"/>
      <c r="AKR345"/>
      <c r="AKS345"/>
      <c r="AKT345"/>
      <c r="AKU345"/>
      <c r="AKV345"/>
      <c r="AKW345"/>
      <c r="AKX345"/>
      <c r="AKY345"/>
      <c r="AKZ345"/>
      <c r="ALA345"/>
      <c r="ALB345"/>
      <c r="ALC345"/>
      <c r="ALD345"/>
      <c r="ALE345"/>
      <c r="ALF345"/>
      <c r="ALG345"/>
      <c r="ALH345"/>
      <c r="ALI345"/>
      <c r="ALJ345"/>
      <c r="ALK345"/>
      <c r="ALL345"/>
      <c r="ALM345"/>
      <c r="ALN345"/>
      <c r="ALO345"/>
      <c r="ALP345"/>
      <c r="ALQ345"/>
      <c r="ALR345"/>
      <c r="ALS345"/>
      <c r="ALT345"/>
      <c r="ALU345"/>
      <c r="ALV345"/>
      <c r="ALW345"/>
      <c r="ALX345"/>
      <c r="ALY345"/>
      <c r="ALZ345"/>
      <c r="AMA345"/>
      <c r="AMB345"/>
      <c r="AMC345"/>
      <c r="AMD345"/>
      <c r="AME345"/>
      <c r="AMF345"/>
      <c r="AMG345"/>
      <c r="AMH345"/>
      <c r="AMI345"/>
      <c r="AMJ345"/>
      <c r="AMK345"/>
      <c r="AML345"/>
      <c r="AMM345"/>
    </row>
    <row r="346" spans="1:1027" ht="21.6" customHeight="1">
      <c r="A346" s="655"/>
      <c r="B346" s="655"/>
      <c r="C346" s="263"/>
      <c r="D346" s="263">
        <v>4260</v>
      </c>
      <c r="E346" s="654" t="s">
        <v>230</v>
      </c>
      <c r="F346" s="654"/>
      <c r="G346" s="265">
        <v>6294</v>
      </c>
      <c r="H346" s="265">
        <v>6294</v>
      </c>
      <c r="I346" s="266">
        <v>2025.38</v>
      </c>
      <c r="J346" s="259">
        <f t="shared" si="40"/>
        <v>32.179536066094691</v>
      </c>
      <c r="K346" s="259">
        <f t="shared" si="39"/>
        <v>100</v>
      </c>
      <c r="L346" s="313"/>
      <c r="M346" s="313"/>
      <c r="N346" s="313"/>
      <c r="P346" s="267">
        <f t="shared" si="38"/>
        <v>0</v>
      </c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  <c r="ABX346"/>
      <c r="ABY346"/>
      <c r="ABZ346"/>
      <c r="ACA346"/>
      <c r="ACB346"/>
      <c r="ACC346"/>
      <c r="ACD346"/>
      <c r="ACE346"/>
      <c r="ACF346"/>
      <c r="ACG346"/>
      <c r="ACH346"/>
      <c r="ACI346"/>
      <c r="ACJ346"/>
      <c r="ACK346"/>
      <c r="ACL346"/>
      <c r="ACM346"/>
      <c r="ACN346"/>
      <c r="ACO346"/>
      <c r="ACP346"/>
      <c r="ACQ346"/>
      <c r="ACR346"/>
      <c r="ACS346"/>
      <c r="ACT346"/>
      <c r="ACU346"/>
      <c r="ACV346"/>
      <c r="ACW346"/>
      <c r="ACX346"/>
      <c r="ACY346"/>
      <c r="ACZ346"/>
      <c r="ADA346"/>
      <c r="ADB346"/>
      <c r="ADC346"/>
      <c r="ADD346"/>
      <c r="ADE346"/>
      <c r="ADF346"/>
      <c r="ADG346"/>
      <c r="ADH346"/>
      <c r="ADI346"/>
      <c r="ADJ346"/>
      <c r="ADK346"/>
      <c r="ADL346"/>
      <c r="ADM346"/>
      <c r="ADN346"/>
      <c r="ADO346"/>
      <c r="ADP346"/>
      <c r="ADQ346"/>
      <c r="ADR346"/>
      <c r="ADS346"/>
      <c r="ADT346"/>
      <c r="ADU346"/>
      <c r="ADV346"/>
      <c r="ADW346"/>
      <c r="ADX346"/>
      <c r="ADY346"/>
      <c r="ADZ346"/>
      <c r="AEA346"/>
      <c r="AEB346"/>
      <c r="AEC346"/>
      <c r="AED346"/>
      <c r="AEE346"/>
      <c r="AEF346"/>
      <c r="AEG346"/>
      <c r="AEH346"/>
      <c r="AEI346"/>
      <c r="AEJ346"/>
      <c r="AEK346"/>
      <c r="AEL346"/>
      <c r="AEM346"/>
      <c r="AEN346"/>
      <c r="AEO346"/>
      <c r="AEP346"/>
      <c r="AEQ346"/>
      <c r="AER346"/>
      <c r="AES346"/>
      <c r="AET346"/>
      <c r="AEU346"/>
      <c r="AEV346"/>
      <c r="AEW346"/>
      <c r="AEX346"/>
      <c r="AEY346"/>
      <c r="AEZ346"/>
      <c r="AFA346"/>
      <c r="AFB346"/>
      <c r="AFC346"/>
      <c r="AFD346"/>
      <c r="AFE346"/>
      <c r="AFF346"/>
      <c r="AFG346"/>
      <c r="AFH346"/>
      <c r="AFI346"/>
      <c r="AFJ346"/>
      <c r="AFK346"/>
      <c r="AFL346"/>
      <c r="AFM346"/>
      <c r="AFN346"/>
      <c r="AFO346"/>
      <c r="AFP346"/>
      <c r="AFQ346"/>
      <c r="AFR346"/>
      <c r="AFS346"/>
      <c r="AFT346"/>
      <c r="AFU346"/>
      <c r="AFV346"/>
      <c r="AFW346"/>
      <c r="AFX346"/>
      <c r="AFY346"/>
      <c r="AFZ346"/>
      <c r="AGA346"/>
      <c r="AGB346"/>
      <c r="AGC346"/>
      <c r="AGD346"/>
      <c r="AGE346"/>
      <c r="AGF346"/>
      <c r="AGG346"/>
      <c r="AGH346"/>
      <c r="AGI346"/>
      <c r="AGJ346"/>
      <c r="AGK346"/>
      <c r="AGL346"/>
      <c r="AGM346"/>
      <c r="AGN346"/>
      <c r="AGO346"/>
      <c r="AGP346"/>
      <c r="AGQ346"/>
      <c r="AGR346"/>
      <c r="AGS346"/>
      <c r="AGT346"/>
      <c r="AGU346"/>
      <c r="AGV346"/>
      <c r="AGW346"/>
      <c r="AGX346"/>
      <c r="AGY346"/>
      <c r="AGZ346"/>
      <c r="AHA346"/>
      <c r="AHB346"/>
      <c r="AHC346"/>
      <c r="AHD346"/>
      <c r="AHE346"/>
      <c r="AHF346"/>
      <c r="AHG346"/>
      <c r="AHH346"/>
      <c r="AHI346"/>
      <c r="AHJ346"/>
      <c r="AHK346"/>
      <c r="AHL346"/>
      <c r="AHM346"/>
      <c r="AHN346"/>
      <c r="AHO346"/>
      <c r="AHP346"/>
      <c r="AHQ346"/>
      <c r="AHR346"/>
      <c r="AHS346"/>
      <c r="AHT346"/>
      <c r="AHU346"/>
      <c r="AHV346"/>
      <c r="AHW346"/>
      <c r="AHX346"/>
      <c r="AHY346"/>
      <c r="AHZ346"/>
      <c r="AIA346"/>
      <c r="AIB346"/>
      <c r="AIC346"/>
      <c r="AID346"/>
      <c r="AIE346"/>
      <c r="AIF346"/>
      <c r="AIG346"/>
      <c r="AIH346"/>
      <c r="AII346"/>
      <c r="AIJ346"/>
      <c r="AIK346"/>
      <c r="AIL346"/>
      <c r="AIM346"/>
      <c r="AIN346"/>
      <c r="AIO346"/>
      <c r="AIP346"/>
      <c r="AIQ346"/>
      <c r="AIR346"/>
      <c r="AIS346"/>
      <c r="AIT346"/>
      <c r="AIU346"/>
      <c r="AIV346"/>
      <c r="AIW346"/>
      <c r="AIX346"/>
      <c r="AIY346"/>
      <c r="AIZ346"/>
      <c r="AJA346"/>
      <c r="AJB346"/>
      <c r="AJC346"/>
      <c r="AJD346"/>
      <c r="AJE346"/>
      <c r="AJF346"/>
      <c r="AJG346"/>
      <c r="AJH346"/>
      <c r="AJI346"/>
      <c r="AJJ346"/>
      <c r="AJK346"/>
      <c r="AJL346"/>
      <c r="AJM346"/>
      <c r="AJN346"/>
      <c r="AJO346"/>
      <c r="AJP346"/>
      <c r="AJQ346"/>
      <c r="AJR346"/>
      <c r="AJS346"/>
      <c r="AJT346"/>
      <c r="AJU346"/>
      <c r="AJV346"/>
      <c r="AJW346"/>
      <c r="AJX346"/>
      <c r="AJY346"/>
      <c r="AJZ346"/>
      <c r="AKA346"/>
      <c r="AKB346"/>
      <c r="AKC346"/>
      <c r="AKD346"/>
      <c r="AKE346"/>
      <c r="AKF346"/>
      <c r="AKG346"/>
      <c r="AKH346"/>
      <c r="AKI346"/>
      <c r="AKJ346"/>
      <c r="AKK346"/>
      <c r="AKL346"/>
      <c r="AKM346"/>
      <c r="AKN346"/>
      <c r="AKO346"/>
      <c r="AKP346"/>
      <c r="AKQ346"/>
      <c r="AKR346"/>
      <c r="AKS346"/>
      <c r="AKT346"/>
      <c r="AKU346"/>
      <c r="AKV346"/>
      <c r="AKW346"/>
      <c r="AKX346"/>
      <c r="AKY346"/>
      <c r="AKZ346"/>
      <c r="ALA346"/>
      <c r="ALB346"/>
      <c r="ALC346"/>
      <c r="ALD346"/>
      <c r="ALE346"/>
      <c r="ALF346"/>
      <c r="ALG346"/>
      <c r="ALH346"/>
      <c r="ALI346"/>
      <c r="ALJ346"/>
      <c r="ALK346"/>
      <c r="ALL346"/>
      <c r="ALM346"/>
      <c r="ALN346"/>
      <c r="ALO346"/>
      <c r="ALP346"/>
      <c r="ALQ346"/>
      <c r="ALR346"/>
      <c r="ALS346"/>
      <c r="ALT346"/>
      <c r="ALU346"/>
      <c r="ALV346"/>
      <c r="ALW346"/>
      <c r="ALX346"/>
      <c r="ALY346"/>
      <c r="ALZ346"/>
      <c r="AMA346"/>
      <c r="AMB346"/>
      <c r="AMC346"/>
      <c r="AMD346"/>
      <c r="AME346"/>
      <c r="AMF346"/>
      <c r="AMG346"/>
      <c r="AMH346"/>
      <c r="AMI346"/>
      <c r="AMJ346"/>
      <c r="AMK346"/>
      <c r="AML346"/>
      <c r="AMM346"/>
    </row>
    <row r="347" spans="1:1027" ht="23.1" customHeight="1">
      <c r="A347" s="655"/>
      <c r="B347" s="655"/>
      <c r="C347" s="263"/>
      <c r="D347" s="263">
        <v>4270</v>
      </c>
      <c r="E347" s="654" t="s">
        <v>223</v>
      </c>
      <c r="F347" s="654"/>
      <c r="G347" s="265">
        <v>1000</v>
      </c>
      <c r="H347" s="265">
        <v>1000</v>
      </c>
      <c r="I347" s="266">
        <v>80</v>
      </c>
      <c r="J347" s="259">
        <f t="shared" si="40"/>
        <v>8</v>
      </c>
      <c r="K347" s="259">
        <f t="shared" si="39"/>
        <v>100</v>
      </c>
      <c r="L347" s="313"/>
      <c r="M347" s="313"/>
      <c r="N347" s="313"/>
      <c r="P347" s="267">
        <f t="shared" si="38"/>
        <v>0</v>
      </c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  <c r="AAZ347"/>
      <c r="ABA347"/>
      <c r="ABB347"/>
      <c r="ABC347"/>
      <c r="ABD347"/>
      <c r="ABE347"/>
      <c r="ABF347"/>
      <c r="ABG347"/>
      <c r="ABH347"/>
      <c r="ABI347"/>
      <c r="ABJ347"/>
      <c r="ABK347"/>
      <c r="ABL347"/>
      <c r="ABM347"/>
      <c r="ABN347"/>
      <c r="ABO347"/>
      <c r="ABP347"/>
      <c r="ABQ347"/>
      <c r="ABR347"/>
      <c r="ABS347"/>
      <c r="ABT347"/>
      <c r="ABU347"/>
      <c r="ABV347"/>
      <c r="ABW347"/>
      <c r="ABX347"/>
      <c r="ABY347"/>
      <c r="ABZ347"/>
      <c r="ACA347"/>
      <c r="ACB347"/>
      <c r="ACC347"/>
      <c r="ACD347"/>
      <c r="ACE347"/>
      <c r="ACF347"/>
      <c r="ACG347"/>
      <c r="ACH347"/>
      <c r="ACI347"/>
      <c r="ACJ347"/>
      <c r="ACK347"/>
      <c r="ACL347"/>
      <c r="ACM347"/>
      <c r="ACN347"/>
      <c r="ACO347"/>
      <c r="ACP347"/>
      <c r="ACQ347"/>
      <c r="ACR347"/>
      <c r="ACS347"/>
      <c r="ACT347"/>
      <c r="ACU347"/>
      <c r="ACV347"/>
      <c r="ACW347"/>
      <c r="ACX347"/>
      <c r="ACY347"/>
      <c r="ACZ347"/>
      <c r="ADA347"/>
      <c r="ADB347"/>
      <c r="ADC347"/>
      <c r="ADD347"/>
      <c r="ADE347"/>
      <c r="ADF347"/>
      <c r="ADG347"/>
      <c r="ADH347"/>
      <c r="ADI347"/>
      <c r="ADJ347"/>
      <c r="ADK347"/>
      <c r="ADL347"/>
      <c r="ADM347"/>
      <c r="ADN347"/>
      <c r="ADO347"/>
      <c r="ADP347"/>
      <c r="ADQ347"/>
      <c r="ADR347"/>
      <c r="ADS347"/>
      <c r="ADT347"/>
      <c r="ADU347"/>
      <c r="ADV347"/>
      <c r="ADW347"/>
      <c r="ADX347"/>
      <c r="ADY347"/>
      <c r="ADZ347"/>
      <c r="AEA347"/>
      <c r="AEB347"/>
      <c r="AEC347"/>
      <c r="AED347"/>
      <c r="AEE347"/>
      <c r="AEF347"/>
      <c r="AEG347"/>
      <c r="AEH347"/>
      <c r="AEI347"/>
      <c r="AEJ347"/>
      <c r="AEK347"/>
      <c r="AEL347"/>
      <c r="AEM347"/>
      <c r="AEN347"/>
      <c r="AEO347"/>
      <c r="AEP347"/>
      <c r="AEQ347"/>
      <c r="AER347"/>
      <c r="AES347"/>
      <c r="AET347"/>
      <c r="AEU347"/>
      <c r="AEV347"/>
      <c r="AEW347"/>
      <c r="AEX347"/>
      <c r="AEY347"/>
      <c r="AEZ347"/>
      <c r="AFA347"/>
      <c r="AFB347"/>
      <c r="AFC347"/>
      <c r="AFD347"/>
      <c r="AFE347"/>
      <c r="AFF347"/>
      <c r="AFG347"/>
      <c r="AFH347"/>
      <c r="AFI347"/>
      <c r="AFJ347"/>
      <c r="AFK347"/>
      <c r="AFL347"/>
      <c r="AFM347"/>
      <c r="AFN347"/>
      <c r="AFO347"/>
      <c r="AFP347"/>
      <c r="AFQ347"/>
      <c r="AFR347"/>
      <c r="AFS347"/>
      <c r="AFT347"/>
      <c r="AFU347"/>
      <c r="AFV347"/>
      <c r="AFW347"/>
      <c r="AFX347"/>
      <c r="AFY347"/>
      <c r="AFZ347"/>
      <c r="AGA347"/>
      <c r="AGB347"/>
      <c r="AGC347"/>
      <c r="AGD347"/>
      <c r="AGE347"/>
      <c r="AGF347"/>
      <c r="AGG347"/>
      <c r="AGH347"/>
      <c r="AGI347"/>
      <c r="AGJ347"/>
      <c r="AGK347"/>
      <c r="AGL347"/>
      <c r="AGM347"/>
      <c r="AGN347"/>
      <c r="AGO347"/>
      <c r="AGP347"/>
      <c r="AGQ347"/>
      <c r="AGR347"/>
      <c r="AGS347"/>
      <c r="AGT347"/>
      <c r="AGU347"/>
      <c r="AGV347"/>
      <c r="AGW347"/>
      <c r="AGX347"/>
      <c r="AGY347"/>
      <c r="AGZ347"/>
      <c r="AHA347"/>
      <c r="AHB347"/>
      <c r="AHC347"/>
      <c r="AHD347"/>
      <c r="AHE347"/>
      <c r="AHF347"/>
      <c r="AHG347"/>
      <c r="AHH347"/>
      <c r="AHI347"/>
      <c r="AHJ347"/>
      <c r="AHK347"/>
      <c r="AHL347"/>
      <c r="AHM347"/>
      <c r="AHN347"/>
      <c r="AHO347"/>
      <c r="AHP347"/>
      <c r="AHQ347"/>
      <c r="AHR347"/>
      <c r="AHS347"/>
      <c r="AHT347"/>
      <c r="AHU347"/>
      <c r="AHV347"/>
      <c r="AHW347"/>
      <c r="AHX347"/>
      <c r="AHY347"/>
      <c r="AHZ347"/>
      <c r="AIA347"/>
      <c r="AIB347"/>
      <c r="AIC347"/>
      <c r="AID347"/>
      <c r="AIE347"/>
      <c r="AIF347"/>
      <c r="AIG347"/>
      <c r="AIH347"/>
      <c r="AII347"/>
      <c r="AIJ347"/>
      <c r="AIK347"/>
      <c r="AIL347"/>
      <c r="AIM347"/>
      <c r="AIN347"/>
      <c r="AIO347"/>
      <c r="AIP347"/>
      <c r="AIQ347"/>
      <c r="AIR347"/>
      <c r="AIS347"/>
      <c r="AIT347"/>
      <c r="AIU347"/>
      <c r="AIV347"/>
      <c r="AIW347"/>
      <c r="AIX347"/>
      <c r="AIY347"/>
      <c r="AIZ347"/>
      <c r="AJA347"/>
      <c r="AJB347"/>
      <c r="AJC347"/>
      <c r="AJD347"/>
      <c r="AJE347"/>
      <c r="AJF347"/>
      <c r="AJG347"/>
      <c r="AJH347"/>
      <c r="AJI347"/>
      <c r="AJJ347"/>
      <c r="AJK347"/>
      <c r="AJL347"/>
      <c r="AJM347"/>
      <c r="AJN347"/>
      <c r="AJO347"/>
      <c r="AJP347"/>
      <c r="AJQ347"/>
      <c r="AJR347"/>
      <c r="AJS347"/>
      <c r="AJT347"/>
      <c r="AJU347"/>
      <c r="AJV347"/>
      <c r="AJW347"/>
      <c r="AJX347"/>
      <c r="AJY347"/>
      <c r="AJZ347"/>
      <c r="AKA347"/>
      <c r="AKB347"/>
      <c r="AKC347"/>
      <c r="AKD347"/>
      <c r="AKE347"/>
      <c r="AKF347"/>
      <c r="AKG347"/>
      <c r="AKH347"/>
      <c r="AKI347"/>
      <c r="AKJ347"/>
      <c r="AKK347"/>
      <c r="AKL347"/>
      <c r="AKM347"/>
      <c r="AKN347"/>
      <c r="AKO347"/>
      <c r="AKP347"/>
      <c r="AKQ347"/>
      <c r="AKR347"/>
      <c r="AKS347"/>
      <c r="AKT347"/>
      <c r="AKU347"/>
      <c r="AKV347"/>
      <c r="AKW347"/>
      <c r="AKX347"/>
      <c r="AKY347"/>
      <c r="AKZ347"/>
      <c r="ALA347"/>
      <c r="ALB347"/>
      <c r="ALC347"/>
      <c r="ALD347"/>
      <c r="ALE347"/>
      <c r="ALF347"/>
      <c r="ALG347"/>
      <c r="ALH347"/>
      <c r="ALI347"/>
      <c r="ALJ347"/>
      <c r="ALK347"/>
      <c r="ALL347"/>
      <c r="ALM347"/>
      <c r="ALN347"/>
      <c r="ALO347"/>
      <c r="ALP347"/>
      <c r="ALQ347"/>
      <c r="ALR347"/>
      <c r="ALS347"/>
      <c r="ALT347"/>
      <c r="ALU347"/>
      <c r="ALV347"/>
      <c r="ALW347"/>
      <c r="ALX347"/>
      <c r="ALY347"/>
      <c r="ALZ347"/>
      <c r="AMA347"/>
      <c r="AMB347"/>
      <c r="AMC347"/>
      <c r="AMD347"/>
      <c r="AME347"/>
      <c r="AMF347"/>
      <c r="AMG347"/>
      <c r="AMH347"/>
      <c r="AMI347"/>
      <c r="AMJ347"/>
      <c r="AMK347"/>
      <c r="AML347"/>
      <c r="AMM347"/>
    </row>
    <row r="348" spans="1:1027" ht="22.35" customHeight="1">
      <c r="A348" s="655"/>
      <c r="B348" s="655"/>
      <c r="C348" s="263"/>
      <c r="D348" s="263">
        <v>4280</v>
      </c>
      <c r="E348" s="654" t="s">
        <v>231</v>
      </c>
      <c r="F348" s="654"/>
      <c r="G348" s="265">
        <v>500</v>
      </c>
      <c r="H348" s="265">
        <v>500</v>
      </c>
      <c r="I348" s="266">
        <v>268</v>
      </c>
      <c r="J348" s="259">
        <f t="shared" si="40"/>
        <v>53.6</v>
      </c>
      <c r="K348" s="259">
        <f t="shared" si="39"/>
        <v>100</v>
      </c>
      <c r="L348" s="313"/>
      <c r="M348" s="313"/>
      <c r="N348" s="313"/>
      <c r="P348" s="267">
        <f t="shared" si="38"/>
        <v>0</v>
      </c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  <c r="AAZ348"/>
      <c r="ABA348"/>
      <c r="ABB348"/>
      <c r="ABC348"/>
      <c r="ABD348"/>
      <c r="ABE348"/>
      <c r="ABF348"/>
      <c r="ABG348"/>
      <c r="ABH348"/>
      <c r="ABI348"/>
      <c r="ABJ348"/>
      <c r="ABK348"/>
      <c r="ABL348"/>
      <c r="ABM348"/>
      <c r="ABN348"/>
      <c r="ABO348"/>
      <c r="ABP348"/>
      <c r="ABQ348"/>
      <c r="ABR348"/>
      <c r="ABS348"/>
      <c r="ABT348"/>
      <c r="ABU348"/>
      <c r="ABV348"/>
      <c r="ABW348"/>
      <c r="ABX348"/>
      <c r="ABY348"/>
      <c r="ABZ348"/>
      <c r="ACA348"/>
      <c r="ACB348"/>
      <c r="ACC348"/>
      <c r="ACD348"/>
      <c r="ACE348"/>
      <c r="ACF348"/>
      <c r="ACG348"/>
      <c r="ACH348"/>
      <c r="ACI348"/>
      <c r="ACJ348"/>
      <c r="ACK348"/>
      <c r="ACL348"/>
      <c r="ACM348"/>
      <c r="ACN348"/>
      <c r="ACO348"/>
      <c r="ACP348"/>
      <c r="ACQ348"/>
      <c r="ACR348"/>
      <c r="ACS348"/>
      <c r="ACT348"/>
      <c r="ACU348"/>
      <c r="ACV348"/>
      <c r="ACW348"/>
      <c r="ACX348"/>
      <c r="ACY348"/>
      <c r="ACZ348"/>
      <c r="ADA348"/>
      <c r="ADB348"/>
      <c r="ADC348"/>
      <c r="ADD348"/>
      <c r="ADE348"/>
      <c r="ADF348"/>
      <c r="ADG348"/>
      <c r="ADH348"/>
      <c r="ADI348"/>
      <c r="ADJ348"/>
      <c r="ADK348"/>
      <c r="ADL348"/>
      <c r="ADM348"/>
      <c r="ADN348"/>
      <c r="ADO348"/>
      <c r="ADP348"/>
      <c r="ADQ348"/>
      <c r="ADR348"/>
      <c r="ADS348"/>
      <c r="ADT348"/>
      <c r="ADU348"/>
      <c r="ADV348"/>
      <c r="ADW348"/>
      <c r="ADX348"/>
      <c r="ADY348"/>
      <c r="ADZ348"/>
      <c r="AEA348"/>
      <c r="AEB348"/>
      <c r="AEC348"/>
      <c r="AED348"/>
      <c r="AEE348"/>
      <c r="AEF348"/>
      <c r="AEG348"/>
      <c r="AEH348"/>
      <c r="AEI348"/>
      <c r="AEJ348"/>
      <c r="AEK348"/>
      <c r="AEL348"/>
      <c r="AEM348"/>
      <c r="AEN348"/>
      <c r="AEO348"/>
      <c r="AEP348"/>
      <c r="AEQ348"/>
      <c r="AER348"/>
      <c r="AES348"/>
      <c r="AET348"/>
      <c r="AEU348"/>
      <c r="AEV348"/>
      <c r="AEW348"/>
      <c r="AEX348"/>
      <c r="AEY348"/>
      <c r="AEZ348"/>
      <c r="AFA348"/>
      <c r="AFB348"/>
      <c r="AFC348"/>
      <c r="AFD348"/>
      <c r="AFE348"/>
      <c r="AFF348"/>
      <c r="AFG348"/>
      <c r="AFH348"/>
      <c r="AFI348"/>
      <c r="AFJ348"/>
      <c r="AFK348"/>
      <c r="AFL348"/>
      <c r="AFM348"/>
      <c r="AFN348"/>
      <c r="AFO348"/>
      <c r="AFP348"/>
      <c r="AFQ348"/>
      <c r="AFR348"/>
      <c r="AFS348"/>
      <c r="AFT348"/>
      <c r="AFU348"/>
      <c r="AFV348"/>
      <c r="AFW348"/>
      <c r="AFX348"/>
      <c r="AFY348"/>
      <c r="AFZ348"/>
      <c r="AGA348"/>
      <c r="AGB348"/>
      <c r="AGC348"/>
      <c r="AGD348"/>
      <c r="AGE348"/>
      <c r="AGF348"/>
      <c r="AGG348"/>
      <c r="AGH348"/>
      <c r="AGI348"/>
      <c r="AGJ348"/>
      <c r="AGK348"/>
      <c r="AGL348"/>
      <c r="AGM348"/>
      <c r="AGN348"/>
      <c r="AGO348"/>
      <c r="AGP348"/>
      <c r="AGQ348"/>
      <c r="AGR348"/>
      <c r="AGS348"/>
      <c r="AGT348"/>
      <c r="AGU348"/>
      <c r="AGV348"/>
      <c r="AGW348"/>
      <c r="AGX348"/>
      <c r="AGY348"/>
      <c r="AGZ348"/>
      <c r="AHA348"/>
      <c r="AHB348"/>
      <c r="AHC348"/>
      <c r="AHD348"/>
      <c r="AHE348"/>
      <c r="AHF348"/>
      <c r="AHG348"/>
      <c r="AHH348"/>
      <c r="AHI348"/>
      <c r="AHJ348"/>
      <c r="AHK348"/>
      <c r="AHL348"/>
      <c r="AHM348"/>
      <c r="AHN348"/>
      <c r="AHO348"/>
      <c r="AHP348"/>
      <c r="AHQ348"/>
      <c r="AHR348"/>
      <c r="AHS348"/>
      <c r="AHT348"/>
      <c r="AHU348"/>
      <c r="AHV348"/>
      <c r="AHW348"/>
      <c r="AHX348"/>
      <c r="AHY348"/>
      <c r="AHZ348"/>
      <c r="AIA348"/>
      <c r="AIB348"/>
      <c r="AIC348"/>
      <c r="AID348"/>
      <c r="AIE348"/>
      <c r="AIF348"/>
      <c r="AIG348"/>
      <c r="AIH348"/>
      <c r="AII348"/>
      <c r="AIJ348"/>
      <c r="AIK348"/>
      <c r="AIL348"/>
      <c r="AIM348"/>
      <c r="AIN348"/>
      <c r="AIO348"/>
      <c r="AIP348"/>
      <c r="AIQ348"/>
      <c r="AIR348"/>
      <c r="AIS348"/>
      <c r="AIT348"/>
      <c r="AIU348"/>
      <c r="AIV348"/>
      <c r="AIW348"/>
      <c r="AIX348"/>
      <c r="AIY348"/>
      <c r="AIZ348"/>
      <c r="AJA348"/>
      <c r="AJB348"/>
      <c r="AJC348"/>
      <c r="AJD348"/>
      <c r="AJE348"/>
      <c r="AJF348"/>
      <c r="AJG348"/>
      <c r="AJH348"/>
      <c r="AJI348"/>
      <c r="AJJ348"/>
      <c r="AJK348"/>
      <c r="AJL348"/>
      <c r="AJM348"/>
      <c r="AJN348"/>
      <c r="AJO348"/>
      <c r="AJP348"/>
      <c r="AJQ348"/>
      <c r="AJR348"/>
      <c r="AJS348"/>
      <c r="AJT348"/>
      <c r="AJU348"/>
      <c r="AJV348"/>
      <c r="AJW348"/>
      <c r="AJX348"/>
      <c r="AJY348"/>
      <c r="AJZ348"/>
      <c r="AKA348"/>
      <c r="AKB348"/>
      <c r="AKC348"/>
      <c r="AKD348"/>
      <c r="AKE348"/>
      <c r="AKF348"/>
      <c r="AKG348"/>
      <c r="AKH348"/>
      <c r="AKI348"/>
      <c r="AKJ348"/>
      <c r="AKK348"/>
      <c r="AKL348"/>
      <c r="AKM348"/>
      <c r="AKN348"/>
      <c r="AKO348"/>
      <c r="AKP348"/>
      <c r="AKQ348"/>
      <c r="AKR348"/>
      <c r="AKS348"/>
      <c r="AKT348"/>
      <c r="AKU348"/>
      <c r="AKV348"/>
      <c r="AKW348"/>
      <c r="AKX348"/>
      <c r="AKY348"/>
      <c r="AKZ348"/>
      <c r="ALA348"/>
      <c r="ALB348"/>
      <c r="ALC348"/>
      <c r="ALD348"/>
      <c r="ALE348"/>
      <c r="ALF348"/>
      <c r="ALG348"/>
      <c r="ALH348"/>
      <c r="ALI348"/>
      <c r="ALJ348"/>
      <c r="ALK348"/>
      <c r="ALL348"/>
      <c r="ALM348"/>
      <c r="ALN348"/>
      <c r="ALO348"/>
      <c r="ALP348"/>
      <c r="ALQ348"/>
      <c r="ALR348"/>
      <c r="ALS348"/>
      <c r="ALT348"/>
      <c r="ALU348"/>
      <c r="ALV348"/>
      <c r="ALW348"/>
      <c r="ALX348"/>
      <c r="ALY348"/>
      <c r="ALZ348"/>
      <c r="AMA348"/>
      <c r="AMB348"/>
      <c r="AMC348"/>
      <c r="AMD348"/>
      <c r="AME348"/>
      <c r="AMF348"/>
      <c r="AMG348"/>
      <c r="AMH348"/>
      <c r="AMI348"/>
      <c r="AMJ348"/>
      <c r="AMK348"/>
      <c r="AML348"/>
      <c r="AMM348"/>
    </row>
    <row r="349" spans="1:1027" ht="22.35" customHeight="1">
      <c r="A349" s="655"/>
      <c r="B349" s="655"/>
      <c r="C349" s="263"/>
      <c r="D349" s="263">
        <v>4300</v>
      </c>
      <c r="E349" s="654" t="s">
        <v>219</v>
      </c>
      <c r="F349" s="654"/>
      <c r="G349" s="265">
        <v>64800</v>
      </c>
      <c r="H349" s="265">
        <v>83315</v>
      </c>
      <c r="I349" s="266">
        <v>32685.87</v>
      </c>
      <c r="J349" s="259">
        <f t="shared" si="40"/>
        <v>39.231674968493067</v>
      </c>
      <c r="K349" s="259">
        <f t="shared" si="39"/>
        <v>128.57253086419752</v>
      </c>
      <c r="L349" s="313"/>
      <c r="M349" s="313"/>
      <c r="N349" s="313"/>
      <c r="P349" s="267">
        <f t="shared" si="38"/>
        <v>18515</v>
      </c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  <c r="XY349"/>
      <c r="XZ349"/>
      <c r="YA349"/>
      <c r="YB349"/>
      <c r="YC349"/>
      <c r="YD349"/>
      <c r="YE349"/>
      <c r="YF349"/>
      <c r="YG349"/>
      <c r="YH349"/>
      <c r="YI349"/>
      <c r="YJ349"/>
      <c r="YK349"/>
      <c r="YL349"/>
      <c r="YM349"/>
      <c r="YN349"/>
      <c r="YO349"/>
      <c r="YP349"/>
      <c r="YQ349"/>
      <c r="YR349"/>
      <c r="YS349"/>
      <c r="YT349"/>
      <c r="YU349"/>
      <c r="YV349"/>
      <c r="YW349"/>
      <c r="YX349"/>
      <c r="YY349"/>
      <c r="YZ349"/>
      <c r="ZA349"/>
      <c r="ZB349"/>
      <c r="ZC349"/>
      <c r="ZD349"/>
      <c r="ZE349"/>
      <c r="ZF349"/>
      <c r="ZG349"/>
      <c r="ZH349"/>
      <c r="ZI349"/>
      <c r="ZJ349"/>
      <c r="ZK349"/>
      <c r="ZL349"/>
      <c r="ZM349"/>
      <c r="ZN349"/>
      <c r="ZO349"/>
      <c r="ZP349"/>
      <c r="ZQ349"/>
      <c r="ZR349"/>
      <c r="ZS349"/>
      <c r="ZT349"/>
      <c r="ZU349"/>
      <c r="ZV349"/>
      <c r="ZW349"/>
      <c r="ZX349"/>
      <c r="ZY349"/>
      <c r="ZZ349"/>
      <c r="AAA349"/>
      <c r="AAB349"/>
      <c r="AAC349"/>
      <c r="AAD349"/>
      <c r="AAE349"/>
      <c r="AAF349"/>
      <c r="AAG349"/>
      <c r="AAH349"/>
      <c r="AAI349"/>
      <c r="AAJ349"/>
      <c r="AAK349"/>
      <c r="AAL349"/>
      <c r="AAM349"/>
      <c r="AAN349"/>
      <c r="AAO349"/>
      <c r="AAP349"/>
      <c r="AAQ349"/>
      <c r="AAR349"/>
      <c r="AAS349"/>
      <c r="AAT349"/>
      <c r="AAU349"/>
      <c r="AAV349"/>
      <c r="AAW349"/>
      <c r="AAX349"/>
      <c r="AAY349"/>
      <c r="AAZ349"/>
      <c r="ABA349"/>
      <c r="ABB349"/>
      <c r="ABC349"/>
      <c r="ABD349"/>
      <c r="ABE349"/>
      <c r="ABF349"/>
      <c r="ABG349"/>
      <c r="ABH349"/>
      <c r="ABI349"/>
      <c r="ABJ349"/>
      <c r="ABK349"/>
      <c r="ABL349"/>
      <c r="ABM349"/>
      <c r="ABN349"/>
      <c r="ABO349"/>
      <c r="ABP349"/>
      <c r="ABQ349"/>
      <c r="ABR349"/>
      <c r="ABS349"/>
      <c r="ABT349"/>
      <c r="ABU349"/>
      <c r="ABV349"/>
      <c r="ABW349"/>
      <c r="ABX349"/>
      <c r="ABY349"/>
      <c r="ABZ349"/>
      <c r="ACA349"/>
      <c r="ACB349"/>
      <c r="ACC349"/>
      <c r="ACD349"/>
      <c r="ACE349"/>
      <c r="ACF349"/>
      <c r="ACG349"/>
      <c r="ACH349"/>
      <c r="ACI349"/>
      <c r="ACJ349"/>
      <c r="ACK349"/>
      <c r="ACL349"/>
      <c r="ACM349"/>
      <c r="ACN349"/>
      <c r="ACO349"/>
      <c r="ACP349"/>
      <c r="ACQ349"/>
      <c r="ACR349"/>
      <c r="ACS349"/>
      <c r="ACT349"/>
      <c r="ACU349"/>
      <c r="ACV349"/>
      <c r="ACW349"/>
      <c r="ACX349"/>
      <c r="ACY349"/>
      <c r="ACZ349"/>
      <c r="ADA349"/>
      <c r="ADB349"/>
      <c r="ADC349"/>
      <c r="ADD349"/>
      <c r="ADE349"/>
      <c r="ADF349"/>
      <c r="ADG349"/>
      <c r="ADH349"/>
      <c r="ADI349"/>
      <c r="ADJ349"/>
      <c r="ADK349"/>
      <c r="ADL349"/>
      <c r="ADM349"/>
      <c r="ADN349"/>
      <c r="ADO349"/>
      <c r="ADP349"/>
      <c r="ADQ349"/>
      <c r="ADR349"/>
      <c r="ADS349"/>
      <c r="ADT349"/>
      <c r="ADU349"/>
      <c r="ADV349"/>
      <c r="ADW349"/>
      <c r="ADX349"/>
      <c r="ADY349"/>
      <c r="ADZ349"/>
      <c r="AEA349"/>
      <c r="AEB349"/>
      <c r="AEC349"/>
      <c r="AED349"/>
      <c r="AEE349"/>
      <c r="AEF349"/>
      <c r="AEG349"/>
      <c r="AEH349"/>
      <c r="AEI349"/>
      <c r="AEJ349"/>
      <c r="AEK349"/>
      <c r="AEL349"/>
      <c r="AEM349"/>
      <c r="AEN349"/>
      <c r="AEO349"/>
      <c r="AEP349"/>
      <c r="AEQ349"/>
      <c r="AER349"/>
      <c r="AES349"/>
      <c r="AET349"/>
      <c r="AEU349"/>
      <c r="AEV349"/>
      <c r="AEW349"/>
      <c r="AEX349"/>
      <c r="AEY349"/>
      <c r="AEZ349"/>
      <c r="AFA349"/>
      <c r="AFB349"/>
      <c r="AFC349"/>
      <c r="AFD349"/>
      <c r="AFE349"/>
      <c r="AFF349"/>
      <c r="AFG349"/>
      <c r="AFH349"/>
      <c r="AFI349"/>
      <c r="AFJ349"/>
      <c r="AFK349"/>
      <c r="AFL349"/>
      <c r="AFM349"/>
      <c r="AFN349"/>
      <c r="AFO349"/>
      <c r="AFP349"/>
      <c r="AFQ349"/>
      <c r="AFR349"/>
      <c r="AFS349"/>
      <c r="AFT349"/>
      <c r="AFU349"/>
      <c r="AFV349"/>
      <c r="AFW349"/>
      <c r="AFX349"/>
      <c r="AFY349"/>
      <c r="AFZ349"/>
      <c r="AGA349"/>
      <c r="AGB349"/>
      <c r="AGC349"/>
      <c r="AGD349"/>
      <c r="AGE349"/>
      <c r="AGF349"/>
      <c r="AGG349"/>
      <c r="AGH349"/>
      <c r="AGI349"/>
      <c r="AGJ349"/>
      <c r="AGK349"/>
      <c r="AGL349"/>
      <c r="AGM349"/>
      <c r="AGN349"/>
      <c r="AGO349"/>
      <c r="AGP349"/>
      <c r="AGQ349"/>
      <c r="AGR349"/>
      <c r="AGS349"/>
      <c r="AGT349"/>
      <c r="AGU349"/>
      <c r="AGV349"/>
      <c r="AGW349"/>
      <c r="AGX349"/>
      <c r="AGY349"/>
      <c r="AGZ349"/>
      <c r="AHA349"/>
      <c r="AHB349"/>
      <c r="AHC349"/>
      <c r="AHD349"/>
      <c r="AHE349"/>
      <c r="AHF349"/>
      <c r="AHG349"/>
      <c r="AHH349"/>
      <c r="AHI349"/>
      <c r="AHJ349"/>
      <c r="AHK349"/>
      <c r="AHL349"/>
      <c r="AHM349"/>
      <c r="AHN349"/>
      <c r="AHO349"/>
      <c r="AHP349"/>
      <c r="AHQ349"/>
      <c r="AHR349"/>
      <c r="AHS349"/>
      <c r="AHT349"/>
      <c r="AHU349"/>
      <c r="AHV349"/>
      <c r="AHW349"/>
      <c r="AHX349"/>
      <c r="AHY349"/>
      <c r="AHZ349"/>
      <c r="AIA349"/>
      <c r="AIB349"/>
      <c r="AIC349"/>
      <c r="AID349"/>
      <c r="AIE349"/>
      <c r="AIF349"/>
      <c r="AIG349"/>
      <c r="AIH349"/>
      <c r="AII349"/>
      <c r="AIJ349"/>
      <c r="AIK349"/>
      <c r="AIL349"/>
      <c r="AIM349"/>
      <c r="AIN349"/>
      <c r="AIO349"/>
      <c r="AIP349"/>
      <c r="AIQ349"/>
      <c r="AIR349"/>
      <c r="AIS349"/>
      <c r="AIT349"/>
      <c r="AIU349"/>
      <c r="AIV349"/>
      <c r="AIW349"/>
      <c r="AIX349"/>
      <c r="AIY349"/>
      <c r="AIZ349"/>
      <c r="AJA349"/>
      <c r="AJB349"/>
      <c r="AJC349"/>
      <c r="AJD349"/>
      <c r="AJE349"/>
      <c r="AJF349"/>
      <c r="AJG349"/>
      <c r="AJH349"/>
      <c r="AJI349"/>
      <c r="AJJ349"/>
      <c r="AJK349"/>
      <c r="AJL349"/>
      <c r="AJM349"/>
      <c r="AJN349"/>
      <c r="AJO349"/>
      <c r="AJP349"/>
      <c r="AJQ349"/>
      <c r="AJR349"/>
      <c r="AJS349"/>
      <c r="AJT349"/>
      <c r="AJU349"/>
      <c r="AJV349"/>
      <c r="AJW349"/>
      <c r="AJX349"/>
      <c r="AJY349"/>
      <c r="AJZ349"/>
      <c r="AKA349"/>
      <c r="AKB349"/>
      <c r="AKC349"/>
      <c r="AKD349"/>
      <c r="AKE349"/>
      <c r="AKF349"/>
      <c r="AKG349"/>
      <c r="AKH349"/>
      <c r="AKI349"/>
      <c r="AKJ349"/>
      <c r="AKK349"/>
      <c r="AKL349"/>
      <c r="AKM349"/>
      <c r="AKN349"/>
      <c r="AKO349"/>
      <c r="AKP349"/>
      <c r="AKQ349"/>
      <c r="AKR349"/>
      <c r="AKS349"/>
      <c r="AKT349"/>
      <c r="AKU349"/>
      <c r="AKV349"/>
      <c r="AKW349"/>
      <c r="AKX349"/>
      <c r="AKY349"/>
      <c r="AKZ349"/>
      <c r="ALA349"/>
      <c r="ALB349"/>
      <c r="ALC349"/>
      <c r="ALD349"/>
      <c r="ALE349"/>
      <c r="ALF349"/>
      <c r="ALG349"/>
      <c r="ALH349"/>
      <c r="ALI349"/>
      <c r="ALJ349"/>
      <c r="ALK349"/>
      <c r="ALL349"/>
      <c r="ALM349"/>
      <c r="ALN349"/>
      <c r="ALO349"/>
      <c r="ALP349"/>
      <c r="ALQ349"/>
      <c r="ALR349"/>
      <c r="ALS349"/>
      <c r="ALT349"/>
      <c r="ALU349"/>
      <c r="ALV349"/>
      <c r="ALW349"/>
      <c r="ALX349"/>
      <c r="ALY349"/>
      <c r="ALZ349"/>
      <c r="AMA349"/>
      <c r="AMB349"/>
      <c r="AMC349"/>
      <c r="AMD349"/>
      <c r="AME349"/>
      <c r="AMF349"/>
      <c r="AMG349"/>
      <c r="AMH349"/>
      <c r="AMI349"/>
      <c r="AMJ349"/>
      <c r="AMK349"/>
      <c r="AML349"/>
      <c r="AMM349"/>
    </row>
    <row r="350" spans="1:1027" ht="46.9" customHeight="1">
      <c r="A350" s="655"/>
      <c r="B350" s="655"/>
      <c r="C350" s="263"/>
      <c r="D350" s="263">
        <v>4360</v>
      </c>
      <c r="E350" s="654" t="s">
        <v>401</v>
      </c>
      <c r="F350" s="654"/>
      <c r="G350" s="265">
        <v>6100</v>
      </c>
      <c r="H350" s="265">
        <v>6100</v>
      </c>
      <c r="I350" s="266">
        <v>1354.91</v>
      </c>
      <c r="J350" s="259">
        <f t="shared" si="40"/>
        <v>22.211639344262295</v>
      </c>
      <c r="K350" s="259">
        <f t="shared" si="39"/>
        <v>100</v>
      </c>
      <c r="L350" s="313"/>
      <c r="M350" s="313"/>
      <c r="N350" s="313"/>
      <c r="P350" s="267">
        <f t="shared" si="38"/>
        <v>0</v>
      </c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  <c r="ABZ350"/>
      <c r="ACA350"/>
      <c r="ACB350"/>
      <c r="ACC350"/>
      <c r="ACD350"/>
      <c r="ACE350"/>
      <c r="ACF350"/>
      <c r="ACG350"/>
      <c r="ACH350"/>
      <c r="ACI350"/>
      <c r="ACJ350"/>
      <c r="ACK350"/>
      <c r="ACL350"/>
      <c r="ACM350"/>
      <c r="ACN350"/>
      <c r="ACO350"/>
      <c r="ACP350"/>
      <c r="ACQ350"/>
      <c r="ACR350"/>
      <c r="ACS350"/>
      <c r="ACT350"/>
      <c r="ACU350"/>
      <c r="ACV350"/>
      <c r="ACW350"/>
      <c r="ACX350"/>
      <c r="ACY350"/>
      <c r="ACZ350"/>
      <c r="ADA350"/>
      <c r="ADB350"/>
      <c r="ADC350"/>
      <c r="ADD350"/>
      <c r="ADE350"/>
      <c r="ADF350"/>
      <c r="ADG350"/>
      <c r="ADH350"/>
      <c r="ADI350"/>
      <c r="ADJ350"/>
      <c r="ADK350"/>
      <c r="ADL350"/>
      <c r="ADM350"/>
      <c r="ADN350"/>
      <c r="ADO350"/>
      <c r="ADP350"/>
      <c r="ADQ350"/>
      <c r="ADR350"/>
      <c r="ADS350"/>
      <c r="ADT350"/>
      <c r="ADU350"/>
      <c r="ADV350"/>
      <c r="ADW350"/>
      <c r="ADX350"/>
      <c r="ADY350"/>
      <c r="ADZ350"/>
      <c r="AEA350"/>
      <c r="AEB350"/>
      <c r="AEC350"/>
      <c r="AED350"/>
      <c r="AEE350"/>
      <c r="AEF350"/>
      <c r="AEG350"/>
      <c r="AEH350"/>
      <c r="AEI350"/>
      <c r="AEJ350"/>
      <c r="AEK350"/>
      <c r="AEL350"/>
      <c r="AEM350"/>
      <c r="AEN350"/>
      <c r="AEO350"/>
      <c r="AEP350"/>
      <c r="AEQ350"/>
      <c r="AER350"/>
      <c r="AES350"/>
      <c r="AET350"/>
      <c r="AEU350"/>
      <c r="AEV350"/>
      <c r="AEW350"/>
      <c r="AEX350"/>
      <c r="AEY350"/>
      <c r="AEZ350"/>
      <c r="AFA350"/>
      <c r="AFB350"/>
      <c r="AFC350"/>
      <c r="AFD350"/>
      <c r="AFE350"/>
      <c r="AFF350"/>
      <c r="AFG350"/>
      <c r="AFH350"/>
      <c r="AFI350"/>
      <c r="AFJ350"/>
      <c r="AFK350"/>
      <c r="AFL350"/>
      <c r="AFM350"/>
      <c r="AFN350"/>
      <c r="AFO350"/>
      <c r="AFP350"/>
      <c r="AFQ350"/>
      <c r="AFR350"/>
      <c r="AFS350"/>
      <c r="AFT350"/>
      <c r="AFU350"/>
      <c r="AFV350"/>
      <c r="AFW350"/>
      <c r="AFX350"/>
      <c r="AFY350"/>
      <c r="AFZ350"/>
      <c r="AGA350"/>
      <c r="AGB350"/>
      <c r="AGC350"/>
      <c r="AGD350"/>
      <c r="AGE350"/>
      <c r="AGF350"/>
      <c r="AGG350"/>
      <c r="AGH350"/>
      <c r="AGI350"/>
      <c r="AGJ350"/>
      <c r="AGK350"/>
      <c r="AGL350"/>
      <c r="AGM350"/>
      <c r="AGN350"/>
      <c r="AGO350"/>
      <c r="AGP350"/>
      <c r="AGQ350"/>
      <c r="AGR350"/>
      <c r="AGS350"/>
      <c r="AGT350"/>
      <c r="AGU350"/>
      <c r="AGV350"/>
      <c r="AGW350"/>
      <c r="AGX350"/>
      <c r="AGY350"/>
      <c r="AGZ350"/>
      <c r="AHA350"/>
      <c r="AHB350"/>
      <c r="AHC350"/>
      <c r="AHD350"/>
      <c r="AHE350"/>
      <c r="AHF350"/>
      <c r="AHG350"/>
      <c r="AHH350"/>
      <c r="AHI350"/>
      <c r="AHJ350"/>
      <c r="AHK350"/>
      <c r="AHL350"/>
      <c r="AHM350"/>
      <c r="AHN350"/>
      <c r="AHO350"/>
      <c r="AHP350"/>
      <c r="AHQ350"/>
      <c r="AHR350"/>
      <c r="AHS350"/>
      <c r="AHT350"/>
      <c r="AHU350"/>
      <c r="AHV350"/>
      <c r="AHW350"/>
      <c r="AHX350"/>
      <c r="AHY350"/>
      <c r="AHZ350"/>
      <c r="AIA350"/>
      <c r="AIB350"/>
      <c r="AIC350"/>
      <c r="AID350"/>
      <c r="AIE350"/>
      <c r="AIF350"/>
      <c r="AIG350"/>
      <c r="AIH350"/>
      <c r="AII350"/>
      <c r="AIJ350"/>
      <c r="AIK350"/>
      <c r="AIL350"/>
      <c r="AIM350"/>
      <c r="AIN350"/>
      <c r="AIO350"/>
      <c r="AIP350"/>
      <c r="AIQ350"/>
      <c r="AIR350"/>
      <c r="AIS350"/>
      <c r="AIT350"/>
      <c r="AIU350"/>
      <c r="AIV350"/>
      <c r="AIW350"/>
      <c r="AIX350"/>
      <c r="AIY350"/>
      <c r="AIZ350"/>
      <c r="AJA350"/>
      <c r="AJB350"/>
      <c r="AJC350"/>
      <c r="AJD350"/>
      <c r="AJE350"/>
      <c r="AJF350"/>
      <c r="AJG350"/>
      <c r="AJH350"/>
      <c r="AJI350"/>
      <c r="AJJ350"/>
      <c r="AJK350"/>
      <c r="AJL350"/>
      <c r="AJM350"/>
      <c r="AJN350"/>
      <c r="AJO350"/>
      <c r="AJP350"/>
      <c r="AJQ350"/>
      <c r="AJR350"/>
      <c r="AJS350"/>
      <c r="AJT350"/>
      <c r="AJU350"/>
      <c r="AJV350"/>
      <c r="AJW350"/>
      <c r="AJX350"/>
      <c r="AJY350"/>
      <c r="AJZ350"/>
      <c r="AKA350"/>
      <c r="AKB350"/>
      <c r="AKC350"/>
      <c r="AKD350"/>
      <c r="AKE350"/>
      <c r="AKF350"/>
      <c r="AKG350"/>
      <c r="AKH350"/>
      <c r="AKI350"/>
      <c r="AKJ350"/>
      <c r="AKK350"/>
      <c r="AKL350"/>
      <c r="AKM350"/>
      <c r="AKN350"/>
      <c r="AKO350"/>
      <c r="AKP350"/>
      <c r="AKQ350"/>
      <c r="AKR350"/>
      <c r="AKS350"/>
      <c r="AKT350"/>
      <c r="AKU350"/>
      <c r="AKV350"/>
      <c r="AKW350"/>
      <c r="AKX350"/>
      <c r="AKY350"/>
      <c r="AKZ350"/>
      <c r="ALA350"/>
      <c r="ALB350"/>
      <c r="ALC350"/>
      <c r="ALD350"/>
      <c r="ALE350"/>
      <c r="ALF350"/>
      <c r="ALG350"/>
      <c r="ALH350"/>
      <c r="ALI350"/>
      <c r="ALJ350"/>
      <c r="ALK350"/>
      <c r="ALL350"/>
      <c r="ALM350"/>
      <c r="ALN350"/>
      <c r="ALO350"/>
      <c r="ALP350"/>
      <c r="ALQ350"/>
      <c r="ALR350"/>
      <c r="ALS350"/>
      <c r="ALT350"/>
      <c r="ALU350"/>
      <c r="ALV350"/>
      <c r="ALW350"/>
      <c r="ALX350"/>
      <c r="ALY350"/>
      <c r="ALZ350"/>
      <c r="AMA350"/>
      <c r="AMB350"/>
      <c r="AMC350"/>
      <c r="AMD350"/>
      <c r="AME350"/>
      <c r="AMF350"/>
      <c r="AMG350"/>
      <c r="AMH350"/>
      <c r="AMI350"/>
      <c r="AMJ350"/>
      <c r="AMK350"/>
      <c r="AML350"/>
      <c r="AMM350"/>
    </row>
    <row r="351" spans="1:1027" ht="39.6" customHeight="1">
      <c r="A351" s="655"/>
      <c r="B351" s="655"/>
      <c r="C351" s="263"/>
      <c r="D351" s="263">
        <v>4390</v>
      </c>
      <c r="E351" s="654" t="s">
        <v>235</v>
      </c>
      <c r="F351" s="654"/>
      <c r="G351" s="265">
        <v>16000</v>
      </c>
      <c r="H351" s="265">
        <v>16000</v>
      </c>
      <c r="I351" s="266">
        <v>4760</v>
      </c>
      <c r="J351" s="259">
        <f t="shared" si="40"/>
        <v>29.75</v>
      </c>
      <c r="K351" s="259">
        <f t="shared" si="39"/>
        <v>100</v>
      </c>
      <c r="L351" s="313"/>
      <c r="M351" s="313"/>
      <c r="N351" s="313"/>
      <c r="P351" s="267">
        <f t="shared" si="38"/>
        <v>0</v>
      </c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  <c r="UR351"/>
      <c r="US351"/>
      <c r="UT351"/>
      <c r="UU351"/>
      <c r="UV351"/>
      <c r="UW351"/>
      <c r="UX351"/>
      <c r="UY351"/>
      <c r="UZ351"/>
      <c r="VA351"/>
      <c r="VB351"/>
      <c r="VC351"/>
      <c r="VD351"/>
      <c r="VE351"/>
      <c r="VF351"/>
      <c r="VG351"/>
      <c r="VH351"/>
      <c r="VI351"/>
      <c r="VJ351"/>
      <c r="VK351"/>
      <c r="VL351"/>
      <c r="VM351"/>
      <c r="VN351"/>
      <c r="VO351"/>
      <c r="VP351"/>
      <c r="VQ351"/>
      <c r="VR351"/>
      <c r="VS351"/>
      <c r="VT351"/>
      <c r="VU351"/>
      <c r="VV351"/>
      <c r="VW351"/>
      <c r="VX351"/>
      <c r="VY351"/>
      <c r="VZ351"/>
      <c r="WA351"/>
      <c r="WB351"/>
      <c r="WC351"/>
      <c r="WD351"/>
      <c r="WE351"/>
      <c r="WF351"/>
      <c r="WG351"/>
      <c r="WH351"/>
      <c r="WI351"/>
      <c r="WJ351"/>
      <c r="WK351"/>
      <c r="WL351"/>
      <c r="WM351"/>
      <c r="WN351"/>
      <c r="WO351"/>
      <c r="WP351"/>
      <c r="WQ351"/>
      <c r="WR351"/>
      <c r="WS351"/>
      <c r="WT351"/>
      <c r="WU351"/>
      <c r="WV351"/>
      <c r="WW351"/>
      <c r="WX351"/>
      <c r="WY351"/>
      <c r="WZ351"/>
      <c r="XA351"/>
      <c r="XB351"/>
      <c r="XC351"/>
      <c r="XD351"/>
      <c r="XE351"/>
      <c r="XF351"/>
      <c r="XG351"/>
      <c r="XH351"/>
      <c r="XI351"/>
      <c r="XJ351"/>
      <c r="XK351"/>
      <c r="XL351"/>
      <c r="XM351"/>
      <c r="XN351"/>
      <c r="XO351"/>
      <c r="XP351"/>
      <c r="XQ351"/>
      <c r="XR351"/>
      <c r="XS351"/>
      <c r="XT351"/>
      <c r="XU351"/>
      <c r="XV351"/>
      <c r="XW351"/>
      <c r="XX351"/>
      <c r="XY351"/>
      <c r="XZ351"/>
      <c r="YA351"/>
      <c r="YB351"/>
      <c r="YC351"/>
      <c r="YD351"/>
      <c r="YE351"/>
      <c r="YF351"/>
      <c r="YG351"/>
      <c r="YH351"/>
      <c r="YI351"/>
      <c r="YJ351"/>
      <c r="YK351"/>
      <c r="YL351"/>
      <c r="YM351"/>
      <c r="YN351"/>
      <c r="YO351"/>
      <c r="YP351"/>
      <c r="YQ351"/>
      <c r="YR351"/>
      <c r="YS351"/>
      <c r="YT351"/>
      <c r="YU351"/>
      <c r="YV351"/>
      <c r="YW351"/>
      <c r="YX351"/>
      <c r="YY351"/>
      <c r="YZ351"/>
      <c r="ZA351"/>
      <c r="ZB351"/>
      <c r="ZC351"/>
      <c r="ZD351"/>
      <c r="ZE351"/>
      <c r="ZF351"/>
      <c r="ZG351"/>
      <c r="ZH351"/>
      <c r="ZI351"/>
      <c r="ZJ351"/>
      <c r="ZK351"/>
      <c r="ZL351"/>
      <c r="ZM351"/>
      <c r="ZN351"/>
      <c r="ZO351"/>
      <c r="ZP351"/>
      <c r="ZQ351"/>
      <c r="ZR351"/>
      <c r="ZS351"/>
      <c r="ZT351"/>
      <c r="ZU351"/>
      <c r="ZV351"/>
      <c r="ZW351"/>
      <c r="ZX351"/>
      <c r="ZY351"/>
      <c r="ZZ351"/>
      <c r="AAA351"/>
      <c r="AAB351"/>
      <c r="AAC351"/>
      <c r="AAD351"/>
      <c r="AAE351"/>
      <c r="AAF351"/>
      <c r="AAG351"/>
      <c r="AAH351"/>
      <c r="AAI351"/>
      <c r="AAJ351"/>
      <c r="AAK351"/>
      <c r="AAL351"/>
      <c r="AAM351"/>
      <c r="AAN351"/>
      <c r="AAO351"/>
      <c r="AAP351"/>
      <c r="AAQ351"/>
      <c r="AAR351"/>
      <c r="AAS351"/>
      <c r="AAT351"/>
      <c r="AAU351"/>
      <c r="AAV351"/>
      <c r="AAW351"/>
      <c r="AAX351"/>
      <c r="AAY351"/>
      <c r="AAZ351"/>
      <c r="ABA351"/>
      <c r="ABB351"/>
      <c r="ABC351"/>
      <c r="ABD351"/>
      <c r="ABE351"/>
      <c r="ABF351"/>
      <c r="ABG351"/>
      <c r="ABH351"/>
      <c r="ABI351"/>
      <c r="ABJ351"/>
      <c r="ABK351"/>
      <c r="ABL351"/>
      <c r="ABM351"/>
      <c r="ABN351"/>
      <c r="ABO351"/>
      <c r="ABP351"/>
      <c r="ABQ351"/>
      <c r="ABR351"/>
      <c r="ABS351"/>
      <c r="ABT351"/>
      <c r="ABU351"/>
      <c r="ABV351"/>
      <c r="ABW351"/>
      <c r="ABX351"/>
      <c r="ABY351"/>
      <c r="ABZ351"/>
      <c r="ACA351"/>
      <c r="ACB351"/>
      <c r="ACC351"/>
      <c r="ACD351"/>
      <c r="ACE351"/>
      <c r="ACF351"/>
      <c r="ACG351"/>
      <c r="ACH351"/>
      <c r="ACI351"/>
      <c r="ACJ351"/>
      <c r="ACK351"/>
      <c r="ACL351"/>
      <c r="ACM351"/>
      <c r="ACN351"/>
      <c r="ACO351"/>
      <c r="ACP351"/>
      <c r="ACQ351"/>
      <c r="ACR351"/>
      <c r="ACS351"/>
      <c r="ACT351"/>
      <c r="ACU351"/>
      <c r="ACV351"/>
      <c r="ACW351"/>
      <c r="ACX351"/>
      <c r="ACY351"/>
      <c r="ACZ351"/>
      <c r="ADA351"/>
      <c r="ADB351"/>
      <c r="ADC351"/>
      <c r="ADD351"/>
      <c r="ADE351"/>
      <c r="ADF351"/>
      <c r="ADG351"/>
      <c r="ADH351"/>
      <c r="ADI351"/>
      <c r="ADJ351"/>
      <c r="ADK351"/>
      <c r="ADL351"/>
      <c r="ADM351"/>
      <c r="ADN351"/>
      <c r="ADO351"/>
      <c r="ADP351"/>
      <c r="ADQ351"/>
      <c r="ADR351"/>
      <c r="ADS351"/>
      <c r="ADT351"/>
      <c r="ADU351"/>
      <c r="ADV351"/>
      <c r="ADW351"/>
      <c r="ADX351"/>
      <c r="ADY351"/>
      <c r="ADZ351"/>
      <c r="AEA351"/>
      <c r="AEB351"/>
      <c r="AEC351"/>
      <c r="AED351"/>
      <c r="AEE351"/>
      <c r="AEF351"/>
      <c r="AEG351"/>
      <c r="AEH351"/>
      <c r="AEI351"/>
      <c r="AEJ351"/>
      <c r="AEK351"/>
      <c r="AEL351"/>
      <c r="AEM351"/>
      <c r="AEN351"/>
      <c r="AEO351"/>
      <c r="AEP351"/>
      <c r="AEQ351"/>
      <c r="AER351"/>
      <c r="AES351"/>
      <c r="AET351"/>
      <c r="AEU351"/>
      <c r="AEV351"/>
      <c r="AEW351"/>
      <c r="AEX351"/>
      <c r="AEY351"/>
      <c r="AEZ351"/>
      <c r="AFA351"/>
      <c r="AFB351"/>
      <c r="AFC351"/>
      <c r="AFD351"/>
      <c r="AFE351"/>
      <c r="AFF351"/>
      <c r="AFG351"/>
      <c r="AFH351"/>
      <c r="AFI351"/>
      <c r="AFJ351"/>
      <c r="AFK351"/>
      <c r="AFL351"/>
      <c r="AFM351"/>
      <c r="AFN351"/>
      <c r="AFO351"/>
      <c r="AFP351"/>
      <c r="AFQ351"/>
      <c r="AFR351"/>
      <c r="AFS351"/>
      <c r="AFT351"/>
      <c r="AFU351"/>
      <c r="AFV351"/>
      <c r="AFW351"/>
      <c r="AFX351"/>
      <c r="AFY351"/>
      <c r="AFZ351"/>
      <c r="AGA351"/>
      <c r="AGB351"/>
      <c r="AGC351"/>
      <c r="AGD351"/>
      <c r="AGE351"/>
      <c r="AGF351"/>
      <c r="AGG351"/>
      <c r="AGH351"/>
      <c r="AGI351"/>
      <c r="AGJ351"/>
      <c r="AGK351"/>
      <c r="AGL351"/>
      <c r="AGM351"/>
      <c r="AGN351"/>
      <c r="AGO351"/>
      <c r="AGP351"/>
      <c r="AGQ351"/>
      <c r="AGR351"/>
      <c r="AGS351"/>
      <c r="AGT351"/>
      <c r="AGU351"/>
      <c r="AGV351"/>
      <c r="AGW351"/>
      <c r="AGX351"/>
      <c r="AGY351"/>
      <c r="AGZ351"/>
      <c r="AHA351"/>
      <c r="AHB351"/>
      <c r="AHC351"/>
      <c r="AHD351"/>
      <c r="AHE351"/>
      <c r="AHF351"/>
      <c r="AHG351"/>
      <c r="AHH351"/>
      <c r="AHI351"/>
      <c r="AHJ351"/>
      <c r="AHK351"/>
      <c r="AHL351"/>
      <c r="AHM351"/>
      <c r="AHN351"/>
      <c r="AHO351"/>
      <c r="AHP351"/>
      <c r="AHQ351"/>
      <c r="AHR351"/>
      <c r="AHS351"/>
      <c r="AHT351"/>
      <c r="AHU351"/>
      <c r="AHV351"/>
      <c r="AHW351"/>
      <c r="AHX351"/>
      <c r="AHY351"/>
      <c r="AHZ351"/>
      <c r="AIA351"/>
      <c r="AIB351"/>
      <c r="AIC351"/>
      <c r="AID351"/>
      <c r="AIE351"/>
      <c r="AIF351"/>
      <c r="AIG351"/>
      <c r="AIH351"/>
      <c r="AII351"/>
      <c r="AIJ351"/>
      <c r="AIK351"/>
      <c r="AIL351"/>
      <c r="AIM351"/>
      <c r="AIN351"/>
      <c r="AIO351"/>
      <c r="AIP351"/>
      <c r="AIQ351"/>
      <c r="AIR351"/>
      <c r="AIS351"/>
      <c r="AIT351"/>
      <c r="AIU351"/>
      <c r="AIV351"/>
      <c r="AIW351"/>
      <c r="AIX351"/>
      <c r="AIY351"/>
      <c r="AIZ351"/>
      <c r="AJA351"/>
      <c r="AJB351"/>
      <c r="AJC351"/>
      <c r="AJD351"/>
      <c r="AJE351"/>
      <c r="AJF351"/>
      <c r="AJG351"/>
      <c r="AJH351"/>
      <c r="AJI351"/>
      <c r="AJJ351"/>
      <c r="AJK351"/>
      <c r="AJL351"/>
      <c r="AJM351"/>
      <c r="AJN351"/>
      <c r="AJO351"/>
      <c r="AJP351"/>
      <c r="AJQ351"/>
      <c r="AJR351"/>
      <c r="AJS351"/>
      <c r="AJT351"/>
      <c r="AJU351"/>
      <c r="AJV351"/>
      <c r="AJW351"/>
      <c r="AJX351"/>
      <c r="AJY351"/>
      <c r="AJZ351"/>
      <c r="AKA351"/>
      <c r="AKB351"/>
      <c r="AKC351"/>
      <c r="AKD351"/>
      <c r="AKE351"/>
      <c r="AKF351"/>
      <c r="AKG351"/>
      <c r="AKH351"/>
      <c r="AKI351"/>
      <c r="AKJ351"/>
      <c r="AKK351"/>
      <c r="AKL351"/>
      <c r="AKM351"/>
      <c r="AKN351"/>
      <c r="AKO351"/>
      <c r="AKP351"/>
      <c r="AKQ351"/>
      <c r="AKR351"/>
      <c r="AKS351"/>
      <c r="AKT351"/>
      <c r="AKU351"/>
      <c r="AKV351"/>
      <c r="AKW351"/>
      <c r="AKX351"/>
      <c r="AKY351"/>
      <c r="AKZ351"/>
      <c r="ALA351"/>
      <c r="ALB351"/>
      <c r="ALC351"/>
      <c r="ALD351"/>
      <c r="ALE351"/>
      <c r="ALF351"/>
      <c r="ALG351"/>
      <c r="ALH351"/>
      <c r="ALI351"/>
      <c r="ALJ351"/>
      <c r="ALK351"/>
      <c r="ALL351"/>
      <c r="ALM351"/>
      <c r="ALN351"/>
      <c r="ALO351"/>
      <c r="ALP351"/>
      <c r="ALQ351"/>
      <c r="ALR351"/>
      <c r="ALS351"/>
      <c r="ALT351"/>
      <c r="ALU351"/>
      <c r="ALV351"/>
      <c r="ALW351"/>
      <c r="ALX351"/>
      <c r="ALY351"/>
      <c r="ALZ351"/>
      <c r="AMA351"/>
      <c r="AMB351"/>
      <c r="AMC351"/>
      <c r="AMD351"/>
      <c r="AME351"/>
      <c r="AMF351"/>
      <c r="AMG351"/>
      <c r="AMH351"/>
      <c r="AMI351"/>
      <c r="AMJ351"/>
      <c r="AMK351"/>
      <c r="AML351"/>
      <c r="AMM351"/>
    </row>
    <row r="352" spans="1:1027" ht="27.75" customHeight="1">
      <c r="A352" s="655"/>
      <c r="B352" s="655"/>
      <c r="C352" s="263"/>
      <c r="D352" s="263">
        <v>4410</v>
      </c>
      <c r="E352" s="654" t="s">
        <v>245</v>
      </c>
      <c r="F352" s="654"/>
      <c r="G352" s="265">
        <v>1000</v>
      </c>
      <c r="H352" s="265">
        <v>1000</v>
      </c>
      <c r="I352" s="266">
        <v>0</v>
      </c>
      <c r="J352" s="259">
        <f t="shared" si="40"/>
        <v>0</v>
      </c>
      <c r="K352" s="259">
        <f t="shared" si="39"/>
        <v>100</v>
      </c>
      <c r="L352" s="313"/>
      <c r="M352" s="313"/>
      <c r="N352" s="313"/>
      <c r="P352" s="267">
        <f t="shared" si="38"/>
        <v>0</v>
      </c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  <c r="UR352"/>
      <c r="US352"/>
      <c r="UT352"/>
      <c r="UU352"/>
      <c r="UV352"/>
      <c r="UW352"/>
      <c r="UX352"/>
      <c r="UY352"/>
      <c r="UZ352"/>
      <c r="VA352"/>
      <c r="VB352"/>
      <c r="VC352"/>
      <c r="VD352"/>
      <c r="VE352"/>
      <c r="VF352"/>
      <c r="VG352"/>
      <c r="VH352"/>
      <c r="VI352"/>
      <c r="VJ352"/>
      <c r="VK352"/>
      <c r="VL352"/>
      <c r="VM352"/>
      <c r="VN352"/>
      <c r="VO352"/>
      <c r="VP352"/>
      <c r="VQ352"/>
      <c r="VR352"/>
      <c r="VS352"/>
      <c r="VT352"/>
      <c r="VU352"/>
      <c r="VV352"/>
      <c r="VW352"/>
      <c r="VX352"/>
      <c r="VY352"/>
      <c r="VZ352"/>
      <c r="WA352"/>
      <c r="WB352"/>
      <c r="WC352"/>
      <c r="WD352"/>
      <c r="WE352"/>
      <c r="WF352"/>
      <c r="WG352"/>
      <c r="WH352"/>
      <c r="WI352"/>
      <c r="WJ352"/>
      <c r="WK352"/>
      <c r="WL352"/>
      <c r="WM352"/>
      <c r="WN352"/>
      <c r="WO352"/>
      <c r="WP352"/>
      <c r="WQ352"/>
      <c r="WR352"/>
      <c r="WS352"/>
      <c r="WT352"/>
      <c r="WU352"/>
      <c r="WV352"/>
      <c r="WW352"/>
      <c r="WX352"/>
      <c r="WY352"/>
      <c r="WZ352"/>
      <c r="XA352"/>
      <c r="XB352"/>
      <c r="XC352"/>
      <c r="XD352"/>
      <c r="XE352"/>
      <c r="XF352"/>
      <c r="XG352"/>
      <c r="XH352"/>
      <c r="XI352"/>
      <c r="XJ352"/>
      <c r="XK352"/>
      <c r="XL352"/>
      <c r="XM352"/>
      <c r="XN352"/>
      <c r="XO352"/>
      <c r="XP352"/>
      <c r="XQ352"/>
      <c r="XR352"/>
      <c r="XS352"/>
      <c r="XT352"/>
      <c r="XU352"/>
      <c r="XV352"/>
      <c r="XW352"/>
      <c r="XX352"/>
      <c r="XY352"/>
      <c r="XZ352"/>
      <c r="YA352"/>
      <c r="YB352"/>
      <c r="YC352"/>
      <c r="YD352"/>
      <c r="YE352"/>
      <c r="YF352"/>
      <c r="YG352"/>
      <c r="YH352"/>
      <c r="YI352"/>
      <c r="YJ352"/>
      <c r="YK352"/>
      <c r="YL352"/>
      <c r="YM352"/>
      <c r="YN352"/>
      <c r="YO352"/>
      <c r="YP352"/>
      <c r="YQ352"/>
      <c r="YR352"/>
      <c r="YS352"/>
      <c r="YT352"/>
      <c r="YU352"/>
      <c r="YV352"/>
      <c r="YW352"/>
      <c r="YX352"/>
      <c r="YY352"/>
      <c r="YZ352"/>
      <c r="ZA352"/>
      <c r="ZB352"/>
      <c r="ZC352"/>
      <c r="ZD352"/>
      <c r="ZE352"/>
      <c r="ZF352"/>
      <c r="ZG352"/>
      <c r="ZH352"/>
      <c r="ZI352"/>
      <c r="ZJ352"/>
      <c r="ZK352"/>
      <c r="ZL352"/>
      <c r="ZM352"/>
      <c r="ZN352"/>
      <c r="ZO352"/>
      <c r="ZP352"/>
      <c r="ZQ352"/>
      <c r="ZR352"/>
      <c r="ZS352"/>
      <c r="ZT352"/>
      <c r="ZU352"/>
      <c r="ZV352"/>
      <c r="ZW352"/>
      <c r="ZX352"/>
      <c r="ZY352"/>
      <c r="ZZ352"/>
      <c r="AAA352"/>
      <c r="AAB352"/>
      <c r="AAC352"/>
      <c r="AAD352"/>
      <c r="AAE352"/>
      <c r="AAF352"/>
      <c r="AAG352"/>
      <c r="AAH352"/>
      <c r="AAI352"/>
      <c r="AAJ352"/>
      <c r="AAK352"/>
      <c r="AAL352"/>
      <c r="AAM352"/>
      <c r="AAN352"/>
      <c r="AAO352"/>
      <c r="AAP352"/>
      <c r="AAQ352"/>
      <c r="AAR352"/>
      <c r="AAS352"/>
      <c r="AAT352"/>
      <c r="AAU352"/>
      <c r="AAV352"/>
      <c r="AAW352"/>
      <c r="AAX352"/>
      <c r="AAY352"/>
      <c r="AAZ352"/>
      <c r="ABA352"/>
      <c r="ABB352"/>
      <c r="ABC352"/>
      <c r="ABD352"/>
      <c r="ABE352"/>
      <c r="ABF352"/>
      <c r="ABG352"/>
      <c r="ABH352"/>
      <c r="ABI352"/>
      <c r="ABJ352"/>
      <c r="ABK352"/>
      <c r="ABL352"/>
      <c r="ABM352"/>
      <c r="ABN352"/>
      <c r="ABO352"/>
      <c r="ABP352"/>
      <c r="ABQ352"/>
      <c r="ABR352"/>
      <c r="ABS352"/>
      <c r="ABT352"/>
      <c r="ABU352"/>
      <c r="ABV352"/>
      <c r="ABW352"/>
      <c r="ABX352"/>
      <c r="ABY352"/>
      <c r="ABZ352"/>
      <c r="ACA352"/>
      <c r="ACB352"/>
      <c r="ACC352"/>
      <c r="ACD352"/>
      <c r="ACE352"/>
      <c r="ACF352"/>
      <c r="ACG352"/>
      <c r="ACH352"/>
      <c r="ACI352"/>
      <c r="ACJ352"/>
      <c r="ACK352"/>
      <c r="ACL352"/>
      <c r="ACM352"/>
      <c r="ACN352"/>
      <c r="ACO352"/>
      <c r="ACP352"/>
      <c r="ACQ352"/>
      <c r="ACR352"/>
      <c r="ACS352"/>
      <c r="ACT352"/>
      <c r="ACU352"/>
      <c r="ACV352"/>
      <c r="ACW352"/>
      <c r="ACX352"/>
      <c r="ACY352"/>
      <c r="ACZ352"/>
      <c r="ADA352"/>
      <c r="ADB352"/>
      <c r="ADC352"/>
      <c r="ADD352"/>
      <c r="ADE352"/>
      <c r="ADF352"/>
      <c r="ADG352"/>
      <c r="ADH352"/>
      <c r="ADI352"/>
      <c r="ADJ352"/>
      <c r="ADK352"/>
      <c r="ADL352"/>
      <c r="ADM352"/>
      <c r="ADN352"/>
      <c r="ADO352"/>
      <c r="ADP352"/>
      <c r="ADQ352"/>
      <c r="ADR352"/>
      <c r="ADS352"/>
      <c r="ADT352"/>
      <c r="ADU352"/>
      <c r="ADV352"/>
      <c r="ADW352"/>
      <c r="ADX352"/>
      <c r="ADY352"/>
      <c r="ADZ352"/>
      <c r="AEA352"/>
      <c r="AEB352"/>
      <c r="AEC352"/>
      <c r="AED352"/>
      <c r="AEE352"/>
      <c r="AEF352"/>
      <c r="AEG352"/>
      <c r="AEH352"/>
      <c r="AEI352"/>
      <c r="AEJ352"/>
      <c r="AEK352"/>
      <c r="AEL352"/>
      <c r="AEM352"/>
      <c r="AEN352"/>
      <c r="AEO352"/>
      <c r="AEP352"/>
      <c r="AEQ352"/>
      <c r="AER352"/>
      <c r="AES352"/>
      <c r="AET352"/>
      <c r="AEU352"/>
      <c r="AEV352"/>
      <c r="AEW352"/>
      <c r="AEX352"/>
      <c r="AEY352"/>
      <c r="AEZ352"/>
      <c r="AFA352"/>
      <c r="AFB352"/>
      <c r="AFC352"/>
      <c r="AFD352"/>
      <c r="AFE352"/>
      <c r="AFF352"/>
      <c r="AFG352"/>
      <c r="AFH352"/>
      <c r="AFI352"/>
      <c r="AFJ352"/>
      <c r="AFK352"/>
      <c r="AFL352"/>
      <c r="AFM352"/>
      <c r="AFN352"/>
      <c r="AFO352"/>
      <c r="AFP352"/>
      <c r="AFQ352"/>
      <c r="AFR352"/>
      <c r="AFS352"/>
      <c r="AFT352"/>
      <c r="AFU352"/>
      <c r="AFV352"/>
      <c r="AFW352"/>
      <c r="AFX352"/>
      <c r="AFY352"/>
      <c r="AFZ352"/>
      <c r="AGA352"/>
      <c r="AGB352"/>
      <c r="AGC352"/>
      <c r="AGD352"/>
      <c r="AGE352"/>
      <c r="AGF352"/>
      <c r="AGG352"/>
      <c r="AGH352"/>
      <c r="AGI352"/>
      <c r="AGJ352"/>
      <c r="AGK352"/>
      <c r="AGL352"/>
      <c r="AGM352"/>
      <c r="AGN352"/>
      <c r="AGO352"/>
      <c r="AGP352"/>
      <c r="AGQ352"/>
      <c r="AGR352"/>
      <c r="AGS352"/>
      <c r="AGT352"/>
      <c r="AGU352"/>
      <c r="AGV352"/>
      <c r="AGW352"/>
      <c r="AGX352"/>
      <c r="AGY352"/>
      <c r="AGZ352"/>
      <c r="AHA352"/>
      <c r="AHB352"/>
      <c r="AHC352"/>
      <c r="AHD352"/>
      <c r="AHE352"/>
      <c r="AHF352"/>
      <c r="AHG352"/>
      <c r="AHH352"/>
      <c r="AHI352"/>
      <c r="AHJ352"/>
      <c r="AHK352"/>
      <c r="AHL352"/>
      <c r="AHM352"/>
      <c r="AHN352"/>
      <c r="AHO352"/>
      <c r="AHP352"/>
      <c r="AHQ352"/>
      <c r="AHR352"/>
      <c r="AHS352"/>
      <c r="AHT352"/>
      <c r="AHU352"/>
      <c r="AHV352"/>
      <c r="AHW352"/>
      <c r="AHX352"/>
      <c r="AHY352"/>
      <c r="AHZ352"/>
      <c r="AIA352"/>
      <c r="AIB352"/>
      <c r="AIC352"/>
      <c r="AID352"/>
      <c r="AIE352"/>
      <c r="AIF352"/>
      <c r="AIG352"/>
      <c r="AIH352"/>
      <c r="AII352"/>
      <c r="AIJ352"/>
      <c r="AIK352"/>
      <c r="AIL352"/>
      <c r="AIM352"/>
      <c r="AIN352"/>
      <c r="AIO352"/>
      <c r="AIP352"/>
      <c r="AIQ352"/>
      <c r="AIR352"/>
      <c r="AIS352"/>
      <c r="AIT352"/>
      <c r="AIU352"/>
      <c r="AIV352"/>
      <c r="AIW352"/>
      <c r="AIX352"/>
      <c r="AIY352"/>
      <c r="AIZ352"/>
      <c r="AJA352"/>
      <c r="AJB352"/>
      <c r="AJC352"/>
      <c r="AJD352"/>
      <c r="AJE352"/>
      <c r="AJF352"/>
      <c r="AJG352"/>
      <c r="AJH352"/>
      <c r="AJI352"/>
      <c r="AJJ352"/>
      <c r="AJK352"/>
      <c r="AJL352"/>
      <c r="AJM352"/>
      <c r="AJN352"/>
      <c r="AJO352"/>
      <c r="AJP352"/>
      <c r="AJQ352"/>
      <c r="AJR352"/>
      <c r="AJS352"/>
      <c r="AJT352"/>
      <c r="AJU352"/>
      <c r="AJV352"/>
      <c r="AJW352"/>
      <c r="AJX352"/>
      <c r="AJY352"/>
      <c r="AJZ352"/>
      <c r="AKA352"/>
      <c r="AKB352"/>
      <c r="AKC352"/>
      <c r="AKD352"/>
      <c r="AKE352"/>
      <c r="AKF352"/>
      <c r="AKG352"/>
      <c r="AKH352"/>
      <c r="AKI352"/>
      <c r="AKJ352"/>
      <c r="AKK352"/>
      <c r="AKL352"/>
      <c r="AKM352"/>
      <c r="AKN352"/>
      <c r="AKO352"/>
      <c r="AKP352"/>
      <c r="AKQ352"/>
      <c r="AKR352"/>
      <c r="AKS352"/>
      <c r="AKT352"/>
      <c r="AKU352"/>
      <c r="AKV352"/>
      <c r="AKW352"/>
      <c r="AKX352"/>
      <c r="AKY352"/>
      <c r="AKZ352"/>
      <c r="ALA352"/>
      <c r="ALB352"/>
      <c r="ALC352"/>
      <c r="ALD352"/>
      <c r="ALE352"/>
      <c r="ALF352"/>
      <c r="ALG352"/>
      <c r="ALH352"/>
      <c r="ALI352"/>
      <c r="ALJ352"/>
      <c r="ALK352"/>
      <c r="ALL352"/>
      <c r="ALM352"/>
      <c r="ALN352"/>
      <c r="ALO352"/>
      <c r="ALP352"/>
      <c r="ALQ352"/>
      <c r="ALR352"/>
      <c r="ALS352"/>
      <c r="ALT352"/>
      <c r="ALU352"/>
      <c r="ALV352"/>
      <c r="ALW352"/>
      <c r="ALX352"/>
      <c r="ALY352"/>
      <c r="ALZ352"/>
      <c r="AMA352"/>
      <c r="AMB352"/>
      <c r="AMC352"/>
      <c r="AMD352"/>
      <c r="AME352"/>
      <c r="AMF352"/>
      <c r="AMG352"/>
      <c r="AMH352"/>
      <c r="AMI352"/>
      <c r="AMJ352"/>
      <c r="AMK352"/>
      <c r="AML352"/>
      <c r="AMM352"/>
    </row>
    <row r="353" spans="1:1027" ht="23.85" customHeight="1">
      <c r="A353" s="655"/>
      <c r="B353" s="655"/>
      <c r="C353" s="263"/>
      <c r="D353" s="263">
        <v>4430</v>
      </c>
      <c r="E353" s="654" t="s">
        <v>226</v>
      </c>
      <c r="F353" s="654"/>
      <c r="G353" s="265">
        <v>1000</v>
      </c>
      <c r="H353" s="265">
        <v>1000</v>
      </c>
      <c r="I353" s="266">
        <v>167.22</v>
      </c>
      <c r="J353" s="259">
        <f t="shared" si="40"/>
        <v>16.722000000000001</v>
      </c>
      <c r="K353" s="259">
        <f t="shared" si="39"/>
        <v>100</v>
      </c>
      <c r="L353" s="313"/>
      <c r="M353" s="313"/>
      <c r="N353" s="313"/>
      <c r="P353" s="267">
        <f t="shared" si="38"/>
        <v>0</v>
      </c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  <c r="TH353"/>
      <c r="TI353"/>
      <c r="TJ353"/>
      <c r="TK353"/>
      <c r="TL353"/>
      <c r="TM353"/>
      <c r="TN353"/>
      <c r="TO353"/>
      <c r="TP353"/>
      <c r="TQ353"/>
      <c r="TR353"/>
      <c r="TS353"/>
      <c r="TT353"/>
      <c r="TU353"/>
      <c r="TV353"/>
      <c r="TW353"/>
      <c r="TX353"/>
      <c r="TY353"/>
      <c r="TZ353"/>
      <c r="UA353"/>
      <c r="UB353"/>
      <c r="UC353"/>
      <c r="UD353"/>
      <c r="UE353"/>
      <c r="UF353"/>
      <c r="UG353"/>
      <c r="UH353"/>
      <c r="UI353"/>
      <c r="UJ353"/>
      <c r="UK353"/>
      <c r="UL353"/>
      <c r="UM353"/>
      <c r="UN353"/>
      <c r="UO353"/>
      <c r="UP353"/>
      <c r="UQ353"/>
      <c r="UR353"/>
      <c r="US353"/>
      <c r="UT353"/>
      <c r="UU353"/>
      <c r="UV353"/>
      <c r="UW353"/>
      <c r="UX353"/>
      <c r="UY353"/>
      <c r="UZ353"/>
      <c r="VA353"/>
      <c r="VB353"/>
      <c r="VC353"/>
      <c r="VD353"/>
      <c r="VE353"/>
      <c r="VF353"/>
      <c r="VG353"/>
      <c r="VH353"/>
      <c r="VI353"/>
      <c r="VJ353"/>
      <c r="VK353"/>
      <c r="VL353"/>
      <c r="VM353"/>
      <c r="VN353"/>
      <c r="VO353"/>
      <c r="VP353"/>
      <c r="VQ353"/>
      <c r="VR353"/>
      <c r="VS353"/>
      <c r="VT353"/>
      <c r="VU353"/>
      <c r="VV353"/>
      <c r="VW353"/>
      <c r="VX353"/>
      <c r="VY353"/>
      <c r="VZ353"/>
      <c r="WA353"/>
      <c r="WB353"/>
      <c r="WC353"/>
      <c r="WD353"/>
      <c r="WE353"/>
      <c r="WF353"/>
      <c r="WG353"/>
      <c r="WH353"/>
      <c r="WI353"/>
      <c r="WJ353"/>
      <c r="WK353"/>
      <c r="WL353"/>
      <c r="WM353"/>
      <c r="WN353"/>
      <c r="WO353"/>
      <c r="WP353"/>
      <c r="WQ353"/>
      <c r="WR353"/>
      <c r="WS353"/>
      <c r="WT353"/>
      <c r="WU353"/>
      <c r="WV353"/>
      <c r="WW353"/>
      <c r="WX353"/>
      <c r="WY353"/>
      <c r="WZ353"/>
      <c r="XA353"/>
      <c r="XB353"/>
      <c r="XC353"/>
      <c r="XD353"/>
      <c r="XE353"/>
      <c r="XF353"/>
      <c r="XG353"/>
      <c r="XH353"/>
      <c r="XI353"/>
      <c r="XJ353"/>
      <c r="XK353"/>
      <c r="XL353"/>
      <c r="XM353"/>
      <c r="XN353"/>
      <c r="XO353"/>
      <c r="XP353"/>
      <c r="XQ353"/>
      <c r="XR353"/>
      <c r="XS353"/>
      <c r="XT353"/>
      <c r="XU353"/>
      <c r="XV353"/>
      <c r="XW353"/>
      <c r="XX353"/>
      <c r="XY353"/>
      <c r="XZ353"/>
      <c r="YA353"/>
      <c r="YB353"/>
      <c r="YC353"/>
      <c r="YD353"/>
      <c r="YE353"/>
      <c r="YF353"/>
      <c r="YG353"/>
      <c r="YH353"/>
      <c r="YI353"/>
      <c r="YJ353"/>
      <c r="YK353"/>
      <c r="YL353"/>
      <c r="YM353"/>
      <c r="YN353"/>
      <c r="YO353"/>
      <c r="YP353"/>
      <c r="YQ353"/>
      <c r="YR353"/>
      <c r="YS353"/>
      <c r="YT353"/>
      <c r="YU353"/>
      <c r="YV353"/>
      <c r="YW353"/>
      <c r="YX353"/>
      <c r="YY353"/>
      <c r="YZ353"/>
      <c r="ZA353"/>
      <c r="ZB353"/>
      <c r="ZC353"/>
      <c r="ZD353"/>
      <c r="ZE353"/>
      <c r="ZF353"/>
      <c r="ZG353"/>
      <c r="ZH353"/>
      <c r="ZI353"/>
      <c r="ZJ353"/>
      <c r="ZK353"/>
      <c r="ZL353"/>
      <c r="ZM353"/>
      <c r="ZN353"/>
      <c r="ZO353"/>
      <c r="ZP353"/>
      <c r="ZQ353"/>
      <c r="ZR353"/>
      <c r="ZS353"/>
      <c r="ZT353"/>
      <c r="ZU353"/>
      <c r="ZV353"/>
      <c r="ZW353"/>
      <c r="ZX353"/>
      <c r="ZY353"/>
      <c r="ZZ353"/>
      <c r="AAA353"/>
      <c r="AAB353"/>
      <c r="AAC353"/>
      <c r="AAD353"/>
      <c r="AAE353"/>
      <c r="AAF353"/>
      <c r="AAG353"/>
      <c r="AAH353"/>
      <c r="AAI353"/>
      <c r="AAJ353"/>
      <c r="AAK353"/>
      <c r="AAL353"/>
      <c r="AAM353"/>
      <c r="AAN353"/>
      <c r="AAO353"/>
      <c r="AAP353"/>
      <c r="AAQ353"/>
      <c r="AAR353"/>
      <c r="AAS353"/>
      <c r="AAT353"/>
      <c r="AAU353"/>
      <c r="AAV353"/>
      <c r="AAW353"/>
      <c r="AAX353"/>
      <c r="AAY353"/>
      <c r="AAZ353"/>
      <c r="ABA353"/>
      <c r="ABB353"/>
      <c r="ABC353"/>
      <c r="ABD353"/>
      <c r="ABE353"/>
      <c r="ABF353"/>
      <c r="ABG353"/>
      <c r="ABH353"/>
      <c r="ABI353"/>
      <c r="ABJ353"/>
      <c r="ABK353"/>
      <c r="ABL353"/>
      <c r="ABM353"/>
      <c r="ABN353"/>
      <c r="ABO353"/>
      <c r="ABP353"/>
      <c r="ABQ353"/>
      <c r="ABR353"/>
      <c r="ABS353"/>
      <c r="ABT353"/>
      <c r="ABU353"/>
      <c r="ABV353"/>
      <c r="ABW353"/>
      <c r="ABX353"/>
      <c r="ABY353"/>
      <c r="ABZ353"/>
      <c r="ACA353"/>
      <c r="ACB353"/>
      <c r="ACC353"/>
      <c r="ACD353"/>
      <c r="ACE353"/>
      <c r="ACF353"/>
      <c r="ACG353"/>
      <c r="ACH353"/>
      <c r="ACI353"/>
      <c r="ACJ353"/>
      <c r="ACK353"/>
      <c r="ACL353"/>
      <c r="ACM353"/>
      <c r="ACN353"/>
      <c r="ACO353"/>
      <c r="ACP353"/>
      <c r="ACQ353"/>
      <c r="ACR353"/>
      <c r="ACS353"/>
      <c r="ACT353"/>
      <c r="ACU353"/>
      <c r="ACV353"/>
      <c r="ACW353"/>
      <c r="ACX353"/>
      <c r="ACY353"/>
      <c r="ACZ353"/>
      <c r="ADA353"/>
      <c r="ADB353"/>
      <c r="ADC353"/>
      <c r="ADD353"/>
      <c r="ADE353"/>
      <c r="ADF353"/>
      <c r="ADG353"/>
      <c r="ADH353"/>
      <c r="ADI353"/>
      <c r="ADJ353"/>
      <c r="ADK353"/>
      <c r="ADL353"/>
      <c r="ADM353"/>
      <c r="ADN353"/>
      <c r="ADO353"/>
      <c r="ADP353"/>
      <c r="ADQ353"/>
      <c r="ADR353"/>
      <c r="ADS353"/>
      <c r="ADT353"/>
      <c r="ADU353"/>
      <c r="ADV353"/>
      <c r="ADW353"/>
      <c r="ADX353"/>
      <c r="ADY353"/>
      <c r="ADZ353"/>
      <c r="AEA353"/>
      <c r="AEB353"/>
      <c r="AEC353"/>
      <c r="AED353"/>
      <c r="AEE353"/>
      <c r="AEF353"/>
      <c r="AEG353"/>
      <c r="AEH353"/>
      <c r="AEI353"/>
      <c r="AEJ353"/>
      <c r="AEK353"/>
      <c r="AEL353"/>
      <c r="AEM353"/>
      <c r="AEN353"/>
      <c r="AEO353"/>
      <c r="AEP353"/>
      <c r="AEQ353"/>
      <c r="AER353"/>
      <c r="AES353"/>
      <c r="AET353"/>
      <c r="AEU353"/>
      <c r="AEV353"/>
      <c r="AEW353"/>
      <c r="AEX353"/>
      <c r="AEY353"/>
      <c r="AEZ353"/>
      <c r="AFA353"/>
      <c r="AFB353"/>
      <c r="AFC353"/>
      <c r="AFD353"/>
      <c r="AFE353"/>
      <c r="AFF353"/>
      <c r="AFG353"/>
      <c r="AFH353"/>
      <c r="AFI353"/>
      <c r="AFJ353"/>
      <c r="AFK353"/>
      <c r="AFL353"/>
      <c r="AFM353"/>
      <c r="AFN353"/>
      <c r="AFO353"/>
      <c r="AFP353"/>
      <c r="AFQ353"/>
      <c r="AFR353"/>
      <c r="AFS353"/>
      <c r="AFT353"/>
      <c r="AFU353"/>
      <c r="AFV353"/>
      <c r="AFW353"/>
      <c r="AFX353"/>
      <c r="AFY353"/>
      <c r="AFZ353"/>
      <c r="AGA353"/>
      <c r="AGB353"/>
      <c r="AGC353"/>
      <c r="AGD353"/>
      <c r="AGE353"/>
      <c r="AGF353"/>
      <c r="AGG353"/>
      <c r="AGH353"/>
      <c r="AGI353"/>
      <c r="AGJ353"/>
      <c r="AGK353"/>
      <c r="AGL353"/>
      <c r="AGM353"/>
      <c r="AGN353"/>
      <c r="AGO353"/>
      <c r="AGP353"/>
      <c r="AGQ353"/>
      <c r="AGR353"/>
      <c r="AGS353"/>
      <c r="AGT353"/>
      <c r="AGU353"/>
      <c r="AGV353"/>
      <c r="AGW353"/>
      <c r="AGX353"/>
      <c r="AGY353"/>
      <c r="AGZ353"/>
      <c r="AHA353"/>
      <c r="AHB353"/>
      <c r="AHC353"/>
      <c r="AHD353"/>
      <c r="AHE353"/>
      <c r="AHF353"/>
      <c r="AHG353"/>
      <c r="AHH353"/>
      <c r="AHI353"/>
      <c r="AHJ353"/>
      <c r="AHK353"/>
      <c r="AHL353"/>
      <c r="AHM353"/>
      <c r="AHN353"/>
      <c r="AHO353"/>
      <c r="AHP353"/>
      <c r="AHQ353"/>
      <c r="AHR353"/>
      <c r="AHS353"/>
      <c r="AHT353"/>
      <c r="AHU353"/>
      <c r="AHV353"/>
      <c r="AHW353"/>
      <c r="AHX353"/>
      <c r="AHY353"/>
      <c r="AHZ353"/>
      <c r="AIA353"/>
      <c r="AIB353"/>
      <c r="AIC353"/>
      <c r="AID353"/>
      <c r="AIE353"/>
      <c r="AIF353"/>
      <c r="AIG353"/>
      <c r="AIH353"/>
      <c r="AII353"/>
      <c r="AIJ353"/>
      <c r="AIK353"/>
      <c r="AIL353"/>
      <c r="AIM353"/>
      <c r="AIN353"/>
      <c r="AIO353"/>
      <c r="AIP353"/>
      <c r="AIQ353"/>
      <c r="AIR353"/>
      <c r="AIS353"/>
      <c r="AIT353"/>
      <c r="AIU353"/>
      <c r="AIV353"/>
      <c r="AIW353"/>
      <c r="AIX353"/>
      <c r="AIY353"/>
      <c r="AIZ353"/>
      <c r="AJA353"/>
      <c r="AJB353"/>
      <c r="AJC353"/>
      <c r="AJD353"/>
      <c r="AJE353"/>
      <c r="AJF353"/>
      <c r="AJG353"/>
      <c r="AJH353"/>
      <c r="AJI353"/>
      <c r="AJJ353"/>
      <c r="AJK353"/>
      <c r="AJL353"/>
      <c r="AJM353"/>
      <c r="AJN353"/>
      <c r="AJO353"/>
      <c r="AJP353"/>
      <c r="AJQ353"/>
      <c r="AJR353"/>
      <c r="AJS353"/>
      <c r="AJT353"/>
      <c r="AJU353"/>
      <c r="AJV353"/>
      <c r="AJW353"/>
      <c r="AJX353"/>
      <c r="AJY353"/>
      <c r="AJZ353"/>
      <c r="AKA353"/>
      <c r="AKB353"/>
      <c r="AKC353"/>
      <c r="AKD353"/>
      <c r="AKE353"/>
      <c r="AKF353"/>
      <c r="AKG353"/>
      <c r="AKH353"/>
      <c r="AKI353"/>
      <c r="AKJ353"/>
      <c r="AKK353"/>
      <c r="AKL353"/>
      <c r="AKM353"/>
      <c r="AKN353"/>
      <c r="AKO353"/>
      <c r="AKP353"/>
      <c r="AKQ353"/>
      <c r="AKR353"/>
      <c r="AKS353"/>
      <c r="AKT353"/>
      <c r="AKU353"/>
      <c r="AKV353"/>
      <c r="AKW353"/>
      <c r="AKX353"/>
      <c r="AKY353"/>
      <c r="AKZ353"/>
      <c r="ALA353"/>
      <c r="ALB353"/>
      <c r="ALC353"/>
      <c r="ALD353"/>
      <c r="ALE353"/>
      <c r="ALF353"/>
      <c r="ALG353"/>
      <c r="ALH353"/>
      <c r="ALI353"/>
      <c r="ALJ353"/>
      <c r="ALK353"/>
      <c r="ALL353"/>
      <c r="ALM353"/>
      <c r="ALN353"/>
      <c r="ALO353"/>
      <c r="ALP353"/>
      <c r="ALQ353"/>
      <c r="ALR353"/>
      <c r="ALS353"/>
      <c r="ALT353"/>
      <c r="ALU353"/>
      <c r="ALV353"/>
      <c r="ALW353"/>
      <c r="ALX353"/>
      <c r="ALY353"/>
      <c r="ALZ353"/>
      <c r="AMA353"/>
      <c r="AMB353"/>
      <c r="AMC353"/>
      <c r="AMD353"/>
      <c r="AME353"/>
      <c r="AMF353"/>
      <c r="AMG353"/>
      <c r="AMH353"/>
      <c r="AMI353"/>
      <c r="AMJ353"/>
      <c r="AMK353"/>
      <c r="AML353"/>
      <c r="AMM353"/>
    </row>
    <row r="354" spans="1:1027" ht="43.5" customHeight="1">
      <c r="A354" s="655"/>
      <c r="B354" s="655"/>
      <c r="C354" s="263"/>
      <c r="D354" s="263">
        <v>4440</v>
      </c>
      <c r="E354" s="654" t="s">
        <v>232</v>
      </c>
      <c r="F354" s="654"/>
      <c r="G354" s="265">
        <v>4376</v>
      </c>
      <c r="H354" s="265">
        <v>4743</v>
      </c>
      <c r="I354" s="266">
        <v>3556.98</v>
      </c>
      <c r="J354" s="259">
        <f t="shared" si="40"/>
        <v>74.994307400379512</v>
      </c>
      <c r="K354" s="259">
        <f t="shared" si="39"/>
        <v>108.38665447897624</v>
      </c>
      <c r="L354" s="313"/>
      <c r="M354" s="313"/>
      <c r="N354" s="313"/>
      <c r="P354" s="267">
        <f t="shared" si="38"/>
        <v>367</v>
      </c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  <c r="XY354"/>
      <c r="XZ354"/>
      <c r="YA354"/>
      <c r="YB354"/>
      <c r="YC354"/>
      <c r="YD354"/>
      <c r="YE354"/>
      <c r="YF354"/>
      <c r="YG354"/>
      <c r="YH354"/>
      <c r="YI354"/>
      <c r="YJ354"/>
      <c r="YK354"/>
      <c r="YL354"/>
      <c r="YM354"/>
      <c r="YN354"/>
      <c r="YO354"/>
      <c r="YP354"/>
      <c r="YQ354"/>
      <c r="YR354"/>
      <c r="YS354"/>
      <c r="YT354"/>
      <c r="YU354"/>
      <c r="YV354"/>
      <c r="YW354"/>
      <c r="YX354"/>
      <c r="YY354"/>
      <c r="YZ354"/>
      <c r="ZA354"/>
      <c r="ZB354"/>
      <c r="ZC354"/>
      <c r="ZD354"/>
      <c r="ZE354"/>
      <c r="ZF354"/>
      <c r="ZG354"/>
      <c r="ZH354"/>
      <c r="ZI354"/>
      <c r="ZJ354"/>
      <c r="ZK354"/>
      <c r="ZL354"/>
      <c r="ZM354"/>
      <c r="ZN354"/>
      <c r="ZO354"/>
      <c r="ZP354"/>
      <c r="ZQ354"/>
      <c r="ZR354"/>
      <c r="ZS354"/>
      <c r="ZT354"/>
      <c r="ZU354"/>
      <c r="ZV354"/>
      <c r="ZW354"/>
      <c r="ZX354"/>
      <c r="ZY354"/>
      <c r="ZZ354"/>
      <c r="AAA354"/>
      <c r="AAB354"/>
      <c r="AAC354"/>
      <c r="AAD354"/>
      <c r="AAE354"/>
      <c r="AAF354"/>
      <c r="AAG354"/>
      <c r="AAH354"/>
      <c r="AAI354"/>
      <c r="AAJ354"/>
      <c r="AAK354"/>
      <c r="AAL354"/>
      <c r="AAM354"/>
      <c r="AAN354"/>
      <c r="AAO354"/>
      <c r="AAP354"/>
      <c r="AAQ354"/>
      <c r="AAR354"/>
      <c r="AAS354"/>
      <c r="AAT354"/>
      <c r="AAU354"/>
      <c r="AAV354"/>
      <c r="AAW354"/>
      <c r="AAX354"/>
      <c r="AAY354"/>
      <c r="AAZ354"/>
      <c r="ABA354"/>
      <c r="ABB354"/>
      <c r="ABC354"/>
      <c r="ABD354"/>
      <c r="ABE354"/>
      <c r="ABF354"/>
      <c r="ABG354"/>
      <c r="ABH354"/>
      <c r="ABI354"/>
      <c r="ABJ354"/>
      <c r="ABK354"/>
      <c r="ABL354"/>
      <c r="ABM354"/>
      <c r="ABN354"/>
      <c r="ABO354"/>
      <c r="ABP354"/>
      <c r="ABQ354"/>
      <c r="ABR354"/>
      <c r="ABS354"/>
      <c r="ABT354"/>
      <c r="ABU354"/>
      <c r="ABV354"/>
      <c r="ABW354"/>
      <c r="ABX354"/>
      <c r="ABY354"/>
      <c r="ABZ354"/>
      <c r="ACA354"/>
      <c r="ACB354"/>
      <c r="ACC354"/>
      <c r="ACD354"/>
      <c r="ACE354"/>
      <c r="ACF354"/>
      <c r="ACG354"/>
      <c r="ACH354"/>
      <c r="ACI354"/>
      <c r="ACJ354"/>
      <c r="ACK354"/>
      <c r="ACL354"/>
      <c r="ACM354"/>
      <c r="ACN354"/>
      <c r="ACO354"/>
      <c r="ACP354"/>
      <c r="ACQ354"/>
      <c r="ACR354"/>
      <c r="ACS354"/>
      <c r="ACT354"/>
      <c r="ACU354"/>
      <c r="ACV354"/>
      <c r="ACW354"/>
      <c r="ACX354"/>
      <c r="ACY354"/>
      <c r="ACZ354"/>
      <c r="ADA354"/>
      <c r="ADB354"/>
      <c r="ADC354"/>
      <c r="ADD354"/>
      <c r="ADE354"/>
      <c r="ADF354"/>
      <c r="ADG354"/>
      <c r="ADH354"/>
      <c r="ADI354"/>
      <c r="ADJ354"/>
      <c r="ADK354"/>
      <c r="ADL354"/>
      <c r="ADM354"/>
      <c r="ADN354"/>
      <c r="ADO354"/>
      <c r="ADP354"/>
      <c r="ADQ354"/>
      <c r="ADR354"/>
      <c r="ADS354"/>
      <c r="ADT354"/>
      <c r="ADU354"/>
      <c r="ADV354"/>
      <c r="ADW354"/>
      <c r="ADX354"/>
      <c r="ADY354"/>
      <c r="ADZ354"/>
      <c r="AEA354"/>
      <c r="AEB354"/>
      <c r="AEC354"/>
      <c r="AED354"/>
      <c r="AEE354"/>
      <c r="AEF354"/>
      <c r="AEG354"/>
      <c r="AEH354"/>
      <c r="AEI354"/>
      <c r="AEJ354"/>
      <c r="AEK354"/>
      <c r="AEL354"/>
      <c r="AEM354"/>
      <c r="AEN354"/>
      <c r="AEO354"/>
      <c r="AEP354"/>
      <c r="AEQ354"/>
      <c r="AER354"/>
      <c r="AES354"/>
      <c r="AET354"/>
      <c r="AEU354"/>
      <c r="AEV354"/>
      <c r="AEW354"/>
      <c r="AEX354"/>
      <c r="AEY354"/>
      <c r="AEZ354"/>
      <c r="AFA354"/>
      <c r="AFB354"/>
      <c r="AFC354"/>
      <c r="AFD354"/>
      <c r="AFE354"/>
      <c r="AFF354"/>
      <c r="AFG354"/>
      <c r="AFH354"/>
      <c r="AFI354"/>
      <c r="AFJ354"/>
      <c r="AFK354"/>
      <c r="AFL354"/>
      <c r="AFM354"/>
      <c r="AFN354"/>
      <c r="AFO354"/>
      <c r="AFP354"/>
      <c r="AFQ354"/>
      <c r="AFR354"/>
      <c r="AFS354"/>
      <c r="AFT354"/>
      <c r="AFU354"/>
      <c r="AFV354"/>
      <c r="AFW354"/>
      <c r="AFX354"/>
      <c r="AFY354"/>
      <c r="AFZ354"/>
      <c r="AGA354"/>
      <c r="AGB354"/>
      <c r="AGC354"/>
      <c r="AGD354"/>
      <c r="AGE354"/>
      <c r="AGF354"/>
      <c r="AGG354"/>
      <c r="AGH354"/>
      <c r="AGI354"/>
      <c r="AGJ354"/>
      <c r="AGK354"/>
      <c r="AGL354"/>
      <c r="AGM354"/>
      <c r="AGN354"/>
      <c r="AGO354"/>
      <c r="AGP354"/>
      <c r="AGQ354"/>
      <c r="AGR354"/>
      <c r="AGS354"/>
      <c r="AGT354"/>
      <c r="AGU354"/>
      <c r="AGV354"/>
      <c r="AGW354"/>
      <c r="AGX354"/>
      <c r="AGY354"/>
      <c r="AGZ354"/>
      <c r="AHA354"/>
      <c r="AHB354"/>
      <c r="AHC354"/>
      <c r="AHD354"/>
      <c r="AHE354"/>
      <c r="AHF354"/>
      <c r="AHG354"/>
      <c r="AHH354"/>
      <c r="AHI354"/>
      <c r="AHJ354"/>
      <c r="AHK354"/>
      <c r="AHL354"/>
      <c r="AHM354"/>
      <c r="AHN354"/>
      <c r="AHO354"/>
      <c r="AHP354"/>
      <c r="AHQ354"/>
      <c r="AHR354"/>
      <c r="AHS354"/>
      <c r="AHT354"/>
      <c r="AHU354"/>
      <c r="AHV354"/>
      <c r="AHW354"/>
      <c r="AHX354"/>
      <c r="AHY354"/>
      <c r="AHZ354"/>
      <c r="AIA354"/>
      <c r="AIB354"/>
      <c r="AIC354"/>
      <c r="AID354"/>
      <c r="AIE354"/>
      <c r="AIF354"/>
      <c r="AIG354"/>
      <c r="AIH354"/>
      <c r="AII354"/>
      <c r="AIJ354"/>
      <c r="AIK354"/>
      <c r="AIL354"/>
      <c r="AIM354"/>
      <c r="AIN354"/>
      <c r="AIO354"/>
      <c r="AIP354"/>
      <c r="AIQ354"/>
      <c r="AIR354"/>
      <c r="AIS354"/>
      <c r="AIT354"/>
      <c r="AIU354"/>
      <c r="AIV354"/>
      <c r="AIW354"/>
      <c r="AIX354"/>
      <c r="AIY354"/>
      <c r="AIZ354"/>
      <c r="AJA354"/>
      <c r="AJB354"/>
      <c r="AJC354"/>
      <c r="AJD354"/>
      <c r="AJE354"/>
      <c r="AJF354"/>
      <c r="AJG354"/>
      <c r="AJH354"/>
      <c r="AJI354"/>
      <c r="AJJ354"/>
      <c r="AJK354"/>
      <c r="AJL354"/>
      <c r="AJM354"/>
      <c r="AJN354"/>
      <c r="AJO354"/>
      <c r="AJP354"/>
      <c r="AJQ354"/>
      <c r="AJR354"/>
      <c r="AJS354"/>
      <c r="AJT354"/>
      <c r="AJU354"/>
      <c r="AJV354"/>
      <c r="AJW354"/>
      <c r="AJX354"/>
      <c r="AJY354"/>
      <c r="AJZ354"/>
      <c r="AKA354"/>
      <c r="AKB354"/>
      <c r="AKC354"/>
      <c r="AKD354"/>
      <c r="AKE354"/>
      <c r="AKF354"/>
      <c r="AKG354"/>
      <c r="AKH354"/>
      <c r="AKI354"/>
      <c r="AKJ354"/>
      <c r="AKK354"/>
      <c r="AKL354"/>
      <c r="AKM354"/>
      <c r="AKN354"/>
      <c r="AKO354"/>
      <c r="AKP354"/>
      <c r="AKQ354"/>
      <c r="AKR354"/>
      <c r="AKS354"/>
      <c r="AKT354"/>
      <c r="AKU354"/>
      <c r="AKV354"/>
      <c r="AKW354"/>
      <c r="AKX354"/>
      <c r="AKY354"/>
      <c r="AKZ354"/>
      <c r="ALA354"/>
      <c r="ALB354"/>
      <c r="ALC354"/>
      <c r="ALD354"/>
      <c r="ALE354"/>
      <c r="ALF354"/>
      <c r="ALG354"/>
      <c r="ALH354"/>
      <c r="ALI354"/>
      <c r="ALJ354"/>
      <c r="ALK354"/>
      <c r="ALL354"/>
      <c r="ALM354"/>
      <c r="ALN354"/>
      <c r="ALO354"/>
      <c r="ALP354"/>
      <c r="ALQ354"/>
      <c r="ALR354"/>
      <c r="ALS354"/>
      <c r="ALT354"/>
      <c r="ALU354"/>
      <c r="ALV354"/>
      <c r="ALW354"/>
      <c r="ALX354"/>
      <c r="ALY354"/>
      <c r="ALZ354"/>
      <c r="AMA354"/>
      <c r="AMB354"/>
      <c r="AMC354"/>
      <c r="AMD354"/>
      <c r="AME354"/>
      <c r="AMF354"/>
      <c r="AMG354"/>
      <c r="AMH354"/>
      <c r="AMI354"/>
      <c r="AMJ354"/>
      <c r="AMK354"/>
      <c r="AML354"/>
      <c r="AMM354"/>
    </row>
    <row r="355" spans="1:1027" ht="39.6" customHeight="1">
      <c r="A355" s="655"/>
      <c r="B355" s="655"/>
      <c r="C355" s="263"/>
      <c r="D355" s="263">
        <v>4700</v>
      </c>
      <c r="E355" s="654" t="s">
        <v>391</v>
      </c>
      <c r="F355" s="654"/>
      <c r="G355" s="265">
        <v>5000</v>
      </c>
      <c r="H355" s="265">
        <v>4633</v>
      </c>
      <c r="I355" s="266">
        <v>0</v>
      </c>
      <c r="J355" s="259">
        <f t="shared" si="40"/>
        <v>0</v>
      </c>
      <c r="K355" s="259">
        <f t="shared" si="39"/>
        <v>92.66</v>
      </c>
      <c r="L355" s="313"/>
      <c r="M355" s="313"/>
      <c r="N355" s="313"/>
      <c r="P355" s="267">
        <f t="shared" si="38"/>
        <v>-367</v>
      </c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  <c r="XY355"/>
      <c r="XZ355"/>
      <c r="YA355"/>
      <c r="YB355"/>
      <c r="YC355"/>
      <c r="YD355"/>
      <c r="YE355"/>
      <c r="YF355"/>
      <c r="YG355"/>
      <c r="YH355"/>
      <c r="YI355"/>
      <c r="YJ355"/>
      <c r="YK355"/>
      <c r="YL355"/>
      <c r="YM355"/>
      <c r="YN355"/>
      <c r="YO355"/>
      <c r="YP355"/>
      <c r="YQ355"/>
      <c r="YR355"/>
      <c r="YS355"/>
      <c r="YT355"/>
      <c r="YU355"/>
      <c r="YV355"/>
      <c r="YW355"/>
      <c r="YX355"/>
      <c r="YY355"/>
      <c r="YZ355"/>
      <c r="ZA355"/>
      <c r="ZB355"/>
      <c r="ZC355"/>
      <c r="ZD355"/>
      <c r="ZE355"/>
      <c r="ZF355"/>
      <c r="ZG355"/>
      <c r="ZH355"/>
      <c r="ZI355"/>
      <c r="ZJ355"/>
      <c r="ZK355"/>
      <c r="ZL355"/>
      <c r="ZM355"/>
      <c r="ZN355"/>
      <c r="ZO355"/>
      <c r="ZP355"/>
      <c r="ZQ355"/>
      <c r="ZR355"/>
      <c r="ZS355"/>
      <c r="ZT355"/>
      <c r="ZU355"/>
      <c r="ZV355"/>
      <c r="ZW355"/>
      <c r="ZX355"/>
      <c r="ZY355"/>
      <c r="ZZ355"/>
      <c r="AAA355"/>
      <c r="AAB355"/>
      <c r="AAC355"/>
      <c r="AAD355"/>
      <c r="AAE355"/>
      <c r="AAF355"/>
      <c r="AAG355"/>
      <c r="AAH355"/>
      <c r="AAI355"/>
      <c r="AAJ355"/>
      <c r="AAK355"/>
      <c r="AAL355"/>
      <c r="AAM355"/>
      <c r="AAN355"/>
      <c r="AAO355"/>
      <c r="AAP355"/>
      <c r="AAQ355"/>
      <c r="AAR355"/>
      <c r="AAS355"/>
      <c r="AAT355"/>
      <c r="AAU355"/>
      <c r="AAV355"/>
      <c r="AAW355"/>
      <c r="AAX355"/>
      <c r="AAY355"/>
      <c r="AAZ355"/>
      <c r="ABA355"/>
      <c r="ABB355"/>
      <c r="ABC355"/>
      <c r="ABD355"/>
      <c r="ABE355"/>
      <c r="ABF355"/>
      <c r="ABG355"/>
      <c r="ABH355"/>
      <c r="ABI355"/>
      <c r="ABJ355"/>
      <c r="ABK355"/>
      <c r="ABL355"/>
      <c r="ABM355"/>
      <c r="ABN355"/>
      <c r="ABO355"/>
      <c r="ABP355"/>
      <c r="ABQ355"/>
      <c r="ABR355"/>
      <c r="ABS355"/>
      <c r="ABT355"/>
      <c r="ABU355"/>
      <c r="ABV355"/>
      <c r="ABW355"/>
      <c r="ABX355"/>
      <c r="ABY355"/>
      <c r="ABZ355"/>
      <c r="ACA355"/>
      <c r="ACB355"/>
      <c r="ACC355"/>
      <c r="ACD355"/>
      <c r="ACE355"/>
      <c r="ACF355"/>
      <c r="ACG355"/>
      <c r="ACH355"/>
      <c r="ACI355"/>
      <c r="ACJ355"/>
      <c r="ACK355"/>
      <c r="ACL355"/>
      <c r="ACM355"/>
      <c r="ACN355"/>
      <c r="ACO355"/>
      <c r="ACP355"/>
      <c r="ACQ355"/>
      <c r="ACR355"/>
      <c r="ACS355"/>
      <c r="ACT355"/>
      <c r="ACU355"/>
      <c r="ACV355"/>
      <c r="ACW355"/>
      <c r="ACX355"/>
      <c r="ACY355"/>
      <c r="ACZ355"/>
      <c r="ADA355"/>
      <c r="ADB355"/>
      <c r="ADC355"/>
      <c r="ADD355"/>
      <c r="ADE355"/>
      <c r="ADF355"/>
      <c r="ADG355"/>
      <c r="ADH355"/>
      <c r="ADI355"/>
      <c r="ADJ355"/>
      <c r="ADK355"/>
      <c r="ADL355"/>
      <c r="ADM355"/>
      <c r="ADN355"/>
      <c r="ADO355"/>
      <c r="ADP355"/>
      <c r="ADQ355"/>
      <c r="ADR355"/>
      <c r="ADS355"/>
      <c r="ADT355"/>
      <c r="ADU355"/>
      <c r="ADV355"/>
      <c r="ADW355"/>
      <c r="ADX355"/>
      <c r="ADY355"/>
      <c r="ADZ355"/>
      <c r="AEA355"/>
      <c r="AEB355"/>
      <c r="AEC355"/>
      <c r="AED355"/>
      <c r="AEE355"/>
      <c r="AEF355"/>
      <c r="AEG355"/>
      <c r="AEH355"/>
      <c r="AEI355"/>
      <c r="AEJ355"/>
      <c r="AEK355"/>
      <c r="AEL355"/>
      <c r="AEM355"/>
      <c r="AEN355"/>
      <c r="AEO355"/>
      <c r="AEP355"/>
      <c r="AEQ355"/>
      <c r="AER355"/>
      <c r="AES355"/>
      <c r="AET355"/>
      <c r="AEU355"/>
      <c r="AEV355"/>
      <c r="AEW355"/>
      <c r="AEX355"/>
      <c r="AEY355"/>
      <c r="AEZ355"/>
      <c r="AFA355"/>
      <c r="AFB355"/>
      <c r="AFC355"/>
      <c r="AFD355"/>
      <c r="AFE355"/>
      <c r="AFF355"/>
      <c r="AFG355"/>
      <c r="AFH355"/>
      <c r="AFI355"/>
      <c r="AFJ355"/>
      <c r="AFK355"/>
      <c r="AFL355"/>
      <c r="AFM355"/>
      <c r="AFN355"/>
      <c r="AFO355"/>
      <c r="AFP355"/>
      <c r="AFQ355"/>
      <c r="AFR355"/>
      <c r="AFS355"/>
      <c r="AFT355"/>
      <c r="AFU355"/>
      <c r="AFV355"/>
      <c r="AFW355"/>
      <c r="AFX355"/>
      <c r="AFY355"/>
      <c r="AFZ355"/>
      <c r="AGA355"/>
      <c r="AGB355"/>
      <c r="AGC355"/>
      <c r="AGD355"/>
      <c r="AGE355"/>
      <c r="AGF355"/>
      <c r="AGG355"/>
      <c r="AGH355"/>
      <c r="AGI355"/>
      <c r="AGJ355"/>
      <c r="AGK355"/>
      <c r="AGL355"/>
      <c r="AGM355"/>
      <c r="AGN355"/>
      <c r="AGO355"/>
      <c r="AGP355"/>
      <c r="AGQ355"/>
      <c r="AGR355"/>
      <c r="AGS355"/>
      <c r="AGT355"/>
      <c r="AGU355"/>
      <c r="AGV355"/>
      <c r="AGW355"/>
      <c r="AGX355"/>
      <c r="AGY355"/>
      <c r="AGZ355"/>
      <c r="AHA355"/>
      <c r="AHB355"/>
      <c r="AHC355"/>
      <c r="AHD355"/>
      <c r="AHE355"/>
      <c r="AHF355"/>
      <c r="AHG355"/>
      <c r="AHH355"/>
      <c r="AHI355"/>
      <c r="AHJ355"/>
      <c r="AHK355"/>
      <c r="AHL355"/>
      <c r="AHM355"/>
      <c r="AHN355"/>
      <c r="AHO355"/>
      <c r="AHP355"/>
      <c r="AHQ355"/>
      <c r="AHR355"/>
      <c r="AHS355"/>
      <c r="AHT355"/>
      <c r="AHU355"/>
      <c r="AHV355"/>
      <c r="AHW355"/>
      <c r="AHX355"/>
      <c r="AHY355"/>
      <c r="AHZ355"/>
      <c r="AIA355"/>
      <c r="AIB355"/>
      <c r="AIC355"/>
      <c r="AID355"/>
      <c r="AIE355"/>
      <c r="AIF355"/>
      <c r="AIG355"/>
      <c r="AIH355"/>
      <c r="AII355"/>
      <c r="AIJ355"/>
      <c r="AIK355"/>
      <c r="AIL355"/>
      <c r="AIM355"/>
      <c r="AIN355"/>
      <c r="AIO355"/>
      <c r="AIP355"/>
      <c r="AIQ355"/>
      <c r="AIR355"/>
      <c r="AIS355"/>
      <c r="AIT355"/>
      <c r="AIU355"/>
      <c r="AIV355"/>
      <c r="AIW355"/>
      <c r="AIX355"/>
      <c r="AIY355"/>
      <c r="AIZ355"/>
      <c r="AJA355"/>
      <c r="AJB355"/>
      <c r="AJC355"/>
      <c r="AJD355"/>
      <c r="AJE355"/>
      <c r="AJF355"/>
      <c r="AJG355"/>
      <c r="AJH355"/>
      <c r="AJI355"/>
      <c r="AJJ355"/>
      <c r="AJK355"/>
      <c r="AJL355"/>
      <c r="AJM355"/>
      <c r="AJN355"/>
      <c r="AJO355"/>
      <c r="AJP355"/>
      <c r="AJQ355"/>
      <c r="AJR355"/>
      <c r="AJS355"/>
      <c r="AJT355"/>
      <c r="AJU355"/>
      <c r="AJV355"/>
      <c r="AJW355"/>
      <c r="AJX355"/>
      <c r="AJY355"/>
      <c r="AJZ355"/>
      <c r="AKA355"/>
      <c r="AKB355"/>
      <c r="AKC355"/>
      <c r="AKD355"/>
      <c r="AKE355"/>
      <c r="AKF355"/>
      <c r="AKG355"/>
      <c r="AKH355"/>
      <c r="AKI355"/>
      <c r="AKJ355"/>
      <c r="AKK355"/>
      <c r="AKL355"/>
      <c r="AKM355"/>
      <c r="AKN355"/>
      <c r="AKO355"/>
      <c r="AKP355"/>
      <c r="AKQ355"/>
      <c r="AKR355"/>
      <c r="AKS355"/>
      <c r="AKT355"/>
      <c r="AKU355"/>
      <c r="AKV355"/>
      <c r="AKW355"/>
      <c r="AKX355"/>
      <c r="AKY355"/>
      <c r="AKZ355"/>
      <c r="ALA355"/>
      <c r="ALB355"/>
      <c r="ALC355"/>
      <c r="ALD355"/>
      <c r="ALE355"/>
      <c r="ALF355"/>
      <c r="ALG355"/>
      <c r="ALH355"/>
      <c r="ALI355"/>
      <c r="ALJ355"/>
      <c r="ALK355"/>
      <c r="ALL355"/>
      <c r="ALM355"/>
      <c r="ALN355"/>
      <c r="ALO355"/>
      <c r="ALP355"/>
      <c r="ALQ355"/>
      <c r="ALR355"/>
      <c r="ALS355"/>
      <c r="ALT355"/>
      <c r="ALU355"/>
      <c r="ALV355"/>
      <c r="ALW355"/>
      <c r="ALX355"/>
      <c r="ALY355"/>
      <c r="ALZ355"/>
      <c r="AMA355"/>
      <c r="AMB355"/>
      <c r="AMC355"/>
      <c r="AMD355"/>
      <c r="AME355"/>
      <c r="AMF355"/>
      <c r="AMG355"/>
      <c r="AMH355"/>
      <c r="AMI355"/>
      <c r="AMJ355"/>
      <c r="AMK355"/>
      <c r="AML355"/>
      <c r="AMM355"/>
    </row>
    <row r="356" spans="1:1027" s="260" customFormat="1" ht="20.100000000000001" customHeight="1">
      <c r="A356" s="655"/>
      <c r="B356" s="655"/>
      <c r="C356" s="254">
        <v>85195</v>
      </c>
      <c r="D356" s="254"/>
      <c r="E356" s="669" t="s">
        <v>70</v>
      </c>
      <c r="F356" s="669"/>
      <c r="G356" s="272">
        <f>SUM(G357:G360)</f>
        <v>34755</v>
      </c>
      <c r="H356" s="272">
        <f>SUM(H357:H360)</f>
        <v>34271</v>
      </c>
      <c r="I356" s="272">
        <f>SUM(I357:I360)</f>
        <v>31671.3</v>
      </c>
      <c r="J356" s="259">
        <f t="shared" si="40"/>
        <v>92.414286131131277</v>
      </c>
      <c r="K356" s="259">
        <f t="shared" si="39"/>
        <v>98.607394619479223</v>
      </c>
      <c r="L356" s="313"/>
      <c r="M356" s="313"/>
      <c r="N356" s="313"/>
      <c r="P356" s="261">
        <f t="shared" si="38"/>
        <v>-484</v>
      </c>
    </row>
    <row r="357" spans="1:1027" ht="108.4" customHeight="1">
      <c r="A357" s="655"/>
      <c r="B357" s="655"/>
      <c r="C357" s="263"/>
      <c r="D357" s="263">
        <v>2360</v>
      </c>
      <c r="E357" s="654" t="s">
        <v>645</v>
      </c>
      <c r="F357" s="654"/>
      <c r="G357" s="265">
        <v>0</v>
      </c>
      <c r="H357" s="265">
        <v>20000</v>
      </c>
      <c r="I357" s="266">
        <v>20000</v>
      </c>
      <c r="J357" s="259">
        <f t="shared" si="40"/>
        <v>100</v>
      </c>
      <c r="K357" s="259"/>
      <c r="L357" s="313"/>
      <c r="M357" s="313"/>
      <c r="N357" s="313"/>
      <c r="P357" s="267">
        <f t="shared" si="38"/>
        <v>20000</v>
      </c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  <c r="AAZ357"/>
      <c r="ABA357"/>
      <c r="ABB357"/>
      <c r="ABC357"/>
      <c r="ABD357"/>
      <c r="ABE357"/>
      <c r="ABF357"/>
      <c r="ABG357"/>
      <c r="ABH357"/>
      <c r="ABI357"/>
      <c r="ABJ357"/>
      <c r="ABK357"/>
      <c r="ABL357"/>
      <c r="ABM357"/>
      <c r="ABN357"/>
      <c r="ABO357"/>
      <c r="ABP357"/>
      <c r="ABQ357"/>
      <c r="ABR357"/>
      <c r="ABS357"/>
      <c r="ABT357"/>
      <c r="ABU357"/>
      <c r="ABV357"/>
      <c r="ABW357"/>
      <c r="ABX357"/>
      <c r="ABY357"/>
      <c r="ABZ357"/>
      <c r="ACA357"/>
      <c r="ACB357"/>
      <c r="ACC357"/>
      <c r="ACD357"/>
      <c r="ACE357"/>
      <c r="ACF357"/>
      <c r="ACG357"/>
      <c r="ACH357"/>
      <c r="ACI357"/>
      <c r="ACJ357"/>
      <c r="ACK357"/>
      <c r="ACL357"/>
      <c r="ACM357"/>
      <c r="ACN357"/>
      <c r="ACO357"/>
      <c r="ACP357"/>
      <c r="ACQ357"/>
      <c r="ACR357"/>
      <c r="ACS357"/>
      <c r="ACT357"/>
      <c r="ACU357"/>
      <c r="ACV357"/>
      <c r="ACW357"/>
      <c r="ACX357"/>
      <c r="ACY357"/>
      <c r="ACZ357"/>
      <c r="ADA357"/>
      <c r="ADB357"/>
      <c r="ADC357"/>
      <c r="ADD357"/>
      <c r="ADE357"/>
      <c r="ADF357"/>
      <c r="ADG357"/>
      <c r="ADH357"/>
      <c r="ADI357"/>
      <c r="ADJ357"/>
      <c r="ADK357"/>
      <c r="ADL357"/>
      <c r="ADM357"/>
      <c r="ADN357"/>
      <c r="ADO357"/>
      <c r="ADP357"/>
      <c r="ADQ357"/>
      <c r="ADR357"/>
      <c r="ADS357"/>
      <c r="ADT357"/>
      <c r="ADU357"/>
      <c r="ADV357"/>
      <c r="ADW357"/>
      <c r="ADX357"/>
      <c r="ADY357"/>
      <c r="ADZ357"/>
      <c r="AEA357"/>
      <c r="AEB357"/>
      <c r="AEC357"/>
      <c r="AED357"/>
      <c r="AEE357"/>
      <c r="AEF357"/>
      <c r="AEG357"/>
      <c r="AEH357"/>
      <c r="AEI357"/>
      <c r="AEJ357"/>
      <c r="AEK357"/>
      <c r="AEL357"/>
      <c r="AEM357"/>
      <c r="AEN357"/>
      <c r="AEO357"/>
      <c r="AEP357"/>
      <c r="AEQ357"/>
      <c r="AER357"/>
      <c r="AES357"/>
      <c r="AET357"/>
      <c r="AEU357"/>
      <c r="AEV357"/>
      <c r="AEW357"/>
      <c r="AEX357"/>
      <c r="AEY357"/>
      <c r="AEZ357"/>
      <c r="AFA357"/>
      <c r="AFB357"/>
      <c r="AFC357"/>
      <c r="AFD357"/>
      <c r="AFE357"/>
      <c r="AFF357"/>
      <c r="AFG357"/>
      <c r="AFH357"/>
      <c r="AFI357"/>
      <c r="AFJ357"/>
      <c r="AFK357"/>
      <c r="AFL357"/>
      <c r="AFM357"/>
      <c r="AFN357"/>
      <c r="AFO357"/>
      <c r="AFP357"/>
      <c r="AFQ357"/>
      <c r="AFR357"/>
      <c r="AFS357"/>
      <c r="AFT357"/>
      <c r="AFU357"/>
      <c r="AFV357"/>
      <c r="AFW357"/>
      <c r="AFX357"/>
      <c r="AFY357"/>
      <c r="AFZ357"/>
      <c r="AGA357"/>
      <c r="AGB357"/>
      <c r="AGC357"/>
      <c r="AGD357"/>
      <c r="AGE357"/>
      <c r="AGF357"/>
      <c r="AGG357"/>
      <c r="AGH357"/>
      <c r="AGI357"/>
      <c r="AGJ357"/>
      <c r="AGK357"/>
      <c r="AGL357"/>
      <c r="AGM357"/>
      <c r="AGN357"/>
      <c r="AGO357"/>
      <c r="AGP357"/>
      <c r="AGQ357"/>
      <c r="AGR357"/>
      <c r="AGS357"/>
      <c r="AGT357"/>
      <c r="AGU357"/>
      <c r="AGV357"/>
      <c r="AGW357"/>
      <c r="AGX357"/>
      <c r="AGY357"/>
      <c r="AGZ357"/>
      <c r="AHA357"/>
      <c r="AHB357"/>
      <c r="AHC357"/>
      <c r="AHD357"/>
      <c r="AHE357"/>
      <c r="AHF357"/>
      <c r="AHG357"/>
      <c r="AHH357"/>
      <c r="AHI357"/>
      <c r="AHJ357"/>
      <c r="AHK357"/>
      <c r="AHL357"/>
      <c r="AHM357"/>
      <c r="AHN357"/>
      <c r="AHO357"/>
      <c r="AHP357"/>
      <c r="AHQ357"/>
      <c r="AHR357"/>
      <c r="AHS357"/>
      <c r="AHT357"/>
      <c r="AHU357"/>
      <c r="AHV357"/>
      <c r="AHW357"/>
      <c r="AHX357"/>
      <c r="AHY357"/>
      <c r="AHZ357"/>
      <c r="AIA357"/>
      <c r="AIB357"/>
      <c r="AIC357"/>
      <c r="AID357"/>
      <c r="AIE357"/>
      <c r="AIF357"/>
      <c r="AIG357"/>
      <c r="AIH357"/>
      <c r="AII357"/>
      <c r="AIJ357"/>
      <c r="AIK357"/>
      <c r="AIL357"/>
      <c r="AIM357"/>
      <c r="AIN357"/>
      <c r="AIO357"/>
      <c r="AIP357"/>
      <c r="AIQ357"/>
      <c r="AIR357"/>
      <c r="AIS357"/>
      <c r="AIT357"/>
      <c r="AIU357"/>
      <c r="AIV357"/>
      <c r="AIW357"/>
      <c r="AIX357"/>
      <c r="AIY357"/>
      <c r="AIZ357"/>
      <c r="AJA357"/>
      <c r="AJB357"/>
      <c r="AJC357"/>
      <c r="AJD357"/>
      <c r="AJE357"/>
      <c r="AJF357"/>
      <c r="AJG357"/>
      <c r="AJH357"/>
      <c r="AJI357"/>
      <c r="AJJ357"/>
      <c r="AJK357"/>
      <c r="AJL357"/>
      <c r="AJM357"/>
      <c r="AJN357"/>
      <c r="AJO357"/>
      <c r="AJP357"/>
      <c r="AJQ357"/>
      <c r="AJR357"/>
      <c r="AJS357"/>
      <c r="AJT357"/>
      <c r="AJU357"/>
      <c r="AJV357"/>
      <c r="AJW357"/>
      <c r="AJX357"/>
      <c r="AJY357"/>
      <c r="AJZ357"/>
      <c r="AKA357"/>
      <c r="AKB357"/>
      <c r="AKC357"/>
      <c r="AKD357"/>
      <c r="AKE357"/>
      <c r="AKF357"/>
      <c r="AKG357"/>
      <c r="AKH357"/>
      <c r="AKI357"/>
      <c r="AKJ357"/>
      <c r="AKK357"/>
      <c r="AKL357"/>
      <c r="AKM357"/>
      <c r="AKN357"/>
      <c r="AKO357"/>
      <c r="AKP357"/>
      <c r="AKQ357"/>
      <c r="AKR357"/>
      <c r="AKS357"/>
      <c r="AKT357"/>
      <c r="AKU357"/>
      <c r="AKV357"/>
      <c r="AKW357"/>
      <c r="AKX357"/>
      <c r="AKY357"/>
      <c r="AKZ357"/>
      <c r="ALA357"/>
      <c r="ALB357"/>
      <c r="ALC357"/>
      <c r="ALD357"/>
      <c r="ALE357"/>
      <c r="ALF357"/>
      <c r="ALG357"/>
      <c r="ALH357"/>
      <c r="ALI357"/>
      <c r="ALJ357"/>
      <c r="ALK357"/>
      <c r="ALL357"/>
      <c r="ALM357"/>
      <c r="ALN357"/>
      <c r="ALO357"/>
      <c r="ALP357"/>
      <c r="ALQ357"/>
      <c r="ALR357"/>
      <c r="ALS357"/>
      <c r="ALT357"/>
      <c r="ALU357"/>
      <c r="ALV357"/>
      <c r="ALW357"/>
      <c r="ALX357"/>
      <c r="ALY357"/>
      <c r="ALZ357"/>
      <c r="AMA357"/>
      <c r="AMB357"/>
      <c r="AMC357"/>
      <c r="AMD357"/>
      <c r="AME357"/>
      <c r="AMF357"/>
      <c r="AMG357"/>
      <c r="AMH357"/>
      <c r="AMI357"/>
      <c r="AMJ357"/>
      <c r="AMK357"/>
      <c r="AML357"/>
      <c r="AMM357"/>
    </row>
    <row r="358" spans="1:1027" ht="79.150000000000006" customHeight="1">
      <c r="A358" s="656"/>
      <c r="B358" s="657"/>
      <c r="C358" s="263"/>
      <c r="D358" s="263">
        <v>2830</v>
      </c>
      <c r="E358" s="658" t="s">
        <v>658</v>
      </c>
      <c r="F358" s="659"/>
      <c r="G358" s="265">
        <v>20000</v>
      </c>
      <c r="H358" s="265">
        <v>0</v>
      </c>
      <c r="I358" s="266">
        <v>0</v>
      </c>
      <c r="J358" s="259"/>
      <c r="K358" s="259">
        <f t="shared" si="39"/>
        <v>0</v>
      </c>
      <c r="L358" s="313"/>
      <c r="M358" s="313"/>
      <c r="N358" s="313"/>
      <c r="P358" s="267">
        <f t="shared" si="38"/>
        <v>-20000</v>
      </c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  <c r="XY358"/>
      <c r="XZ358"/>
      <c r="YA358"/>
      <c r="YB358"/>
      <c r="YC358"/>
      <c r="YD358"/>
      <c r="YE358"/>
      <c r="YF358"/>
      <c r="YG358"/>
      <c r="YH358"/>
      <c r="YI358"/>
      <c r="YJ358"/>
      <c r="YK358"/>
      <c r="YL358"/>
      <c r="YM358"/>
      <c r="YN358"/>
      <c r="YO358"/>
      <c r="YP358"/>
      <c r="YQ358"/>
      <c r="YR358"/>
      <c r="YS358"/>
      <c r="YT358"/>
      <c r="YU358"/>
      <c r="YV358"/>
      <c r="YW358"/>
      <c r="YX358"/>
      <c r="YY358"/>
      <c r="YZ358"/>
      <c r="ZA358"/>
      <c r="ZB358"/>
      <c r="ZC358"/>
      <c r="ZD358"/>
      <c r="ZE358"/>
      <c r="ZF358"/>
      <c r="ZG358"/>
      <c r="ZH358"/>
      <c r="ZI358"/>
      <c r="ZJ358"/>
      <c r="ZK358"/>
      <c r="ZL358"/>
      <c r="ZM358"/>
      <c r="ZN358"/>
      <c r="ZO358"/>
      <c r="ZP358"/>
      <c r="ZQ358"/>
      <c r="ZR358"/>
      <c r="ZS358"/>
      <c r="ZT358"/>
      <c r="ZU358"/>
      <c r="ZV358"/>
      <c r="ZW358"/>
      <c r="ZX358"/>
      <c r="ZY358"/>
      <c r="ZZ358"/>
      <c r="AAA358"/>
      <c r="AAB358"/>
      <c r="AAC358"/>
      <c r="AAD358"/>
      <c r="AAE358"/>
      <c r="AAF358"/>
      <c r="AAG358"/>
      <c r="AAH358"/>
      <c r="AAI358"/>
      <c r="AAJ358"/>
      <c r="AAK358"/>
      <c r="AAL358"/>
      <c r="AAM358"/>
      <c r="AAN358"/>
      <c r="AAO358"/>
      <c r="AAP358"/>
      <c r="AAQ358"/>
      <c r="AAR358"/>
      <c r="AAS358"/>
      <c r="AAT358"/>
      <c r="AAU358"/>
      <c r="AAV358"/>
      <c r="AAW358"/>
      <c r="AAX358"/>
      <c r="AAY358"/>
      <c r="AAZ358"/>
      <c r="ABA358"/>
      <c r="ABB358"/>
      <c r="ABC358"/>
      <c r="ABD358"/>
      <c r="ABE358"/>
      <c r="ABF358"/>
      <c r="ABG358"/>
      <c r="ABH358"/>
      <c r="ABI358"/>
      <c r="ABJ358"/>
      <c r="ABK358"/>
      <c r="ABL358"/>
      <c r="ABM358"/>
      <c r="ABN358"/>
      <c r="ABO358"/>
      <c r="ABP358"/>
      <c r="ABQ358"/>
      <c r="ABR358"/>
      <c r="ABS358"/>
      <c r="ABT358"/>
      <c r="ABU358"/>
      <c r="ABV358"/>
      <c r="ABW358"/>
      <c r="ABX358"/>
      <c r="ABY358"/>
      <c r="ABZ358"/>
      <c r="ACA358"/>
      <c r="ACB358"/>
      <c r="ACC358"/>
      <c r="ACD358"/>
      <c r="ACE358"/>
      <c r="ACF358"/>
      <c r="ACG358"/>
      <c r="ACH358"/>
      <c r="ACI358"/>
      <c r="ACJ358"/>
      <c r="ACK358"/>
      <c r="ACL358"/>
      <c r="ACM358"/>
      <c r="ACN358"/>
      <c r="ACO358"/>
      <c r="ACP358"/>
      <c r="ACQ358"/>
      <c r="ACR358"/>
      <c r="ACS358"/>
      <c r="ACT358"/>
      <c r="ACU358"/>
      <c r="ACV358"/>
      <c r="ACW358"/>
      <c r="ACX358"/>
      <c r="ACY358"/>
      <c r="ACZ358"/>
      <c r="ADA358"/>
      <c r="ADB358"/>
      <c r="ADC358"/>
      <c r="ADD358"/>
      <c r="ADE358"/>
      <c r="ADF358"/>
      <c r="ADG358"/>
      <c r="ADH358"/>
      <c r="ADI358"/>
      <c r="ADJ358"/>
      <c r="ADK358"/>
      <c r="ADL358"/>
      <c r="ADM358"/>
      <c r="ADN358"/>
      <c r="ADO358"/>
      <c r="ADP358"/>
      <c r="ADQ358"/>
      <c r="ADR358"/>
      <c r="ADS358"/>
      <c r="ADT358"/>
      <c r="ADU358"/>
      <c r="ADV358"/>
      <c r="ADW358"/>
      <c r="ADX358"/>
      <c r="ADY358"/>
      <c r="ADZ358"/>
      <c r="AEA358"/>
      <c r="AEB358"/>
      <c r="AEC358"/>
      <c r="AED358"/>
      <c r="AEE358"/>
      <c r="AEF358"/>
      <c r="AEG358"/>
      <c r="AEH358"/>
      <c r="AEI358"/>
      <c r="AEJ358"/>
      <c r="AEK358"/>
      <c r="AEL358"/>
      <c r="AEM358"/>
      <c r="AEN358"/>
      <c r="AEO358"/>
      <c r="AEP358"/>
      <c r="AEQ358"/>
      <c r="AER358"/>
      <c r="AES358"/>
      <c r="AET358"/>
      <c r="AEU358"/>
      <c r="AEV358"/>
      <c r="AEW358"/>
      <c r="AEX358"/>
      <c r="AEY358"/>
      <c r="AEZ358"/>
      <c r="AFA358"/>
      <c r="AFB358"/>
      <c r="AFC358"/>
      <c r="AFD358"/>
      <c r="AFE358"/>
      <c r="AFF358"/>
      <c r="AFG358"/>
      <c r="AFH358"/>
      <c r="AFI358"/>
      <c r="AFJ358"/>
      <c r="AFK358"/>
      <c r="AFL358"/>
      <c r="AFM358"/>
      <c r="AFN358"/>
      <c r="AFO358"/>
      <c r="AFP358"/>
      <c r="AFQ358"/>
      <c r="AFR358"/>
      <c r="AFS358"/>
      <c r="AFT358"/>
      <c r="AFU358"/>
      <c r="AFV358"/>
      <c r="AFW358"/>
      <c r="AFX358"/>
      <c r="AFY358"/>
      <c r="AFZ358"/>
      <c r="AGA358"/>
      <c r="AGB358"/>
      <c r="AGC358"/>
      <c r="AGD358"/>
      <c r="AGE358"/>
      <c r="AGF358"/>
      <c r="AGG358"/>
      <c r="AGH358"/>
      <c r="AGI358"/>
      <c r="AGJ358"/>
      <c r="AGK358"/>
      <c r="AGL358"/>
      <c r="AGM358"/>
      <c r="AGN358"/>
      <c r="AGO358"/>
      <c r="AGP358"/>
      <c r="AGQ358"/>
      <c r="AGR358"/>
      <c r="AGS358"/>
      <c r="AGT358"/>
      <c r="AGU358"/>
      <c r="AGV358"/>
      <c r="AGW358"/>
      <c r="AGX358"/>
      <c r="AGY358"/>
      <c r="AGZ358"/>
      <c r="AHA358"/>
      <c r="AHB358"/>
      <c r="AHC358"/>
      <c r="AHD358"/>
      <c r="AHE358"/>
      <c r="AHF358"/>
      <c r="AHG358"/>
      <c r="AHH358"/>
      <c r="AHI358"/>
      <c r="AHJ358"/>
      <c r="AHK358"/>
      <c r="AHL358"/>
      <c r="AHM358"/>
      <c r="AHN358"/>
      <c r="AHO358"/>
      <c r="AHP358"/>
      <c r="AHQ358"/>
      <c r="AHR358"/>
      <c r="AHS358"/>
      <c r="AHT358"/>
      <c r="AHU358"/>
      <c r="AHV358"/>
      <c r="AHW358"/>
      <c r="AHX358"/>
      <c r="AHY358"/>
      <c r="AHZ358"/>
      <c r="AIA358"/>
      <c r="AIB358"/>
      <c r="AIC358"/>
      <c r="AID358"/>
      <c r="AIE358"/>
      <c r="AIF358"/>
      <c r="AIG358"/>
      <c r="AIH358"/>
      <c r="AII358"/>
      <c r="AIJ358"/>
      <c r="AIK358"/>
      <c r="AIL358"/>
      <c r="AIM358"/>
      <c r="AIN358"/>
      <c r="AIO358"/>
      <c r="AIP358"/>
      <c r="AIQ358"/>
      <c r="AIR358"/>
      <c r="AIS358"/>
      <c r="AIT358"/>
      <c r="AIU358"/>
      <c r="AIV358"/>
      <c r="AIW358"/>
      <c r="AIX358"/>
      <c r="AIY358"/>
      <c r="AIZ358"/>
      <c r="AJA358"/>
      <c r="AJB358"/>
      <c r="AJC358"/>
      <c r="AJD358"/>
      <c r="AJE358"/>
      <c r="AJF358"/>
      <c r="AJG358"/>
      <c r="AJH358"/>
      <c r="AJI358"/>
      <c r="AJJ358"/>
      <c r="AJK358"/>
      <c r="AJL358"/>
      <c r="AJM358"/>
      <c r="AJN358"/>
      <c r="AJO358"/>
      <c r="AJP358"/>
      <c r="AJQ358"/>
      <c r="AJR358"/>
      <c r="AJS358"/>
      <c r="AJT358"/>
      <c r="AJU358"/>
      <c r="AJV358"/>
      <c r="AJW358"/>
      <c r="AJX358"/>
      <c r="AJY358"/>
      <c r="AJZ358"/>
      <c r="AKA358"/>
      <c r="AKB358"/>
      <c r="AKC358"/>
      <c r="AKD358"/>
      <c r="AKE358"/>
      <c r="AKF358"/>
      <c r="AKG358"/>
      <c r="AKH358"/>
      <c r="AKI358"/>
      <c r="AKJ358"/>
      <c r="AKK358"/>
      <c r="AKL358"/>
      <c r="AKM358"/>
      <c r="AKN358"/>
      <c r="AKO358"/>
      <c r="AKP358"/>
      <c r="AKQ358"/>
      <c r="AKR358"/>
      <c r="AKS358"/>
      <c r="AKT358"/>
      <c r="AKU358"/>
      <c r="AKV358"/>
      <c r="AKW358"/>
      <c r="AKX358"/>
      <c r="AKY358"/>
      <c r="AKZ358"/>
      <c r="ALA358"/>
      <c r="ALB358"/>
      <c r="ALC358"/>
      <c r="ALD358"/>
      <c r="ALE358"/>
      <c r="ALF358"/>
      <c r="ALG358"/>
      <c r="ALH358"/>
      <c r="ALI358"/>
      <c r="ALJ358"/>
      <c r="ALK358"/>
      <c r="ALL358"/>
      <c r="ALM358"/>
      <c r="ALN358"/>
      <c r="ALO358"/>
      <c r="ALP358"/>
      <c r="ALQ358"/>
      <c r="ALR358"/>
      <c r="ALS358"/>
      <c r="ALT358"/>
      <c r="ALU358"/>
      <c r="ALV358"/>
      <c r="ALW358"/>
      <c r="ALX358"/>
      <c r="ALY358"/>
      <c r="ALZ358"/>
      <c r="AMA358"/>
      <c r="AMB358"/>
      <c r="AMC358"/>
      <c r="AMD358"/>
      <c r="AME358"/>
      <c r="AMF358"/>
      <c r="AMG358"/>
      <c r="AMH358"/>
      <c r="AMI358"/>
      <c r="AMJ358"/>
      <c r="AMK358"/>
      <c r="AML358"/>
      <c r="AMM358"/>
    </row>
    <row r="359" spans="1:1027" ht="25.5" customHeight="1">
      <c r="A359" s="655"/>
      <c r="B359" s="655"/>
      <c r="C359" s="263"/>
      <c r="D359" s="263">
        <v>4210</v>
      </c>
      <c r="E359" s="654" t="s">
        <v>225</v>
      </c>
      <c r="F359" s="654"/>
      <c r="G359" s="265">
        <v>1600</v>
      </c>
      <c r="H359" s="265">
        <v>1600</v>
      </c>
      <c r="I359" s="266">
        <v>524.29999999999995</v>
      </c>
      <c r="J359" s="259">
        <f t="shared" si="40"/>
        <v>32.768749999999997</v>
      </c>
      <c r="K359" s="259">
        <f t="shared" si="39"/>
        <v>100</v>
      </c>
      <c r="L359" s="313"/>
      <c r="M359" s="313"/>
      <c r="N359" s="313"/>
      <c r="P359" s="267">
        <f t="shared" si="38"/>
        <v>0</v>
      </c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  <c r="ZP359"/>
      <c r="ZQ359"/>
      <c r="ZR359"/>
      <c r="ZS359"/>
      <c r="ZT359"/>
      <c r="ZU359"/>
      <c r="ZV359"/>
      <c r="ZW359"/>
      <c r="ZX359"/>
      <c r="ZY359"/>
      <c r="ZZ359"/>
      <c r="AAA359"/>
      <c r="AAB359"/>
      <c r="AAC359"/>
      <c r="AAD359"/>
      <c r="AAE359"/>
      <c r="AAF359"/>
      <c r="AAG359"/>
      <c r="AAH359"/>
      <c r="AAI359"/>
      <c r="AAJ359"/>
      <c r="AAK359"/>
      <c r="AAL359"/>
      <c r="AAM359"/>
      <c r="AAN359"/>
      <c r="AAO359"/>
      <c r="AAP359"/>
      <c r="AAQ359"/>
      <c r="AAR359"/>
      <c r="AAS359"/>
      <c r="AAT359"/>
      <c r="AAU359"/>
      <c r="AAV359"/>
      <c r="AAW359"/>
      <c r="AAX359"/>
      <c r="AAY359"/>
      <c r="AAZ359"/>
      <c r="ABA359"/>
      <c r="ABB359"/>
      <c r="ABC359"/>
      <c r="ABD359"/>
      <c r="ABE359"/>
      <c r="ABF359"/>
      <c r="ABG359"/>
      <c r="ABH359"/>
      <c r="ABI359"/>
      <c r="ABJ359"/>
      <c r="ABK359"/>
      <c r="ABL359"/>
      <c r="ABM359"/>
      <c r="ABN359"/>
      <c r="ABO359"/>
      <c r="ABP359"/>
      <c r="ABQ359"/>
      <c r="ABR359"/>
      <c r="ABS359"/>
      <c r="ABT359"/>
      <c r="ABU359"/>
      <c r="ABV359"/>
      <c r="ABW359"/>
      <c r="ABX359"/>
      <c r="ABY359"/>
      <c r="ABZ359"/>
      <c r="ACA359"/>
      <c r="ACB359"/>
      <c r="ACC359"/>
      <c r="ACD359"/>
      <c r="ACE359"/>
      <c r="ACF359"/>
      <c r="ACG359"/>
      <c r="ACH359"/>
      <c r="ACI359"/>
      <c r="ACJ359"/>
      <c r="ACK359"/>
      <c r="ACL359"/>
      <c r="ACM359"/>
      <c r="ACN359"/>
      <c r="ACO359"/>
      <c r="ACP359"/>
      <c r="ACQ359"/>
      <c r="ACR359"/>
      <c r="ACS359"/>
      <c r="ACT359"/>
      <c r="ACU359"/>
      <c r="ACV359"/>
      <c r="ACW359"/>
      <c r="ACX359"/>
      <c r="ACY359"/>
      <c r="ACZ359"/>
      <c r="ADA359"/>
      <c r="ADB359"/>
      <c r="ADC359"/>
      <c r="ADD359"/>
      <c r="ADE359"/>
      <c r="ADF359"/>
      <c r="ADG359"/>
      <c r="ADH359"/>
      <c r="ADI359"/>
      <c r="ADJ359"/>
      <c r="ADK359"/>
      <c r="ADL359"/>
      <c r="ADM359"/>
      <c r="ADN359"/>
      <c r="ADO359"/>
      <c r="ADP359"/>
      <c r="ADQ359"/>
      <c r="ADR359"/>
      <c r="ADS359"/>
      <c r="ADT359"/>
      <c r="ADU359"/>
      <c r="ADV359"/>
      <c r="ADW359"/>
      <c r="ADX359"/>
      <c r="ADY359"/>
      <c r="ADZ359"/>
      <c r="AEA359"/>
      <c r="AEB359"/>
      <c r="AEC359"/>
      <c r="AED359"/>
      <c r="AEE359"/>
      <c r="AEF359"/>
      <c r="AEG359"/>
      <c r="AEH359"/>
      <c r="AEI359"/>
      <c r="AEJ359"/>
      <c r="AEK359"/>
      <c r="AEL359"/>
      <c r="AEM359"/>
      <c r="AEN359"/>
      <c r="AEO359"/>
      <c r="AEP359"/>
      <c r="AEQ359"/>
      <c r="AER359"/>
      <c r="AES359"/>
      <c r="AET359"/>
      <c r="AEU359"/>
      <c r="AEV359"/>
      <c r="AEW359"/>
      <c r="AEX359"/>
      <c r="AEY359"/>
      <c r="AEZ359"/>
      <c r="AFA359"/>
      <c r="AFB359"/>
      <c r="AFC359"/>
      <c r="AFD359"/>
      <c r="AFE359"/>
      <c r="AFF359"/>
      <c r="AFG359"/>
      <c r="AFH359"/>
      <c r="AFI359"/>
      <c r="AFJ359"/>
      <c r="AFK359"/>
      <c r="AFL359"/>
      <c r="AFM359"/>
      <c r="AFN359"/>
      <c r="AFO359"/>
      <c r="AFP359"/>
      <c r="AFQ359"/>
      <c r="AFR359"/>
      <c r="AFS359"/>
      <c r="AFT359"/>
      <c r="AFU359"/>
      <c r="AFV359"/>
      <c r="AFW359"/>
      <c r="AFX359"/>
      <c r="AFY359"/>
      <c r="AFZ359"/>
      <c r="AGA359"/>
      <c r="AGB359"/>
      <c r="AGC359"/>
      <c r="AGD359"/>
      <c r="AGE359"/>
      <c r="AGF359"/>
      <c r="AGG359"/>
      <c r="AGH359"/>
      <c r="AGI359"/>
      <c r="AGJ359"/>
      <c r="AGK359"/>
      <c r="AGL359"/>
      <c r="AGM359"/>
      <c r="AGN359"/>
      <c r="AGO359"/>
      <c r="AGP359"/>
      <c r="AGQ359"/>
      <c r="AGR359"/>
      <c r="AGS359"/>
      <c r="AGT359"/>
      <c r="AGU359"/>
      <c r="AGV359"/>
      <c r="AGW359"/>
      <c r="AGX359"/>
      <c r="AGY359"/>
      <c r="AGZ359"/>
      <c r="AHA359"/>
      <c r="AHB359"/>
      <c r="AHC359"/>
      <c r="AHD359"/>
      <c r="AHE359"/>
      <c r="AHF359"/>
      <c r="AHG359"/>
      <c r="AHH359"/>
      <c r="AHI359"/>
      <c r="AHJ359"/>
      <c r="AHK359"/>
      <c r="AHL359"/>
      <c r="AHM359"/>
      <c r="AHN359"/>
      <c r="AHO359"/>
      <c r="AHP359"/>
      <c r="AHQ359"/>
      <c r="AHR359"/>
      <c r="AHS359"/>
      <c r="AHT359"/>
      <c r="AHU359"/>
      <c r="AHV359"/>
      <c r="AHW359"/>
      <c r="AHX359"/>
      <c r="AHY359"/>
      <c r="AHZ359"/>
      <c r="AIA359"/>
      <c r="AIB359"/>
      <c r="AIC359"/>
      <c r="AID359"/>
      <c r="AIE359"/>
      <c r="AIF359"/>
      <c r="AIG359"/>
      <c r="AIH359"/>
      <c r="AII359"/>
      <c r="AIJ359"/>
      <c r="AIK359"/>
      <c r="AIL359"/>
      <c r="AIM359"/>
      <c r="AIN359"/>
      <c r="AIO359"/>
      <c r="AIP359"/>
      <c r="AIQ359"/>
      <c r="AIR359"/>
      <c r="AIS359"/>
      <c r="AIT359"/>
      <c r="AIU359"/>
      <c r="AIV359"/>
      <c r="AIW359"/>
      <c r="AIX359"/>
      <c r="AIY359"/>
      <c r="AIZ359"/>
      <c r="AJA359"/>
      <c r="AJB359"/>
      <c r="AJC359"/>
      <c r="AJD359"/>
      <c r="AJE359"/>
      <c r="AJF359"/>
      <c r="AJG359"/>
      <c r="AJH359"/>
      <c r="AJI359"/>
      <c r="AJJ359"/>
      <c r="AJK359"/>
      <c r="AJL359"/>
      <c r="AJM359"/>
      <c r="AJN359"/>
      <c r="AJO359"/>
      <c r="AJP359"/>
      <c r="AJQ359"/>
      <c r="AJR359"/>
      <c r="AJS359"/>
      <c r="AJT359"/>
      <c r="AJU359"/>
      <c r="AJV359"/>
      <c r="AJW359"/>
      <c r="AJX359"/>
      <c r="AJY359"/>
      <c r="AJZ359"/>
      <c r="AKA359"/>
      <c r="AKB359"/>
      <c r="AKC359"/>
      <c r="AKD359"/>
      <c r="AKE359"/>
      <c r="AKF359"/>
      <c r="AKG359"/>
      <c r="AKH359"/>
      <c r="AKI359"/>
      <c r="AKJ359"/>
      <c r="AKK359"/>
      <c r="AKL359"/>
      <c r="AKM359"/>
      <c r="AKN359"/>
      <c r="AKO359"/>
      <c r="AKP359"/>
      <c r="AKQ359"/>
      <c r="AKR359"/>
      <c r="AKS359"/>
      <c r="AKT359"/>
      <c r="AKU359"/>
      <c r="AKV359"/>
      <c r="AKW359"/>
      <c r="AKX359"/>
      <c r="AKY359"/>
      <c r="AKZ359"/>
      <c r="ALA359"/>
      <c r="ALB359"/>
      <c r="ALC359"/>
      <c r="ALD359"/>
      <c r="ALE359"/>
      <c r="ALF359"/>
      <c r="ALG359"/>
      <c r="ALH359"/>
      <c r="ALI359"/>
      <c r="ALJ359"/>
      <c r="ALK359"/>
      <c r="ALL359"/>
      <c r="ALM359"/>
      <c r="ALN359"/>
      <c r="ALO359"/>
      <c r="ALP359"/>
      <c r="ALQ359"/>
      <c r="ALR359"/>
      <c r="ALS359"/>
      <c r="ALT359"/>
      <c r="ALU359"/>
      <c r="ALV359"/>
      <c r="ALW359"/>
      <c r="ALX359"/>
      <c r="ALY359"/>
      <c r="ALZ359"/>
      <c r="AMA359"/>
      <c r="AMB359"/>
      <c r="AMC359"/>
      <c r="AMD359"/>
      <c r="AME359"/>
      <c r="AMF359"/>
      <c r="AMG359"/>
      <c r="AMH359"/>
      <c r="AMI359"/>
      <c r="AMJ359"/>
      <c r="AMK359"/>
      <c r="AML359"/>
      <c r="AMM359"/>
    </row>
    <row r="360" spans="1:1027" ht="23.25" customHeight="1">
      <c r="A360" s="655"/>
      <c r="B360" s="655"/>
      <c r="C360" s="263"/>
      <c r="D360" s="263">
        <v>4300</v>
      </c>
      <c r="E360" s="654" t="s">
        <v>219</v>
      </c>
      <c r="F360" s="654"/>
      <c r="G360" s="265">
        <v>13155</v>
      </c>
      <c r="H360" s="265">
        <v>12671</v>
      </c>
      <c r="I360" s="266">
        <v>11147</v>
      </c>
      <c r="J360" s="259">
        <f t="shared" si="40"/>
        <v>87.972535711467131</v>
      </c>
      <c r="K360" s="259">
        <f t="shared" si="39"/>
        <v>96.32079057392626</v>
      </c>
      <c r="L360" s="313"/>
      <c r="M360" s="313"/>
      <c r="N360" s="313"/>
      <c r="P360" s="267">
        <f t="shared" si="38"/>
        <v>-484</v>
      </c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  <c r="XY360"/>
      <c r="XZ360"/>
      <c r="YA360"/>
      <c r="YB360"/>
      <c r="YC360"/>
      <c r="YD360"/>
      <c r="YE360"/>
      <c r="YF360"/>
      <c r="YG360"/>
      <c r="YH360"/>
      <c r="YI360"/>
      <c r="YJ360"/>
      <c r="YK360"/>
      <c r="YL360"/>
      <c r="YM360"/>
      <c r="YN360"/>
      <c r="YO360"/>
      <c r="YP360"/>
      <c r="YQ360"/>
      <c r="YR360"/>
      <c r="YS360"/>
      <c r="YT360"/>
      <c r="YU360"/>
      <c r="YV360"/>
      <c r="YW360"/>
      <c r="YX360"/>
      <c r="YY360"/>
      <c r="YZ360"/>
      <c r="ZA360"/>
      <c r="ZB360"/>
      <c r="ZC360"/>
      <c r="ZD360"/>
      <c r="ZE360"/>
      <c r="ZF360"/>
      <c r="ZG360"/>
      <c r="ZH360"/>
      <c r="ZI360"/>
      <c r="ZJ360"/>
      <c r="ZK360"/>
      <c r="ZL360"/>
      <c r="ZM360"/>
      <c r="ZN360"/>
      <c r="ZO360"/>
      <c r="ZP360"/>
      <c r="ZQ360"/>
      <c r="ZR360"/>
      <c r="ZS360"/>
      <c r="ZT360"/>
      <c r="ZU360"/>
      <c r="ZV360"/>
      <c r="ZW360"/>
      <c r="ZX360"/>
      <c r="ZY360"/>
      <c r="ZZ360"/>
      <c r="AAA360"/>
      <c r="AAB360"/>
      <c r="AAC360"/>
      <c r="AAD360"/>
      <c r="AAE360"/>
      <c r="AAF360"/>
      <c r="AAG360"/>
      <c r="AAH360"/>
      <c r="AAI360"/>
      <c r="AAJ360"/>
      <c r="AAK360"/>
      <c r="AAL360"/>
      <c r="AAM360"/>
      <c r="AAN360"/>
      <c r="AAO360"/>
      <c r="AAP360"/>
      <c r="AAQ360"/>
      <c r="AAR360"/>
      <c r="AAS360"/>
      <c r="AAT360"/>
      <c r="AAU360"/>
      <c r="AAV360"/>
      <c r="AAW360"/>
      <c r="AAX360"/>
      <c r="AAY360"/>
      <c r="AAZ360"/>
      <c r="ABA360"/>
      <c r="ABB360"/>
      <c r="ABC360"/>
      <c r="ABD360"/>
      <c r="ABE360"/>
      <c r="ABF360"/>
      <c r="ABG360"/>
      <c r="ABH360"/>
      <c r="ABI360"/>
      <c r="ABJ360"/>
      <c r="ABK360"/>
      <c r="ABL360"/>
      <c r="ABM360"/>
      <c r="ABN360"/>
      <c r="ABO360"/>
      <c r="ABP360"/>
      <c r="ABQ360"/>
      <c r="ABR360"/>
      <c r="ABS360"/>
      <c r="ABT360"/>
      <c r="ABU360"/>
      <c r="ABV360"/>
      <c r="ABW360"/>
      <c r="ABX360"/>
      <c r="ABY360"/>
      <c r="ABZ360"/>
      <c r="ACA360"/>
      <c r="ACB360"/>
      <c r="ACC360"/>
      <c r="ACD360"/>
      <c r="ACE360"/>
      <c r="ACF360"/>
      <c r="ACG360"/>
      <c r="ACH360"/>
      <c r="ACI360"/>
      <c r="ACJ360"/>
      <c r="ACK360"/>
      <c r="ACL360"/>
      <c r="ACM360"/>
      <c r="ACN360"/>
      <c r="ACO360"/>
      <c r="ACP360"/>
      <c r="ACQ360"/>
      <c r="ACR360"/>
      <c r="ACS360"/>
      <c r="ACT360"/>
      <c r="ACU360"/>
      <c r="ACV360"/>
      <c r="ACW360"/>
      <c r="ACX360"/>
      <c r="ACY360"/>
      <c r="ACZ360"/>
      <c r="ADA360"/>
      <c r="ADB360"/>
      <c r="ADC360"/>
      <c r="ADD360"/>
      <c r="ADE360"/>
      <c r="ADF360"/>
      <c r="ADG360"/>
      <c r="ADH360"/>
      <c r="ADI360"/>
      <c r="ADJ360"/>
      <c r="ADK360"/>
      <c r="ADL360"/>
      <c r="ADM360"/>
      <c r="ADN360"/>
      <c r="ADO360"/>
      <c r="ADP360"/>
      <c r="ADQ360"/>
      <c r="ADR360"/>
      <c r="ADS360"/>
      <c r="ADT360"/>
      <c r="ADU360"/>
      <c r="ADV360"/>
      <c r="ADW360"/>
      <c r="ADX360"/>
      <c r="ADY360"/>
      <c r="ADZ360"/>
      <c r="AEA360"/>
      <c r="AEB360"/>
      <c r="AEC360"/>
      <c r="AED360"/>
      <c r="AEE360"/>
      <c r="AEF360"/>
      <c r="AEG360"/>
      <c r="AEH360"/>
      <c r="AEI360"/>
      <c r="AEJ360"/>
      <c r="AEK360"/>
      <c r="AEL360"/>
      <c r="AEM360"/>
      <c r="AEN360"/>
      <c r="AEO360"/>
      <c r="AEP360"/>
      <c r="AEQ360"/>
      <c r="AER360"/>
      <c r="AES360"/>
      <c r="AET360"/>
      <c r="AEU360"/>
      <c r="AEV360"/>
      <c r="AEW360"/>
      <c r="AEX360"/>
      <c r="AEY360"/>
      <c r="AEZ360"/>
      <c r="AFA360"/>
      <c r="AFB360"/>
      <c r="AFC360"/>
      <c r="AFD360"/>
      <c r="AFE360"/>
      <c r="AFF360"/>
      <c r="AFG360"/>
      <c r="AFH360"/>
      <c r="AFI360"/>
      <c r="AFJ360"/>
      <c r="AFK360"/>
      <c r="AFL360"/>
      <c r="AFM360"/>
      <c r="AFN360"/>
      <c r="AFO360"/>
      <c r="AFP360"/>
      <c r="AFQ360"/>
      <c r="AFR360"/>
      <c r="AFS360"/>
      <c r="AFT360"/>
      <c r="AFU360"/>
      <c r="AFV360"/>
      <c r="AFW360"/>
      <c r="AFX360"/>
      <c r="AFY360"/>
      <c r="AFZ360"/>
      <c r="AGA360"/>
      <c r="AGB360"/>
      <c r="AGC360"/>
      <c r="AGD360"/>
      <c r="AGE360"/>
      <c r="AGF360"/>
      <c r="AGG360"/>
      <c r="AGH360"/>
      <c r="AGI360"/>
      <c r="AGJ360"/>
      <c r="AGK360"/>
      <c r="AGL360"/>
      <c r="AGM360"/>
      <c r="AGN360"/>
      <c r="AGO360"/>
      <c r="AGP360"/>
      <c r="AGQ360"/>
      <c r="AGR360"/>
      <c r="AGS360"/>
      <c r="AGT360"/>
      <c r="AGU360"/>
      <c r="AGV360"/>
      <c r="AGW360"/>
      <c r="AGX360"/>
      <c r="AGY360"/>
      <c r="AGZ360"/>
      <c r="AHA360"/>
      <c r="AHB360"/>
      <c r="AHC360"/>
      <c r="AHD360"/>
      <c r="AHE360"/>
      <c r="AHF360"/>
      <c r="AHG360"/>
      <c r="AHH360"/>
      <c r="AHI360"/>
      <c r="AHJ360"/>
      <c r="AHK360"/>
      <c r="AHL360"/>
      <c r="AHM360"/>
      <c r="AHN360"/>
      <c r="AHO360"/>
      <c r="AHP360"/>
      <c r="AHQ360"/>
      <c r="AHR360"/>
      <c r="AHS360"/>
      <c r="AHT360"/>
      <c r="AHU360"/>
      <c r="AHV360"/>
      <c r="AHW360"/>
      <c r="AHX360"/>
      <c r="AHY360"/>
      <c r="AHZ360"/>
      <c r="AIA360"/>
      <c r="AIB360"/>
      <c r="AIC360"/>
      <c r="AID360"/>
      <c r="AIE360"/>
      <c r="AIF360"/>
      <c r="AIG360"/>
      <c r="AIH360"/>
      <c r="AII360"/>
      <c r="AIJ360"/>
      <c r="AIK360"/>
      <c r="AIL360"/>
      <c r="AIM360"/>
      <c r="AIN360"/>
      <c r="AIO360"/>
      <c r="AIP360"/>
      <c r="AIQ360"/>
      <c r="AIR360"/>
      <c r="AIS360"/>
      <c r="AIT360"/>
      <c r="AIU360"/>
      <c r="AIV360"/>
      <c r="AIW360"/>
      <c r="AIX360"/>
      <c r="AIY360"/>
      <c r="AIZ360"/>
      <c r="AJA360"/>
      <c r="AJB360"/>
      <c r="AJC360"/>
      <c r="AJD360"/>
      <c r="AJE360"/>
      <c r="AJF360"/>
      <c r="AJG360"/>
      <c r="AJH360"/>
      <c r="AJI360"/>
      <c r="AJJ360"/>
      <c r="AJK360"/>
      <c r="AJL360"/>
      <c r="AJM360"/>
      <c r="AJN360"/>
      <c r="AJO360"/>
      <c r="AJP360"/>
      <c r="AJQ360"/>
      <c r="AJR360"/>
      <c r="AJS360"/>
      <c r="AJT360"/>
      <c r="AJU360"/>
      <c r="AJV360"/>
      <c r="AJW360"/>
      <c r="AJX360"/>
      <c r="AJY360"/>
      <c r="AJZ360"/>
      <c r="AKA360"/>
      <c r="AKB360"/>
      <c r="AKC360"/>
      <c r="AKD360"/>
      <c r="AKE360"/>
      <c r="AKF360"/>
      <c r="AKG360"/>
      <c r="AKH360"/>
      <c r="AKI360"/>
      <c r="AKJ360"/>
      <c r="AKK360"/>
      <c r="AKL360"/>
      <c r="AKM360"/>
      <c r="AKN360"/>
      <c r="AKO360"/>
      <c r="AKP360"/>
      <c r="AKQ360"/>
      <c r="AKR360"/>
      <c r="AKS360"/>
      <c r="AKT360"/>
      <c r="AKU360"/>
      <c r="AKV360"/>
      <c r="AKW360"/>
      <c r="AKX360"/>
      <c r="AKY360"/>
      <c r="AKZ360"/>
      <c r="ALA360"/>
      <c r="ALB360"/>
      <c r="ALC360"/>
      <c r="ALD360"/>
      <c r="ALE360"/>
      <c r="ALF360"/>
      <c r="ALG360"/>
      <c r="ALH360"/>
      <c r="ALI360"/>
      <c r="ALJ360"/>
      <c r="ALK360"/>
      <c r="ALL360"/>
      <c r="ALM360"/>
      <c r="ALN360"/>
      <c r="ALO360"/>
      <c r="ALP360"/>
      <c r="ALQ360"/>
      <c r="ALR360"/>
      <c r="ALS360"/>
      <c r="ALT360"/>
      <c r="ALU360"/>
      <c r="ALV360"/>
      <c r="ALW360"/>
      <c r="ALX360"/>
      <c r="ALY360"/>
      <c r="ALZ360"/>
      <c r="AMA360"/>
      <c r="AMB360"/>
      <c r="AMC360"/>
      <c r="AMD360"/>
      <c r="AME360"/>
      <c r="AMF360"/>
      <c r="AMG360"/>
      <c r="AMH360"/>
      <c r="AMI360"/>
      <c r="AMJ360"/>
      <c r="AMK360"/>
      <c r="AML360"/>
      <c r="AMM360"/>
    </row>
    <row r="361" spans="1:1027" s="260" customFormat="1" ht="24.6" customHeight="1">
      <c r="A361" s="674">
        <v>852</v>
      </c>
      <c r="B361" s="674"/>
      <c r="C361" s="254"/>
      <c r="D361" s="254"/>
      <c r="E361" s="669" t="s">
        <v>164</v>
      </c>
      <c r="F361" s="669"/>
      <c r="G361" s="272">
        <f>SUM(G362,G364,G386,G393,G395,G398,G401,G403,G423,G427,G425)</f>
        <v>10192506</v>
      </c>
      <c r="H361" s="272">
        <f>SUM(H362,H364,H386,H393,H395,H398,H401,H403,H423,H425,H427)</f>
        <v>11423750</v>
      </c>
      <c r="I361" s="272">
        <f>SUM(I362,I364,I386,I393,I395,I398,I401,I403,I423,I425,I427)</f>
        <v>5779354.6900000004</v>
      </c>
      <c r="J361" s="259">
        <f t="shared" si="40"/>
        <v>50.590696487580701</v>
      </c>
      <c r="K361" s="259">
        <f t="shared" si="39"/>
        <v>112.07989477759443</v>
      </c>
      <c r="L361" s="313"/>
      <c r="M361" s="313"/>
      <c r="N361" s="313"/>
      <c r="P361" s="261">
        <f t="shared" si="38"/>
        <v>1231244</v>
      </c>
    </row>
    <row r="362" spans="1:1027" s="260" customFormat="1" ht="26.25" customHeight="1">
      <c r="A362" s="655"/>
      <c r="B362" s="655"/>
      <c r="C362" s="254">
        <v>85202</v>
      </c>
      <c r="D362" s="254"/>
      <c r="E362" s="669" t="s">
        <v>267</v>
      </c>
      <c r="F362" s="669"/>
      <c r="G362" s="272">
        <f>SUM(G363:G363)</f>
        <v>1150000</v>
      </c>
      <c r="H362" s="272">
        <f>SUM(H363:H363)</f>
        <v>1150000</v>
      </c>
      <c r="I362" s="272">
        <f>SUM(I363:I363)</f>
        <v>563088.03</v>
      </c>
      <c r="J362" s="259">
        <f t="shared" si="40"/>
        <v>48.964176521739134</v>
      </c>
      <c r="K362" s="259">
        <f t="shared" si="39"/>
        <v>100</v>
      </c>
      <c r="L362" s="313"/>
      <c r="M362" s="313"/>
      <c r="N362" s="313"/>
      <c r="P362" s="261">
        <f t="shared" si="38"/>
        <v>0</v>
      </c>
    </row>
    <row r="363" spans="1:1027" ht="61.15" customHeight="1">
      <c r="A363" s="655"/>
      <c r="B363" s="655"/>
      <c r="C363" s="263"/>
      <c r="D363" s="263">
        <v>4330</v>
      </c>
      <c r="E363" s="654" t="s">
        <v>268</v>
      </c>
      <c r="F363" s="654"/>
      <c r="G363" s="265">
        <v>1150000</v>
      </c>
      <c r="H363" s="265">
        <v>1150000</v>
      </c>
      <c r="I363" s="266">
        <v>563088.03</v>
      </c>
      <c r="J363" s="259">
        <f t="shared" si="40"/>
        <v>48.964176521739134</v>
      </c>
      <c r="K363" s="259">
        <f t="shared" si="39"/>
        <v>100</v>
      </c>
      <c r="L363" s="313"/>
      <c r="M363" s="313"/>
      <c r="N363" s="313"/>
      <c r="P363" s="267">
        <f t="shared" si="38"/>
        <v>0</v>
      </c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  <c r="XY363"/>
      <c r="XZ363"/>
      <c r="YA363"/>
      <c r="YB363"/>
      <c r="YC363"/>
      <c r="YD363"/>
      <c r="YE363"/>
      <c r="YF363"/>
      <c r="YG363"/>
      <c r="YH363"/>
      <c r="YI363"/>
      <c r="YJ363"/>
      <c r="YK363"/>
      <c r="YL363"/>
      <c r="YM363"/>
      <c r="YN363"/>
      <c r="YO363"/>
      <c r="YP363"/>
      <c r="YQ363"/>
      <c r="YR363"/>
      <c r="YS363"/>
      <c r="YT363"/>
      <c r="YU363"/>
      <c r="YV363"/>
      <c r="YW363"/>
      <c r="YX363"/>
      <c r="YY363"/>
      <c r="YZ363"/>
      <c r="ZA363"/>
      <c r="ZB363"/>
      <c r="ZC363"/>
      <c r="ZD363"/>
      <c r="ZE363"/>
      <c r="ZF363"/>
      <c r="ZG363"/>
      <c r="ZH363"/>
      <c r="ZI363"/>
      <c r="ZJ363"/>
      <c r="ZK363"/>
      <c r="ZL363"/>
      <c r="ZM363"/>
      <c r="ZN363"/>
      <c r="ZO363"/>
      <c r="ZP363"/>
      <c r="ZQ363"/>
      <c r="ZR363"/>
      <c r="ZS363"/>
      <c r="ZT363"/>
      <c r="ZU363"/>
      <c r="ZV363"/>
      <c r="ZW363"/>
      <c r="ZX363"/>
      <c r="ZY363"/>
      <c r="ZZ363"/>
      <c r="AAA363"/>
      <c r="AAB363"/>
      <c r="AAC363"/>
      <c r="AAD363"/>
      <c r="AAE363"/>
      <c r="AAF363"/>
      <c r="AAG363"/>
      <c r="AAH363"/>
      <c r="AAI363"/>
      <c r="AAJ363"/>
      <c r="AAK363"/>
      <c r="AAL363"/>
      <c r="AAM363"/>
      <c r="AAN363"/>
      <c r="AAO363"/>
      <c r="AAP363"/>
      <c r="AAQ363"/>
      <c r="AAR363"/>
      <c r="AAS363"/>
      <c r="AAT363"/>
      <c r="AAU363"/>
      <c r="AAV363"/>
      <c r="AAW363"/>
      <c r="AAX363"/>
      <c r="AAY363"/>
      <c r="AAZ363"/>
      <c r="ABA363"/>
      <c r="ABB363"/>
      <c r="ABC363"/>
      <c r="ABD363"/>
      <c r="ABE363"/>
      <c r="ABF363"/>
      <c r="ABG363"/>
      <c r="ABH363"/>
      <c r="ABI363"/>
      <c r="ABJ363"/>
      <c r="ABK363"/>
      <c r="ABL363"/>
      <c r="ABM363"/>
      <c r="ABN363"/>
      <c r="ABO363"/>
      <c r="ABP363"/>
      <c r="ABQ363"/>
      <c r="ABR363"/>
      <c r="ABS363"/>
      <c r="ABT363"/>
      <c r="ABU363"/>
      <c r="ABV363"/>
      <c r="ABW363"/>
      <c r="ABX363"/>
      <c r="ABY363"/>
      <c r="ABZ363"/>
      <c r="ACA363"/>
      <c r="ACB363"/>
      <c r="ACC363"/>
      <c r="ACD363"/>
      <c r="ACE363"/>
      <c r="ACF363"/>
      <c r="ACG363"/>
      <c r="ACH363"/>
      <c r="ACI363"/>
      <c r="ACJ363"/>
      <c r="ACK363"/>
      <c r="ACL363"/>
      <c r="ACM363"/>
      <c r="ACN363"/>
      <c r="ACO363"/>
      <c r="ACP363"/>
      <c r="ACQ363"/>
      <c r="ACR363"/>
      <c r="ACS363"/>
      <c r="ACT363"/>
      <c r="ACU363"/>
      <c r="ACV363"/>
      <c r="ACW363"/>
      <c r="ACX363"/>
      <c r="ACY363"/>
      <c r="ACZ363"/>
      <c r="ADA363"/>
      <c r="ADB363"/>
      <c r="ADC363"/>
      <c r="ADD363"/>
      <c r="ADE363"/>
      <c r="ADF363"/>
      <c r="ADG363"/>
      <c r="ADH363"/>
      <c r="ADI363"/>
      <c r="ADJ363"/>
      <c r="ADK363"/>
      <c r="ADL363"/>
      <c r="ADM363"/>
      <c r="ADN363"/>
      <c r="ADO363"/>
      <c r="ADP363"/>
      <c r="ADQ363"/>
      <c r="ADR363"/>
      <c r="ADS363"/>
      <c r="ADT363"/>
      <c r="ADU363"/>
      <c r="ADV363"/>
      <c r="ADW363"/>
      <c r="ADX363"/>
      <c r="ADY363"/>
      <c r="ADZ363"/>
      <c r="AEA363"/>
      <c r="AEB363"/>
      <c r="AEC363"/>
      <c r="AED363"/>
      <c r="AEE363"/>
      <c r="AEF363"/>
      <c r="AEG363"/>
      <c r="AEH363"/>
      <c r="AEI363"/>
      <c r="AEJ363"/>
      <c r="AEK363"/>
      <c r="AEL363"/>
      <c r="AEM363"/>
      <c r="AEN363"/>
      <c r="AEO363"/>
      <c r="AEP363"/>
      <c r="AEQ363"/>
      <c r="AER363"/>
      <c r="AES363"/>
      <c r="AET363"/>
      <c r="AEU363"/>
      <c r="AEV363"/>
      <c r="AEW363"/>
      <c r="AEX363"/>
      <c r="AEY363"/>
      <c r="AEZ363"/>
      <c r="AFA363"/>
      <c r="AFB363"/>
      <c r="AFC363"/>
      <c r="AFD363"/>
      <c r="AFE363"/>
      <c r="AFF363"/>
      <c r="AFG363"/>
      <c r="AFH363"/>
      <c r="AFI363"/>
      <c r="AFJ363"/>
      <c r="AFK363"/>
      <c r="AFL363"/>
      <c r="AFM363"/>
      <c r="AFN363"/>
      <c r="AFO363"/>
      <c r="AFP363"/>
      <c r="AFQ363"/>
      <c r="AFR363"/>
      <c r="AFS363"/>
      <c r="AFT363"/>
      <c r="AFU363"/>
      <c r="AFV363"/>
      <c r="AFW363"/>
      <c r="AFX363"/>
      <c r="AFY363"/>
      <c r="AFZ363"/>
      <c r="AGA363"/>
      <c r="AGB363"/>
      <c r="AGC363"/>
      <c r="AGD363"/>
      <c r="AGE363"/>
      <c r="AGF363"/>
      <c r="AGG363"/>
      <c r="AGH363"/>
      <c r="AGI363"/>
      <c r="AGJ363"/>
      <c r="AGK363"/>
      <c r="AGL363"/>
      <c r="AGM363"/>
      <c r="AGN363"/>
      <c r="AGO363"/>
      <c r="AGP363"/>
      <c r="AGQ363"/>
      <c r="AGR363"/>
      <c r="AGS363"/>
      <c r="AGT363"/>
      <c r="AGU363"/>
      <c r="AGV363"/>
      <c r="AGW363"/>
      <c r="AGX363"/>
      <c r="AGY363"/>
      <c r="AGZ363"/>
      <c r="AHA363"/>
      <c r="AHB363"/>
      <c r="AHC363"/>
      <c r="AHD363"/>
      <c r="AHE363"/>
      <c r="AHF363"/>
      <c r="AHG363"/>
      <c r="AHH363"/>
      <c r="AHI363"/>
      <c r="AHJ363"/>
      <c r="AHK363"/>
      <c r="AHL363"/>
      <c r="AHM363"/>
      <c r="AHN363"/>
      <c r="AHO363"/>
      <c r="AHP363"/>
      <c r="AHQ363"/>
      <c r="AHR363"/>
      <c r="AHS363"/>
      <c r="AHT363"/>
      <c r="AHU363"/>
      <c r="AHV363"/>
      <c r="AHW363"/>
      <c r="AHX363"/>
      <c r="AHY363"/>
      <c r="AHZ363"/>
      <c r="AIA363"/>
      <c r="AIB363"/>
      <c r="AIC363"/>
      <c r="AID363"/>
      <c r="AIE363"/>
      <c r="AIF363"/>
      <c r="AIG363"/>
      <c r="AIH363"/>
      <c r="AII363"/>
      <c r="AIJ363"/>
      <c r="AIK363"/>
      <c r="AIL363"/>
      <c r="AIM363"/>
      <c r="AIN363"/>
      <c r="AIO363"/>
      <c r="AIP363"/>
      <c r="AIQ363"/>
      <c r="AIR363"/>
      <c r="AIS363"/>
      <c r="AIT363"/>
      <c r="AIU363"/>
      <c r="AIV363"/>
      <c r="AIW363"/>
      <c r="AIX363"/>
      <c r="AIY363"/>
      <c r="AIZ363"/>
      <c r="AJA363"/>
      <c r="AJB363"/>
      <c r="AJC363"/>
      <c r="AJD363"/>
      <c r="AJE363"/>
      <c r="AJF363"/>
      <c r="AJG363"/>
      <c r="AJH363"/>
      <c r="AJI363"/>
      <c r="AJJ363"/>
      <c r="AJK363"/>
      <c r="AJL363"/>
      <c r="AJM363"/>
      <c r="AJN363"/>
      <c r="AJO363"/>
      <c r="AJP363"/>
      <c r="AJQ363"/>
      <c r="AJR363"/>
      <c r="AJS363"/>
      <c r="AJT363"/>
      <c r="AJU363"/>
      <c r="AJV363"/>
      <c r="AJW363"/>
      <c r="AJX363"/>
      <c r="AJY363"/>
      <c r="AJZ363"/>
      <c r="AKA363"/>
      <c r="AKB363"/>
      <c r="AKC363"/>
      <c r="AKD363"/>
      <c r="AKE363"/>
      <c r="AKF363"/>
      <c r="AKG363"/>
      <c r="AKH363"/>
      <c r="AKI363"/>
      <c r="AKJ363"/>
      <c r="AKK363"/>
      <c r="AKL363"/>
      <c r="AKM363"/>
      <c r="AKN363"/>
      <c r="AKO363"/>
      <c r="AKP363"/>
      <c r="AKQ363"/>
      <c r="AKR363"/>
      <c r="AKS363"/>
      <c r="AKT363"/>
      <c r="AKU363"/>
      <c r="AKV363"/>
      <c r="AKW363"/>
      <c r="AKX363"/>
      <c r="AKY363"/>
      <c r="AKZ363"/>
      <c r="ALA363"/>
      <c r="ALB363"/>
      <c r="ALC363"/>
      <c r="ALD363"/>
      <c r="ALE363"/>
      <c r="ALF363"/>
      <c r="ALG363"/>
      <c r="ALH363"/>
      <c r="ALI363"/>
      <c r="ALJ363"/>
      <c r="ALK363"/>
      <c r="ALL363"/>
      <c r="ALM363"/>
      <c r="ALN363"/>
      <c r="ALO363"/>
      <c r="ALP363"/>
      <c r="ALQ363"/>
      <c r="ALR363"/>
      <c r="ALS363"/>
      <c r="ALT363"/>
      <c r="ALU363"/>
      <c r="ALV363"/>
      <c r="ALW363"/>
      <c r="ALX363"/>
      <c r="ALY363"/>
      <c r="ALZ363"/>
      <c r="AMA363"/>
      <c r="AMB363"/>
      <c r="AMC363"/>
      <c r="AMD363"/>
      <c r="AME363"/>
      <c r="AMF363"/>
      <c r="AMG363"/>
      <c r="AMH363"/>
      <c r="AMI363"/>
      <c r="AMJ363"/>
      <c r="AMK363"/>
      <c r="AML363"/>
      <c r="AMM363"/>
    </row>
    <row r="364" spans="1:1027" s="260" customFormat="1" ht="26.1" customHeight="1">
      <c r="A364" s="655"/>
      <c r="B364" s="655"/>
      <c r="C364" s="254">
        <v>85203</v>
      </c>
      <c r="D364" s="254"/>
      <c r="E364" s="669" t="s">
        <v>166</v>
      </c>
      <c r="F364" s="669"/>
      <c r="G364" s="272">
        <f>SUM(G365:G385)</f>
        <v>1191558</v>
      </c>
      <c r="H364" s="272">
        <f>SUM(H365:H385)</f>
        <v>1996584</v>
      </c>
      <c r="I364" s="272">
        <f>SUM(I365:I385)</f>
        <v>913242.52</v>
      </c>
      <c r="J364" s="259">
        <f t="shared" si="40"/>
        <v>45.740250347593694</v>
      </c>
      <c r="K364" s="259">
        <f t="shared" si="39"/>
        <v>167.56079015876693</v>
      </c>
      <c r="L364" s="313"/>
      <c r="M364" s="313"/>
      <c r="N364" s="313"/>
      <c r="P364" s="261">
        <f t="shared" si="38"/>
        <v>805026</v>
      </c>
    </row>
    <row r="365" spans="1:1027" ht="131.65" customHeight="1">
      <c r="A365" s="655"/>
      <c r="B365" s="655"/>
      <c r="C365" s="263"/>
      <c r="D365" s="263">
        <v>2360</v>
      </c>
      <c r="E365" s="654" t="s">
        <v>645</v>
      </c>
      <c r="F365" s="654"/>
      <c r="G365" s="265">
        <v>319167</v>
      </c>
      <c r="H365" s="265">
        <v>456480</v>
      </c>
      <c r="I365" s="266">
        <v>231480</v>
      </c>
      <c r="J365" s="259">
        <f t="shared" si="40"/>
        <v>50.709779179810724</v>
      </c>
      <c r="K365" s="259">
        <f t="shared" si="39"/>
        <v>143.02230493754053</v>
      </c>
      <c r="L365" s="313"/>
      <c r="M365" s="313"/>
      <c r="N365" s="313"/>
      <c r="P365" s="267">
        <f t="shared" si="38"/>
        <v>137313</v>
      </c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  <c r="XY365"/>
      <c r="XZ365"/>
      <c r="YA365"/>
      <c r="YB365"/>
      <c r="YC365"/>
      <c r="YD365"/>
      <c r="YE365"/>
      <c r="YF365"/>
      <c r="YG365"/>
      <c r="YH365"/>
      <c r="YI365"/>
      <c r="YJ365"/>
      <c r="YK365"/>
      <c r="YL365"/>
      <c r="YM365"/>
      <c r="YN365"/>
      <c r="YO365"/>
      <c r="YP365"/>
      <c r="YQ365"/>
      <c r="YR365"/>
      <c r="YS365"/>
      <c r="YT365"/>
      <c r="YU365"/>
      <c r="YV365"/>
      <c r="YW365"/>
      <c r="YX365"/>
      <c r="YY365"/>
      <c r="YZ365"/>
      <c r="ZA365"/>
      <c r="ZB365"/>
      <c r="ZC365"/>
      <c r="ZD365"/>
      <c r="ZE365"/>
      <c r="ZF365"/>
      <c r="ZG365"/>
      <c r="ZH365"/>
      <c r="ZI365"/>
      <c r="ZJ365"/>
      <c r="ZK365"/>
      <c r="ZL365"/>
      <c r="ZM365"/>
      <c r="ZN365"/>
      <c r="ZO365"/>
      <c r="ZP365"/>
      <c r="ZQ365"/>
      <c r="ZR365"/>
      <c r="ZS365"/>
      <c r="ZT365"/>
      <c r="ZU365"/>
      <c r="ZV365"/>
      <c r="ZW365"/>
      <c r="ZX365"/>
      <c r="ZY365"/>
      <c r="ZZ365"/>
      <c r="AAA365"/>
      <c r="AAB365"/>
      <c r="AAC365"/>
      <c r="AAD365"/>
      <c r="AAE365"/>
      <c r="AAF365"/>
      <c r="AAG365"/>
      <c r="AAH365"/>
      <c r="AAI365"/>
      <c r="AAJ365"/>
      <c r="AAK365"/>
      <c r="AAL365"/>
      <c r="AAM365"/>
      <c r="AAN365"/>
      <c r="AAO365"/>
      <c r="AAP365"/>
      <c r="AAQ365"/>
      <c r="AAR365"/>
      <c r="AAS365"/>
      <c r="AAT365"/>
      <c r="AAU365"/>
      <c r="AAV365"/>
      <c r="AAW365"/>
      <c r="AAX365"/>
      <c r="AAY365"/>
      <c r="AAZ365"/>
      <c r="ABA365"/>
      <c r="ABB365"/>
      <c r="ABC365"/>
      <c r="ABD365"/>
      <c r="ABE365"/>
      <c r="ABF365"/>
      <c r="ABG365"/>
      <c r="ABH365"/>
      <c r="ABI365"/>
      <c r="ABJ365"/>
      <c r="ABK365"/>
      <c r="ABL365"/>
      <c r="ABM365"/>
      <c r="ABN365"/>
      <c r="ABO365"/>
      <c r="ABP365"/>
      <c r="ABQ365"/>
      <c r="ABR365"/>
      <c r="ABS365"/>
      <c r="ABT365"/>
      <c r="ABU365"/>
      <c r="ABV365"/>
      <c r="ABW365"/>
      <c r="ABX365"/>
      <c r="ABY365"/>
      <c r="ABZ365"/>
      <c r="ACA365"/>
      <c r="ACB365"/>
      <c r="ACC365"/>
      <c r="ACD365"/>
      <c r="ACE365"/>
      <c r="ACF365"/>
      <c r="ACG365"/>
      <c r="ACH365"/>
      <c r="ACI365"/>
      <c r="ACJ365"/>
      <c r="ACK365"/>
      <c r="ACL365"/>
      <c r="ACM365"/>
      <c r="ACN365"/>
      <c r="ACO365"/>
      <c r="ACP365"/>
      <c r="ACQ365"/>
      <c r="ACR365"/>
      <c r="ACS365"/>
      <c r="ACT365"/>
      <c r="ACU365"/>
      <c r="ACV365"/>
      <c r="ACW365"/>
      <c r="ACX365"/>
      <c r="ACY365"/>
      <c r="ACZ365"/>
      <c r="ADA365"/>
      <c r="ADB365"/>
      <c r="ADC365"/>
      <c r="ADD365"/>
      <c r="ADE365"/>
      <c r="ADF365"/>
      <c r="ADG365"/>
      <c r="ADH365"/>
      <c r="ADI365"/>
      <c r="ADJ365"/>
      <c r="ADK365"/>
      <c r="ADL365"/>
      <c r="ADM365"/>
      <c r="ADN365"/>
      <c r="ADO365"/>
      <c r="ADP365"/>
      <c r="ADQ365"/>
      <c r="ADR365"/>
      <c r="ADS365"/>
      <c r="ADT365"/>
      <c r="ADU365"/>
      <c r="ADV365"/>
      <c r="ADW365"/>
      <c r="ADX365"/>
      <c r="ADY365"/>
      <c r="ADZ365"/>
      <c r="AEA365"/>
      <c r="AEB365"/>
      <c r="AEC365"/>
      <c r="AED365"/>
      <c r="AEE365"/>
      <c r="AEF365"/>
      <c r="AEG365"/>
      <c r="AEH365"/>
      <c r="AEI365"/>
      <c r="AEJ365"/>
      <c r="AEK365"/>
      <c r="AEL365"/>
      <c r="AEM365"/>
      <c r="AEN365"/>
      <c r="AEO365"/>
      <c r="AEP365"/>
      <c r="AEQ365"/>
      <c r="AER365"/>
      <c r="AES365"/>
      <c r="AET365"/>
      <c r="AEU365"/>
      <c r="AEV365"/>
      <c r="AEW365"/>
      <c r="AEX365"/>
      <c r="AEY365"/>
      <c r="AEZ365"/>
      <c r="AFA365"/>
      <c r="AFB365"/>
      <c r="AFC365"/>
      <c r="AFD365"/>
      <c r="AFE365"/>
      <c r="AFF365"/>
      <c r="AFG365"/>
      <c r="AFH365"/>
      <c r="AFI365"/>
      <c r="AFJ365"/>
      <c r="AFK365"/>
      <c r="AFL365"/>
      <c r="AFM365"/>
      <c r="AFN365"/>
      <c r="AFO365"/>
      <c r="AFP365"/>
      <c r="AFQ365"/>
      <c r="AFR365"/>
      <c r="AFS365"/>
      <c r="AFT365"/>
      <c r="AFU365"/>
      <c r="AFV365"/>
      <c r="AFW365"/>
      <c r="AFX365"/>
      <c r="AFY365"/>
      <c r="AFZ365"/>
      <c r="AGA365"/>
      <c r="AGB365"/>
      <c r="AGC365"/>
      <c r="AGD365"/>
      <c r="AGE365"/>
      <c r="AGF365"/>
      <c r="AGG365"/>
      <c r="AGH365"/>
      <c r="AGI365"/>
      <c r="AGJ365"/>
      <c r="AGK365"/>
      <c r="AGL365"/>
      <c r="AGM365"/>
      <c r="AGN365"/>
      <c r="AGO365"/>
      <c r="AGP365"/>
      <c r="AGQ365"/>
      <c r="AGR365"/>
      <c r="AGS365"/>
      <c r="AGT365"/>
      <c r="AGU365"/>
      <c r="AGV365"/>
      <c r="AGW365"/>
      <c r="AGX365"/>
      <c r="AGY365"/>
      <c r="AGZ365"/>
      <c r="AHA365"/>
      <c r="AHB365"/>
      <c r="AHC365"/>
      <c r="AHD365"/>
      <c r="AHE365"/>
      <c r="AHF365"/>
      <c r="AHG365"/>
      <c r="AHH365"/>
      <c r="AHI365"/>
      <c r="AHJ365"/>
      <c r="AHK365"/>
      <c r="AHL365"/>
      <c r="AHM365"/>
      <c r="AHN365"/>
      <c r="AHO365"/>
      <c r="AHP365"/>
      <c r="AHQ365"/>
      <c r="AHR365"/>
      <c r="AHS365"/>
      <c r="AHT365"/>
      <c r="AHU365"/>
      <c r="AHV365"/>
      <c r="AHW365"/>
      <c r="AHX365"/>
      <c r="AHY365"/>
      <c r="AHZ365"/>
      <c r="AIA365"/>
      <c r="AIB365"/>
      <c r="AIC365"/>
      <c r="AID365"/>
      <c r="AIE365"/>
      <c r="AIF365"/>
      <c r="AIG365"/>
      <c r="AIH365"/>
      <c r="AII365"/>
      <c r="AIJ365"/>
      <c r="AIK365"/>
      <c r="AIL365"/>
      <c r="AIM365"/>
      <c r="AIN365"/>
      <c r="AIO365"/>
      <c r="AIP365"/>
      <c r="AIQ365"/>
      <c r="AIR365"/>
      <c r="AIS365"/>
      <c r="AIT365"/>
      <c r="AIU365"/>
      <c r="AIV365"/>
      <c r="AIW365"/>
      <c r="AIX365"/>
      <c r="AIY365"/>
      <c r="AIZ365"/>
      <c r="AJA365"/>
      <c r="AJB365"/>
      <c r="AJC365"/>
      <c r="AJD365"/>
      <c r="AJE365"/>
      <c r="AJF365"/>
      <c r="AJG365"/>
      <c r="AJH365"/>
      <c r="AJI365"/>
      <c r="AJJ365"/>
      <c r="AJK365"/>
      <c r="AJL365"/>
      <c r="AJM365"/>
      <c r="AJN365"/>
      <c r="AJO365"/>
      <c r="AJP365"/>
      <c r="AJQ365"/>
      <c r="AJR365"/>
      <c r="AJS365"/>
      <c r="AJT365"/>
      <c r="AJU365"/>
      <c r="AJV365"/>
      <c r="AJW365"/>
      <c r="AJX365"/>
      <c r="AJY365"/>
      <c r="AJZ365"/>
      <c r="AKA365"/>
      <c r="AKB365"/>
      <c r="AKC365"/>
      <c r="AKD365"/>
      <c r="AKE365"/>
      <c r="AKF365"/>
      <c r="AKG365"/>
      <c r="AKH365"/>
      <c r="AKI365"/>
      <c r="AKJ365"/>
      <c r="AKK365"/>
      <c r="AKL365"/>
      <c r="AKM365"/>
      <c r="AKN365"/>
      <c r="AKO365"/>
      <c r="AKP365"/>
      <c r="AKQ365"/>
      <c r="AKR365"/>
      <c r="AKS365"/>
      <c r="AKT365"/>
      <c r="AKU365"/>
      <c r="AKV365"/>
      <c r="AKW365"/>
      <c r="AKX365"/>
      <c r="AKY365"/>
      <c r="AKZ365"/>
      <c r="ALA365"/>
      <c r="ALB365"/>
      <c r="ALC365"/>
      <c r="ALD365"/>
      <c r="ALE365"/>
      <c r="ALF365"/>
      <c r="ALG365"/>
      <c r="ALH365"/>
      <c r="ALI365"/>
      <c r="ALJ365"/>
      <c r="ALK365"/>
      <c r="ALL365"/>
      <c r="ALM365"/>
      <c r="ALN365"/>
      <c r="ALO365"/>
      <c r="ALP365"/>
      <c r="ALQ365"/>
      <c r="ALR365"/>
      <c r="ALS365"/>
      <c r="ALT365"/>
      <c r="ALU365"/>
      <c r="ALV365"/>
      <c r="ALW365"/>
      <c r="ALX365"/>
      <c r="ALY365"/>
      <c r="ALZ365"/>
      <c r="AMA365"/>
      <c r="AMB365"/>
      <c r="AMC365"/>
      <c r="AMD365"/>
      <c r="AME365"/>
      <c r="AMF365"/>
      <c r="AMG365"/>
      <c r="AMH365"/>
      <c r="AMI365"/>
      <c r="AMJ365"/>
      <c r="AMK365"/>
      <c r="AML365"/>
      <c r="AMM365"/>
    </row>
    <row r="366" spans="1:1027" ht="38.1" customHeight="1">
      <c r="A366" s="655"/>
      <c r="B366" s="655"/>
      <c r="C366" s="263"/>
      <c r="D366" s="263">
        <v>3020</v>
      </c>
      <c r="E366" s="654" t="s">
        <v>229</v>
      </c>
      <c r="F366" s="654"/>
      <c r="G366" s="265">
        <v>354</v>
      </c>
      <c r="H366" s="265">
        <v>354</v>
      </c>
      <c r="I366" s="266">
        <v>0</v>
      </c>
      <c r="J366" s="259">
        <f t="shared" si="40"/>
        <v>0</v>
      </c>
      <c r="K366" s="259">
        <f t="shared" si="39"/>
        <v>100</v>
      </c>
      <c r="L366" s="313"/>
      <c r="M366" s="313"/>
      <c r="N366" s="313"/>
      <c r="P366" s="267">
        <f t="shared" si="38"/>
        <v>0</v>
      </c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  <c r="ZP366"/>
      <c r="ZQ366"/>
      <c r="ZR366"/>
      <c r="ZS366"/>
      <c r="ZT366"/>
      <c r="ZU366"/>
      <c r="ZV366"/>
      <c r="ZW366"/>
      <c r="ZX366"/>
      <c r="ZY366"/>
      <c r="ZZ366"/>
      <c r="AAA366"/>
      <c r="AAB366"/>
      <c r="AAC366"/>
      <c r="AAD366"/>
      <c r="AAE366"/>
      <c r="AAF366"/>
      <c r="AAG366"/>
      <c r="AAH366"/>
      <c r="AAI366"/>
      <c r="AAJ366"/>
      <c r="AAK366"/>
      <c r="AAL366"/>
      <c r="AAM366"/>
      <c r="AAN366"/>
      <c r="AAO366"/>
      <c r="AAP366"/>
      <c r="AAQ366"/>
      <c r="AAR366"/>
      <c r="AAS366"/>
      <c r="AAT366"/>
      <c r="AAU366"/>
      <c r="AAV366"/>
      <c r="AAW366"/>
      <c r="AAX366"/>
      <c r="AAY366"/>
      <c r="AAZ366"/>
      <c r="ABA366"/>
      <c r="ABB366"/>
      <c r="ABC366"/>
      <c r="ABD366"/>
      <c r="ABE366"/>
      <c r="ABF366"/>
      <c r="ABG366"/>
      <c r="ABH366"/>
      <c r="ABI366"/>
      <c r="ABJ366"/>
      <c r="ABK366"/>
      <c r="ABL366"/>
      <c r="ABM366"/>
      <c r="ABN366"/>
      <c r="ABO366"/>
      <c r="ABP366"/>
      <c r="ABQ366"/>
      <c r="ABR366"/>
      <c r="ABS366"/>
      <c r="ABT366"/>
      <c r="ABU366"/>
      <c r="ABV366"/>
      <c r="ABW366"/>
      <c r="ABX366"/>
      <c r="ABY366"/>
      <c r="ABZ366"/>
      <c r="ACA366"/>
      <c r="ACB366"/>
      <c r="ACC366"/>
      <c r="ACD366"/>
      <c r="ACE366"/>
      <c r="ACF366"/>
      <c r="ACG366"/>
      <c r="ACH366"/>
      <c r="ACI366"/>
      <c r="ACJ366"/>
      <c r="ACK366"/>
      <c r="ACL366"/>
      <c r="ACM366"/>
      <c r="ACN366"/>
      <c r="ACO366"/>
      <c r="ACP366"/>
      <c r="ACQ366"/>
      <c r="ACR366"/>
      <c r="ACS366"/>
      <c r="ACT366"/>
      <c r="ACU366"/>
      <c r="ACV366"/>
      <c r="ACW366"/>
      <c r="ACX366"/>
      <c r="ACY366"/>
      <c r="ACZ366"/>
      <c r="ADA366"/>
      <c r="ADB366"/>
      <c r="ADC366"/>
      <c r="ADD366"/>
      <c r="ADE366"/>
      <c r="ADF366"/>
      <c r="ADG366"/>
      <c r="ADH366"/>
      <c r="ADI366"/>
      <c r="ADJ366"/>
      <c r="ADK366"/>
      <c r="ADL366"/>
      <c r="ADM366"/>
      <c r="ADN366"/>
      <c r="ADO366"/>
      <c r="ADP366"/>
      <c r="ADQ366"/>
      <c r="ADR366"/>
      <c r="ADS366"/>
      <c r="ADT366"/>
      <c r="ADU366"/>
      <c r="ADV366"/>
      <c r="ADW366"/>
      <c r="ADX366"/>
      <c r="ADY366"/>
      <c r="ADZ366"/>
      <c r="AEA366"/>
      <c r="AEB366"/>
      <c r="AEC366"/>
      <c r="AED366"/>
      <c r="AEE366"/>
      <c r="AEF366"/>
      <c r="AEG366"/>
      <c r="AEH366"/>
      <c r="AEI366"/>
      <c r="AEJ366"/>
      <c r="AEK366"/>
      <c r="AEL366"/>
      <c r="AEM366"/>
      <c r="AEN366"/>
      <c r="AEO366"/>
      <c r="AEP366"/>
      <c r="AEQ366"/>
      <c r="AER366"/>
      <c r="AES366"/>
      <c r="AET366"/>
      <c r="AEU366"/>
      <c r="AEV366"/>
      <c r="AEW366"/>
      <c r="AEX366"/>
      <c r="AEY366"/>
      <c r="AEZ366"/>
      <c r="AFA366"/>
      <c r="AFB366"/>
      <c r="AFC366"/>
      <c r="AFD366"/>
      <c r="AFE366"/>
      <c r="AFF366"/>
      <c r="AFG366"/>
      <c r="AFH366"/>
      <c r="AFI366"/>
      <c r="AFJ366"/>
      <c r="AFK366"/>
      <c r="AFL366"/>
      <c r="AFM366"/>
      <c r="AFN366"/>
      <c r="AFO366"/>
      <c r="AFP366"/>
      <c r="AFQ366"/>
      <c r="AFR366"/>
      <c r="AFS366"/>
      <c r="AFT366"/>
      <c r="AFU366"/>
      <c r="AFV366"/>
      <c r="AFW366"/>
      <c r="AFX366"/>
      <c r="AFY366"/>
      <c r="AFZ366"/>
      <c r="AGA366"/>
      <c r="AGB366"/>
      <c r="AGC366"/>
      <c r="AGD366"/>
      <c r="AGE366"/>
      <c r="AGF366"/>
      <c r="AGG366"/>
      <c r="AGH366"/>
      <c r="AGI366"/>
      <c r="AGJ366"/>
      <c r="AGK366"/>
      <c r="AGL366"/>
      <c r="AGM366"/>
      <c r="AGN366"/>
      <c r="AGO366"/>
      <c r="AGP366"/>
      <c r="AGQ366"/>
      <c r="AGR366"/>
      <c r="AGS366"/>
      <c r="AGT366"/>
      <c r="AGU366"/>
      <c r="AGV366"/>
      <c r="AGW366"/>
      <c r="AGX366"/>
      <c r="AGY366"/>
      <c r="AGZ366"/>
      <c r="AHA366"/>
      <c r="AHB366"/>
      <c r="AHC366"/>
      <c r="AHD366"/>
      <c r="AHE366"/>
      <c r="AHF366"/>
      <c r="AHG366"/>
      <c r="AHH366"/>
      <c r="AHI366"/>
      <c r="AHJ366"/>
      <c r="AHK366"/>
      <c r="AHL366"/>
      <c r="AHM366"/>
      <c r="AHN366"/>
      <c r="AHO366"/>
      <c r="AHP366"/>
      <c r="AHQ366"/>
      <c r="AHR366"/>
      <c r="AHS366"/>
      <c r="AHT366"/>
      <c r="AHU366"/>
      <c r="AHV366"/>
      <c r="AHW366"/>
      <c r="AHX366"/>
      <c r="AHY366"/>
      <c r="AHZ366"/>
      <c r="AIA366"/>
      <c r="AIB366"/>
      <c r="AIC366"/>
      <c r="AID366"/>
      <c r="AIE366"/>
      <c r="AIF366"/>
      <c r="AIG366"/>
      <c r="AIH366"/>
      <c r="AII366"/>
      <c r="AIJ366"/>
      <c r="AIK366"/>
      <c r="AIL366"/>
      <c r="AIM366"/>
      <c r="AIN366"/>
      <c r="AIO366"/>
      <c r="AIP366"/>
      <c r="AIQ366"/>
      <c r="AIR366"/>
      <c r="AIS366"/>
      <c r="AIT366"/>
      <c r="AIU366"/>
      <c r="AIV366"/>
      <c r="AIW366"/>
      <c r="AIX366"/>
      <c r="AIY366"/>
      <c r="AIZ366"/>
      <c r="AJA366"/>
      <c r="AJB366"/>
      <c r="AJC366"/>
      <c r="AJD366"/>
      <c r="AJE366"/>
      <c r="AJF366"/>
      <c r="AJG366"/>
      <c r="AJH366"/>
      <c r="AJI366"/>
      <c r="AJJ366"/>
      <c r="AJK366"/>
      <c r="AJL366"/>
      <c r="AJM366"/>
      <c r="AJN366"/>
      <c r="AJO366"/>
      <c r="AJP366"/>
      <c r="AJQ366"/>
      <c r="AJR366"/>
      <c r="AJS366"/>
      <c r="AJT366"/>
      <c r="AJU366"/>
      <c r="AJV366"/>
      <c r="AJW366"/>
      <c r="AJX366"/>
      <c r="AJY366"/>
      <c r="AJZ366"/>
      <c r="AKA366"/>
      <c r="AKB366"/>
      <c r="AKC366"/>
      <c r="AKD366"/>
      <c r="AKE366"/>
      <c r="AKF366"/>
      <c r="AKG366"/>
      <c r="AKH366"/>
      <c r="AKI366"/>
      <c r="AKJ366"/>
      <c r="AKK366"/>
      <c r="AKL366"/>
      <c r="AKM366"/>
      <c r="AKN366"/>
      <c r="AKO366"/>
      <c r="AKP366"/>
      <c r="AKQ366"/>
      <c r="AKR366"/>
      <c r="AKS366"/>
      <c r="AKT366"/>
      <c r="AKU366"/>
      <c r="AKV366"/>
      <c r="AKW366"/>
      <c r="AKX366"/>
      <c r="AKY366"/>
      <c r="AKZ366"/>
      <c r="ALA366"/>
      <c r="ALB366"/>
      <c r="ALC366"/>
      <c r="ALD366"/>
      <c r="ALE366"/>
      <c r="ALF366"/>
      <c r="ALG366"/>
      <c r="ALH366"/>
      <c r="ALI366"/>
      <c r="ALJ366"/>
      <c r="ALK366"/>
      <c r="ALL366"/>
      <c r="ALM366"/>
      <c r="ALN366"/>
      <c r="ALO366"/>
      <c r="ALP366"/>
      <c r="ALQ366"/>
      <c r="ALR366"/>
      <c r="ALS366"/>
      <c r="ALT366"/>
      <c r="ALU366"/>
      <c r="ALV366"/>
      <c r="ALW366"/>
      <c r="ALX366"/>
      <c r="ALY366"/>
      <c r="ALZ366"/>
      <c r="AMA366"/>
      <c r="AMB366"/>
      <c r="AMC366"/>
      <c r="AMD366"/>
      <c r="AME366"/>
      <c r="AMF366"/>
      <c r="AMG366"/>
      <c r="AMH366"/>
      <c r="AMI366"/>
      <c r="AMJ366"/>
      <c r="AMK366"/>
      <c r="AML366"/>
      <c r="AMM366"/>
    </row>
    <row r="367" spans="1:1027" ht="27.6" customHeight="1">
      <c r="A367" s="655"/>
      <c r="B367" s="655"/>
      <c r="C367" s="263"/>
      <c r="D367" s="263">
        <v>4010</v>
      </c>
      <c r="E367" s="654" t="s">
        <v>220</v>
      </c>
      <c r="F367" s="654"/>
      <c r="G367" s="265">
        <v>567166</v>
      </c>
      <c r="H367" s="265">
        <v>698293</v>
      </c>
      <c r="I367" s="266">
        <v>299714.71000000002</v>
      </c>
      <c r="J367" s="259">
        <f t="shared" si="40"/>
        <v>42.92105319686722</v>
      </c>
      <c r="K367" s="259">
        <f t="shared" si="39"/>
        <v>123.11968629995451</v>
      </c>
      <c r="L367" s="313"/>
      <c r="M367" s="313"/>
      <c r="N367" s="313"/>
      <c r="P367" s="267">
        <f t="shared" si="38"/>
        <v>131127</v>
      </c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  <c r="XY367"/>
      <c r="XZ367"/>
      <c r="YA367"/>
      <c r="YB367"/>
      <c r="YC367"/>
      <c r="YD367"/>
      <c r="YE367"/>
      <c r="YF367"/>
      <c r="YG367"/>
      <c r="YH367"/>
      <c r="YI367"/>
      <c r="YJ367"/>
      <c r="YK367"/>
      <c r="YL367"/>
      <c r="YM367"/>
      <c r="YN367"/>
      <c r="YO367"/>
      <c r="YP367"/>
      <c r="YQ367"/>
      <c r="YR367"/>
      <c r="YS367"/>
      <c r="YT367"/>
      <c r="YU367"/>
      <c r="YV367"/>
      <c r="YW367"/>
      <c r="YX367"/>
      <c r="YY367"/>
      <c r="YZ367"/>
      <c r="ZA367"/>
      <c r="ZB367"/>
      <c r="ZC367"/>
      <c r="ZD367"/>
      <c r="ZE367"/>
      <c r="ZF367"/>
      <c r="ZG367"/>
      <c r="ZH367"/>
      <c r="ZI367"/>
      <c r="ZJ367"/>
      <c r="ZK367"/>
      <c r="ZL367"/>
      <c r="ZM367"/>
      <c r="ZN367"/>
      <c r="ZO367"/>
      <c r="ZP367"/>
      <c r="ZQ367"/>
      <c r="ZR367"/>
      <c r="ZS367"/>
      <c r="ZT367"/>
      <c r="ZU367"/>
      <c r="ZV367"/>
      <c r="ZW367"/>
      <c r="ZX367"/>
      <c r="ZY367"/>
      <c r="ZZ367"/>
      <c r="AAA367"/>
      <c r="AAB367"/>
      <c r="AAC367"/>
      <c r="AAD367"/>
      <c r="AAE367"/>
      <c r="AAF367"/>
      <c r="AAG367"/>
      <c r="AAH367"/>
      <c r="AAI367"/>
      <c r="AAJ367"/>
      <c r="AAK367"/>
      <c r="AAL367"/>
      <c r="AAM367"/>
      <c r="AAN367"/>
      <c r="AAO367"/>
      <c r="AAP367"/>
      <c r="AAQ367"/>
      <c r="AAR367"/>
      <c r="AAS367"/>
      <c r="AAT367"/>
      <c r="AAU367"/>
      <c r="AAV367"/>
      <c r="AAW367"/>
      <c r="AAX367"/>
      <c r="AAY367"/>
      <c r="AAZ367"/>
      <c r="ABA367"/>
      <c r="ABB367"/>
      <c r="ABC367"/>
      <c r="ABD367"/>
      <c r="ABE367"/>
      <c r="ABF367"/>
      <c r="ABG367"/>
      <c r="ABH367"/>
      <c r="ABI367"/>
      <c r="ABJ367"/>
      <c r="ABK367"/>
      <c r="ABL367"/>
      <c r="ABM367"/>
      <c r="ABN367"/>
      <c r="ABO367"/>
      <c r="ABP367"/>
      <c r="ABQ367"/>
      <c r="ABR367"/>
      <c r="ABS367"/>
      <c r="ABT367"/>
      <c r="ABU367"/>
      <c r="ABV367"/>
      <c r="ABW367"/>
      <c r="ABX367"/>
      <c r="ABY367"/>
      <c r="ABZ367"/>
      <c r="ACA367"/>
      <c r="ACB367"/>
      <c r="ACC367"/>
      <c r="ACD367"/>
      <c r="ACE367"/>
      <c r="ACF367"/>
      <c r="ACG367"/>
      <c r="ACH367"/>
      <c r="ACI367"/>
      <c r="ACJ367"/>
      <c r="ACK367"/>
      <c r="ACL367"/>
      <c r="ACM367"/>
      <c r="ACN367"/>
      <c r="ACO367"/>
      <c r="ACP367"/>
      <c r="ACQ367"/>
      <c r="ACR367"/>
      <c r="ACS367"/>
      <c r="ACT367"/>
      <c r="ACU367"/>
      <c r="ACV367"/>
      <c r="ACW367"/>
      <c r="ACX367"/>
      <c r="ACY367"/>
      <c r="ACZ367"/>
      <c r="ADA367"/>
      <c r="ADB367"/>
      <c r="ADC367"/>
      <c r="ADD367"/>
      <c r="ADE367"/>
      <c r="ADF367"/>
      <c r="ADG367"/>
      <c r="ADH367"/>
      <c r="ADI367"/>
      <c r="ADJ367"/>
      <c r="ADK367"/>
      <c r="ADL367"/>
      <c r="ADM367"/>
      <c r="ADN367"/>
      <c r="ADO367"/>
      <c r="ADP367"/>
      <c r="ADQ367"/>
      <c r="ADR367"/>
      <c r="ADS367"/>
      <c r="ADT367"/>
      <c r="ADU367"/>
      <c r="ADV367"/>
      <c r="ADW367"/>
      <c r="ADX367"/>
      <c r="ADY367"/>
      <c r="ADZ367"/>
      <c r="AEA367"/>
      <c r="AEB367"/>
      <c r="AEC367"/>
      <c r="AED367"/>
      <c r="AEE367"/>
      <c r="AEF367"/>
      <c r="AEG367"/>
      <c r="AEH367"/>
      <c r="AEI367"/>
      <c r="AEJ367"/>
      <c r="AEK367"/>
      <c r="AEL367"/>
      <c r="AEM367"/>
      <c r="AEN367"/>
      <c r="AEO367"/>
      <c r="AEP367"/>
      <c r="AEQ367"/>
      <c r="AER367"/>
      <c r="AES367"/>
      <c r="AET367"/>
      <c r="AEU367"/>
      <c r="AEV367"/>
      <c r="AEW367"/>
      <c r="AEX367"/>
      <c r="AEY367"/>
      <c r="AEZ367"/>
      <c r="AFA367"/>
      <c r="AFB367"/>
      <c r="AFC367"/>
      <c r="AFD367"/>
      <c r="AFE367"/>
      <c r="AFF367"/>
      <c r="AFG367"/>
      <c r="AFH367"/>
      <c r="AFI367"/>
      <c r="AFJ367"/>
      <c r="AFK367"/>
      <c r="AFL367"/>
      <c r="AFM367"/>
      <c r="AFN367"/>
      <c r="AFO367"/>
      <c r="AFP367"/>
      <c r="AFQ367"/>
      <c r="AFR367"/>
      <c r="AFS367"/>
      <c r="AFT367"/>
      <c r="AFU367"/>
      <c r="AFV367"/>
      <c r="AFW367"/>
      <c r="AFX367"/>
      <c r="AFY367"/>
      <c r="AFZ367"/>
      <c r="AGA367"/>
      <c r="AGB367"/>
      <c r="AGC367"/>
      <c r="AGD367"/>
      <c r="AGE367"/>
      <c r="AGF367"/>
      <c r="AGG367"/>
      <c r="AGH367"/>
      <c r="AGI367"/>
      <c r="AGJ367"/>
      <c r="AGK367"/>
      <c r="AGL367"/>
      <c r="AGM367"/>
      <c r="AGN367"/>
      <c r="AGO367"/>
      <c r="AGP367"/>
      <c r="AGQ367"/>
      <c r="AGR367"/>
      <c r="AGS367"/>
      <c r="AGT367"/>
      <c r="AGU367"/>
      <c r="AGV367"/>
      <c r="AGW367"/>
      <c r="AGX367"/>
      <c r="AGY367"/>
      <c r="AGZ367"/>
      <c r="AHA367"/>
      <c r="AHB367"/>
      <c r="AHC367"/>
      <c r="AHD367"/>
      <c r="AHE367"/>
      <c r="AHF367"/>
      <c r="AHG367"/>
      <c r="AHH367"/>
      <c r="AHI367"/>
      <c r="AHJ367"/>
      <c r="AHK367"/>
      <c r="AHL367"/>
      <c r="AHM367"/>
      <c r="AHN367"/>
      <c r="AHO367"/>
      <c r="AHP367"/>
      <c r="AHQ367"/>
      <c r="AHR367"/>
      <c r="AHS367"/>
      <c r="AHT367"/>
      <c r="AHU367"/>
      <c r="AHV367"/>
      <c r="AHW367"/>
      <c r="AHX367"/>
      <c r="AHY367"/>
      <c r="AHZ367"/>
      <c r="AIA367"/>
      <c r="AIB367"/>
      <c r="AIC367"/>
      <c r="AID367"/>
      <c r="AIE367"/>
      <c r="AIF367"/>
      <c r="AIG367"/>
      <c r="AIH367"/>
      <c r="AII367"/>
      <c r="AIJ367"/>
      <c r="AIK367"/>
      <c r="AIL367"/>
      <c r="AIM367"/>
      <c r="AIN367"/>
      <c r="AIO367"/>
      <c r="AIP367"/>
      <c r="AIQ367"/>
      <c r="AIR367"/>
      <c r="AIS367"/>
      <c r="AIT367"/>
      <c r="AIU367"/>
      <c r="AIV367"/>
      <c r="AIW367"/>
      <c r="AIX367"/>
      <c r="AIY367"/>
      <c r="AIZ367"/>
      <c r="AJA367"/>
      <c r="AJB367"/>
      <c r="AJC367"/>
      <c r="AJD367"/>
      <c r="AJE367"/>
      <c r="AJF367"/>
      <c r="AJG367"/>
      <c r="AJH367"/>
      <c r="AJI367"/>
      <c r="AJJ367"/>
      <c r="AJK367"/>
      <c r="AJL367"/>
      <c r="AJM367"/>
      <c r="AJN367"/>
      <c r="AJO367"/>
      <c r="AJP367"/>
      <c r="AJQ367"/>
      <c r="AJR367"/>
      <c r="AJS367"/>
      <c r="AJT367"/>
      <c r="AJU367"/>
      <c r="AJV367"/>
      <c r="AJW367"/>
      <c r="AJX367"/>
      <c r="AJY367"/>
      <c r="AJZ367"/>
      <c r="AKA367"/>
      <c r="AKB367"/>
      <c r="AKC367"/>
      <c r="AKD367"/>
      <c r="AKE367"/>
      <c r="AKF367"/>
      <c r="AKG367"/>
      <c r="AKH367"/>
      <c r="AKI367"/>
      <c r="AKJ367"/>
      <c r="AKK367"/>
      <c r="AKL367"/>
      <c r="AKM367"/>
      <c r="AKN367"/>
      <c r="AKO367"/>
      <c r="AKP367"/>
      <c r="AKQ367"/>
      <c r="AKR367"/>
      <c r="AKS367"/>
      <c r="AKT367"/>
      <c r="AKU367"/>
      <c r="AKV367"/>
      <c r="AKW367"/>
      <c r="AKX367"/>
      <c r="AKY367"/>
      <c r="AKZ367"/>
      <c r="ALA367"/>
      <c r="ALB367"/>
      <c r="ALC367"/>
      <c r="ALD367"/>
      <c r="ALE367"/>
      <c r="ALF367"/>
      <c r="ALG367"/>
      <c r="ALH367"/>
      <c r="ALI367"/>
      <c r="ALJ367"/>
      <c r="ALK367"/>
      <c r="ALL367"/>
      <c r="ALM367"/>
      <c r="ALN367"/>
      <c r="ALO367"/>
      <c r="ALP367"/>
      <c r="ALQ367"/>
      <c r="ALR367"/>
      <c r="ALS367"/>
      <c r="ALT367"/>
      <c r="ALU367"/>
      <c r="ALV367"/>
      <c r="ALW367"/>
      <c r="ALX367"/>
      <c r="ALY367"/>
      <c r="ALZ367"/>
      <c r="AMA367"/>
      <c r="AMB367"/>
      <c r="AMC367"/>
      <c r="AMD367"/>
      <c r="AME367"/>
      <c r="AMF367"/>
      <c r="AMG367"/>
      <c r="AMH367"/>
      <c r="AMI367"/>
      <c r="AMJ367"/>
      <c r="AMK367"/>
      <c r="AML367"/>
      <c r="AMM367"/>
    </row>
    <row r="368" spans="1:1027" ht="26.85" customHeight="1">
      <c r="A368" s="655"/>
      <c r="B368" s="655"/>
      <c r="C368" s="263"/>
      <c r="D368" s="263">
        <v>4040</v>
      </c>
      <c r="E368" s="654" t="s">
        <v>241</v>
      </c>
      <c r="F368" s="654"/>
      <c r="G368" s="265">
        <v>41335</v>
      </c>
      <c r="H368" s="265">
        <v>41335</v>
      </c>
      <c r="I368" s="266">
        <v>40836.15</v>
      </c>
      <c r="J368" s="259">
        <f t="shared" si="40"/>
        <v>98.793153501874926</v>
      </c>
      <c r="K368" s="259">
        <f t="shared" si="39"/>
        <v>100</v>
      </c>
      <c r="L368" s="313"/>
      <c r="M368" s="313"/>
      <c r="N368" s="313"/>
      <c r="P368" s="267">
        <f t="shared" si="38"/>
        <v>0</v>
      </c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  <c r="XY368"/>
      <c r="XZ368"/>
      <c r="YA368"/>
      <c r="YB368"/>
      <c r="YC368"/>
      <c r="YD368"/>
      <c r="YE368"/>
      <c r="YF368"/>
      <c r="YG368"/>
      <c r="YH368"/>
      <c r="YI368"/>
      <c r="YJ368"/>
      <c r="YK368"/>
      <c r="YL368"/>
      <c r="YM368"/>
      <c r="YN368"/>
      <c r="YO368"/>
      <c r="YP368"/>
      <c r="YQ368"/>
      <c r="YR368"/>
      <c r="YS368"/>
      <c r="YT368"/>
      <c r="YU368"/>
      <c r="YV368"/>
      <c r="YW368"/>
      <c r="YX368"/>
      <c r="YY368"/>
      <c r="YZ368"/>
      <c r="ZA368"/>
      <c r="ZB368"/>
      <c r="ZC368"/>
      <c r="ZD368"/>
      <c r="ZE368"/>
      <c r="ZF368"/>
      <c r="ZG368"/>
      <c r="ZH368"/>
      <c r="ZI368"/>
      <c r="ZJ368"/>
      <c r="ZK368"/>
      <c r="ZL368"/>
      <c r="ZM368"/>
      <c r="ZN368"/>
      <c r="ZO368"/>
      <c r="ZP368"/>
      <c r="ZQ368"/>
      <c r="ZR368"/>
      <c r="ZS368"/>
      <c r="ZT368"/>
      <c r="ZU368"/>
      <c r="ZV368"/>
      <c r="ZW368"/>
      <c r="ZX368"/>
      <c r="ZY368"/>
      <c r="ZZ368"/>
      <c r="AAA368"/>
      <c r="AAB368"/>
      <c r="AAC368"/>
      <c r="AAD368"/>
      <c r="AAE368"/>
      <c r="AAF368"/>
      <c r="AAG368"/>
      <c r="AAH368"/>
      <c r="AAI368"/>
      <c r="AAJ368"/>
      <c r="AAK368"/>
      <c r="AAL368"/>
      <c r="AAM368"/>
      <c r="AAN368"/>
      <c r="AAO368"/>
      <c r="AAP368"/>
      <c r="AAQ368"/>
      <c r="AAR368"/>
      <c r="AAS368"/>
      <c r="AAT368"/>
      <c r="AAU368"/>
      <c r="AAV368"/>
      <c r="AAW368"/>
      <c r="AAX368"/>
      <c r="AAY368"/>
      <c r="AAZ368"/>
      <c r="ABA368"/>
      <c r="ABB368"/>
      <c r="ABC368"/>
      <c r="ABD368"/>
      <c r="ABE368"/>
      <c r="ABF368"/>
      <c r="ABG368"/>
      <c r="ABH368"/>
      <c r="ABI368"/>
      <c r="ABJ368"/>
      <c r="ABK368"/>
      <c r="ABL368"/>
      <c r="ABM368"/>
      <c r="ABN368"/>
      <c r="ABO368"/>
      <c r="ABP368"/>
      <c r="ABQ368"/>
      <c r="ABR368"/>
      <c r="ABS368"/>
      <c r="ABT368"/>
      <c r="ABU368"/>
      <c r="ABV368"/>
      <c r="ABW368"/>
      <c r="ABX368"/>
      <c r="ABY368"/>
      <c r="ABZ368"/>
      <c r="ACA368"/>
      <c r="ACB368"/>
      <c r="ACC368"/>
      <c r="ACD368"/>
      <c r="ACE368"/>
      <c r="ACF368"/>
      <c r="ACG368"/>
      <c r="ACH368"/>
      <c r="ACI368"/>
      <c r="ACJ368"/>
      <c r="ACK368"/>
      <c r="ACL368"/>
      <c r="ACM368"/>
      <c r="ACN368"/>
      <c r="ACO368"/>
      <c r="ACP368"/>
      <c r="ACQ368"/>
      <c r="ACR368"/>
      <c r="ACS368"/>
      <c r="ACT368"/>
      <c r="ACU368"/>
      <c r="ACV368"/>
      <c r="ACW368"/>
      <c r="ACX368"/>
      <c r="ACY368"/>
      <c r="ACZ368"/>
      <c r="ADA368"/>
      <c r="ADB368"/>
      <c r="ADC368"/>
      <c r="ADD368"/>
      <c r="ADE368"/>
      <c r="ADF368"/>
      <c r="ADG368"/>
      <c r="ADH368"/>
      <c r="ADI368"/>
      <c r="ADJ368"/>
      <c r="ADK368"/>
      <c r="ADL368"/>
      <c r="ADM368"/>
      <c r="ADN368"/>
      <c r="ADO368"/>
      <c r="ADP368"/>
      <c r="ADQ368"/>
      <c r="ADR368"/>
      <c r="ADS368"/>
      <c r="ADT368"/>
      <c r="ADU368"/>
      <c r="ADV368"/>
      <c r="ADW368"/>
      <c r="ADX368"/>
      <c r="ADY368"/>
      <c r="ADZ368"/>
      <c r="AEA368"/>
      <c r="AEB368"/>
      <c r="AEC368"/>
      <c r="AED368"/>
      <c r="AEE368"/>
      <c r="AEF368"/>
      <c r="AEG368"/>
      <c r="AEH368"/>
      <c r="AEI368"/>
      <c r="AEJ368"/>
      <c r="AEK368"/>
      <c r="AEL368"/>
      <c r="AEM368"/>
      <c r="AEN368"/>
      <c r="AEO368"/>
      <c r="AEP368"/>
      <c r="AEQ368"/>
      <c r="AER368"/>
      <c r="AES368"/>
      <c r="AET368"/>
      <c r="AEU368"/>
      <c r="AEV368"/>
      <c r="AEW368"/>
      <c r="AEX368"/>
      <c r="AEY368"/>
      <c r="AEZ368"/>
      <c r="AFA368"/>
      <c r="AFB368"/>
      <c r="AFC368"/>
      <c r="AFD368"/>
      <c r="AFE368"/>
      <c r="AFF368"/>
      <c r="AFG368"/>
      <c r="AFH368"/>
      <c r="AFI368"/>
      <c r="AFJ368"/>
      <c r="AFK368"/>
      <c r="AFL368"/>
      <c r="AFM368"/>
      <c r="AFN368"/>
      <c r="AFO368"/>
      <c r="AFP368"/>
      <c r="AFQ368"/>
      <c r="AFR368"/>
      <c r="AFS368"/>
      <c r="AFT368"/>
      <c r="AFU368"/>
      <c r="AFV368"/>
      <c r="AFW368"/>
      <c r="AFX368"/>
      <c r="AFY368"/>
      <c r="AFZ368"/>
      <c r="AGA368"/>
      <c r="AGB368"/>
      <c r="AGC368"/>
      <c r="AGD368"/>
      <c r="AGE368"/>
      <c r="AGF368"/>
      <c r="AGG368"/>
      <c r="AGH368"/>
      <c r="AGI368"/>
      <c r="AGJ368"/>
      <c r="AGK368"/>
      <c r="AGL368"/>
      <c r="AGM368"/>
      <c r="AGN368"/>
      <c r="AGO368"/>
      <c r="AGP368"/>
      <c r="AGQ368"/>
      <c r="AGR368"/>
      <c r="AGS368"/>
      <c r="AGT368"/>
      <c r="AGU368"/>
      <c r="AGV368"/>
      <c r="AGW368"/>
      <c r="AGX368"/>
      <c r="AGY368"/>
      <c r="AGZ368"/>
      <c r="AHA368"/>
      <c r="AHB368"/>
      <c r="AHC368"/>
      <c r="AHD368"/>
      <c r="AHE368"/>
      <c r="AHF368"/>
      <c r="AHG368"/>
      <c r="AHH368"/>
      <c r="AHI368"/>
      <c r="AHJ368"/>
      <c r="AHK368"/>
      <c r="AHL368"/>
      <c r="AHM368"/>
      <c r="AHN368"/>
      <c r="AHO368"/>
      <c r="AHP368"/>
      <c r="AHQ368"/>
      <c r="AHR368"/>
      <c r="AHS368"/>
      <c r="AHT368"/>
      <c r="AHU368"/>
      <c r="AHV368"/>
      <c r="AHW368"/>
      <c r="AHX368"/>
      <c r="AHY368"/>
      <c r="AHZ368"/>
      <c r="AIA368"/>
      <c r="AIB368"/>
      <c r="AIC368"/>
      <c r="AID368"/>
      <c r="AIE368"/>
      <c r="AIF368"/>
      <c r="AIG368"/>
      <c r="AIH368"/>
      <c r="AII368"/>
      <c r="AIJ368"/>
      <c r="AIK368"/>
      <c r="AIL368"/>
      <c r="AIM368"/>
      <c r="AIN368"/>
      <c r="AIO368"/>
      <c r="AIP368"/>
      <c r="AIQ368"/>
      <c r="AIR368"/>
      <c r="AIS368"/>
      <c r="AIT368"/>
      <c r="AIU368"/>
      <c r="AIV368"/>
      <c r="AIW368"/>
      <c r="AIX368"/>
      <c r="AIY368"/>
      <c r="AIZ368"/>
      <c r="AJA368"/>
      <c r="AJB368"/>
      <c r="AJC368"/>
      <c r="AJD368"/>
      <c r="AJE368"/>
      <c r="AJF368"/>
      <c r="AJG368"/>
      <c r="AJH368"/>
      <c r="AJI368"/>
      <c r="AJJ368"/>
      <c r="AJK368"/>
      <c r="AJL368"/>
      <c r="AJM368"/>
      <c r="AJN368"/>
      <c r="AJO368"/>
      <c r="AJP368"/>
      <c r="AJQ368"/>
      <c r="AJR368"/>
      <c r="AJS368"/>
      <c r="AJT368"/>
      <c r="AJU368"/>
      <c r="AJV368"/>
      <c r="AJW368"/>
      <c r="AJX368"/>
      <c r="AJY368"/>
      <c r="AJZ368"/>
      <c r="AKA368"/>
      <c r="AKB368"/>
      <c r="AKC368"/>
      <c r="AKD368"/>
      <c r="AKE368"/>
      <c r="AKF368"/>
      <c r="AKG368"/>
      <c r="AKH368"/>
      <c r="AKI368"/>
      <c r="AKJ368"/>
      <c r="AKK368"/>
      <c r="AKL368"/>
      <c r="AKM368"/>
      <c r="AKN368"/>
      <c r="AKO368"/>
      <c r="AKP368"/>
      <c r="AKQ368"/>
      <c r="AKR368"/>
      <c r="AKS368"/>
      <c r="AKT368"/>
      <c r="AKU368"/>
      <c r="AKV368"/>
      <c r="AKW368"/>
      <c r="AKX368"/>
      <c r="AKY368"/>
      <c r="AKZ368"/>
      <c r="ALA368"/>
      <c r="ALB368"/>
      <c r="ALC368"/>
      <c r="ALD368"/>
      <c r="ALE368"/>
      <c r="ALF368"/>
      <c r="ALG368"/>
      <c r="ALH368"/>
      <c r="ALI368"/>
      <c r="ALJ368"/>
      <c r="ALK368"/>
      <c r="ALL368"/>
      <c r="ALM368"/>
      <c r="ALN368"/>
      <c r="ALO368"/>
      <c r="ALP368"/>
      <c r="ALQ368"/>
      <c r="ALR368"/>
      <c r="ALS368"/>
      <c r="ALT368"/>
      <c r="ALU368"/>
      <c r="ALV368"/>
      <c r="ALW368"/>
      <c r="ALX368"/>
      <c r="ALY368"/>
      <c r="ALZ368"/>
      <c r="AMA368"/>
      <c r="AMB368"/>
      <c r="AMC368"/>
      <c r="AMD368"/>
      <c r="AME368"/>
      <c r="AMF368"/>
      <c r="AMG368"/>
      <c r="AMH368"/>
      <c r="AMI368"/>
      <c r="AMJ368"/>
      <c r="AMK368"/>
      <c r="AML368"/>
      <c r="AMM368"/>
    </row>
    <row r="369" spans="1:1027" ht="29.85" customHeight="1">
      <c r="A369" s="655"/>
      <c r="B369" s="655"/>
      <c r="C369" s="263"/>
      <c r="D369" s="263">
        <v>4110</v>
      </c>
      <c r="E369" s="654" t="s">
        <v>221</v>
      </c>
      <c r="F369" s="654"/>
      <c r="G369" s="265">
        <v>106244</v>
      </c>
      <c r="H369" s="265">
        <v>130344</v>
      </c>
      <c r="I369" s="266">
        <v>58713.09</v>
      </c>
      <c r="J369" s="259">
        <f t="shared" si="40"/>
        <v>45.044720125207142</v>
      </c>
      <c r="K369" s="259">
        <f t="shared" si="39"/>
        <v>122.68363389932608</v>
      </c>
      <c r="L369" s="313"/>
      <c r="M369" s="313"/>
      <c r="N369" s="313"/>
      <c r="P369" s="267">
        <f t="shared" si="38"/>
        <v>24100</v>
      </c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  <c r="ABZ369"/>
      <c r="ACA369"/>
      <c r="ACB369"/>
      <c r="ACC369"/>
      <c r="ACD369"/>
      <c r="ACE369"/>
      <c r="ACF369"/>
      <c r="ACG369"/>
      <c r="ACH369"/>
      <c r="ACI369"/>
      <c r="ACJ369"/>
      <c r="ACK369"/>
      <c r="ACL369"/>
      <c r="ACM369"/>
      <c r="ACN369"/>
      <c r="ACO369"/>
      <c r="ACP369"/>
      <c r="ACQ369"/>
      <c r="ACR369"/>
      <c r="ACS369"/>
      <c r="ACT369"/>
      <c r="ACU369"/>
      <c r="ACV369"/>
      <c r="ACW369"/>
      <c r="ACX369"/>
      <c r="ACY369"/>
      <c r="ACZ369"/>
      <c r="ADA369"/>
      <c r="ADB369"/>
      <c r="ADC369"/>
      <c r="ADD369"/>
      <c r="ADE369"/>
      <c r="ADF369"/>
      <c r="ADG369"/>
      <c r="ADH369"/>
      <c r="ADI369"/>
      <c r="ADJ369"/>
      <c r="ADK369"/>
      <c r="ADL369"/>
      <c r="ADM369"/>
      <c r="ADN369"/>
      <c r="ADO369"/>
      <c r="ADP369"/>
      <c r="ADQ369"/>
      <c r="ADR369"/>
      <c r="ADS369"/>
      <c r="ADT369"/>
      <c r="ADU369"/>
      <c r="ADV369"/>
      <c r="ADW369"/>
      <c r="ADX369"/>
      <c r="ADY369"/>
      <c r="ADZ369"/>
      <c r="AEA369"/>
      <c r="AEB369"/>
      <c r="AEC369"/>
      <c r="AED369"/>
      <c r="AEE369"/>
      <c r="AEF369"/>
      <c r="AEG369"/>
      <c r="AEH369"/>
      <c r="AEI369"/>
      <c r="AEJ369"/>
      <c r="AEK369"/>
      <c r="AEL369"/>
      <c r="AEM369"/>
      <c r="AEN369"/>
      <c r="AEO369"/>
      <c r="AEP369"/>
      <c r="AEQ369"/>
      <c r="AER369"/>
      <c r="AES369"/>
      <c r="AET369"/>
      <c r="AEU369"/>
      <c r="AEV369"/>
      <c r="AEW369"/>
      <c r="AEX369"/>
      <c r="AEY369"/>
      <c r="AEZ369"/>
      <c r="AFA369"/>
      <c r="AFB369"/>
      <c r="AFC369"/>
      <c r="AFD369"/>
      <c r="AFE369"/>
      <c r="AFF369"/>
      <c r="AFG369"/>
      <c r="AFH369"/>
      <c r="AFI369"/>
      <c r="AFJ369"/>
      <c r="AFK369"/>
      <c r="AFL369"/>
      <c r="AFM369"/>
      <c r="AFN369"/>
      <c r="AFO369"/>
      <c r="AFP369"/>
      <c r="AFQ369"/>
      <c r="AFR369"/>
      <c r="AFS369"/>
      <c r="AFT369"/>
      <c r="AFU369"/>
      <c r="AFV369"/>
      <c r="AFW369"/>
      <c r="AFX369"/>
      <c r="AFY369"/>
      <c r="AFZ369"/>
      <c r="AGA369"/>
      <c r="AGB369"/>
      <c r="AGC369"/>
      <c r="AGD369"/>
      <c r="AGE369"/>
      <c r="AGF369"/>
      <c r="AGG369"/>
      <c r="AGH369"/>
      <c r="AGI369"/>
      <c r="AGJ369"/>
      <c r="AGK369"/>
      <c r="AGL369"/>
      <c r="AGM369"/>
      <c r="AGN369"/>
      <c r="AGO369"/>
      <c r="AGP369"/>
      <c r="AGQ369"/>
      <c r="AGR369"/>
      <c r="AGS369"/>
      <c r="AGT369"/>
      <c r="AGU369"/>
      <c r="AGV369"/>
      <c r="AGW369"/>
      <c r="AGX369"/>
      <c r="AGY369"/>
      <c r="AGZ369"/>
      <c r="AHA369"/>
      <c r="AHB369"/>
      <c r="AHC369"/>
      <c r="AHD369"/>
      <c r="AHE369"/>
      <c r="AHF369"/>
      <c r="AHG369"/>
      <c r="AHH369"/>
      <c r="AHI369"/>
      <c r="AHJ369"/>
      <c r="AHK369"/>
      <c r="AHL369"/>
      <c r="AHM369"/>
      <c r="AHN369"/>
      <c r="AHO369"/>
      <c r="AHP369"/>
      <c r="AHQ369"/>
      <c r="AHR369"/>
      <c r="AHS369"/>
      <c r="AHT369"/>
      <c r="AHU369"/>
      <c r="AHV369"/>
      <c r="AHW369"/>
      <c r="AHX369"/>
      <c r="AHY369"/>
      <c r="AHZ369"/>
      <c r="AIA369"/>
      <c r="AIB369"/>
      <c r="AIC369"/>
      <c r="AID369"/>
      <c r="AIE369"/>
      <c r="AIF369"/>
      <c r="AIG369"/>
      <c r="AIH369"/>
      <c r="AII369"/>
      <c r="AIJ369"/>
      <c r="AIK369"/>
      <c r="AIL369"/>
      <c r="AIM369"/>
      <c r="AIN369"/>
      <c r="AIO369"/>
      <c r="AIP369"/>
      <c r="AIQ369"/>
      <c r="AIR369"/>
      <c r="AIS369"/>
      <c r="AIT369"/>
      <c r="AIU369"/>
      <c r="AIV369"/>
      <c r="AIW369"/>
      <c r="AIX369"/>
      <c r="AIY369"/>
      <c r="AIZ369"/>
      <c r="AJA369"/>
      <c r="AJB369"/>
      <c r="AJC369"/>
      <c r="AJD369"/>
      <c r="AJE369"/>
      <c r="AJF369"/>
      <c r="AJG369"/>
      <c r="AJH369"/>
      <c r="AJI369"/>
      <c r="AJJ369"/>
      <c r="AJK369"/>
      <c r="AJL369"/>
      <c r="AJM369"/>
      <c r="AJN369"/>
      <c r="AJO369"/>
      <c r="AJP369"/>
      <c r="AJQ369"/>
      <c r="AJR369"/>
      <c r="AJS369"/>
      <c r="AJT369"/>
      <c r="AJU369"/>
      <c r="AJV369"/>
      <c r="AJW369"/>
      <c r="AJX369"/>
      <c r="AJY369"/>
      <c r="AJZ369"/>
      <c r="AKA369"/>
      <c r="AKB369"/>
      <c r="AKC369"/>
      <c r="AKD369"/>
      <c r="AKE369"/>
      <c r="AKF369"/>
      <c r="AKG369"/>
      <c r="AKH369"/>
      <c r="AKI369"/>
      <c r="AKJ369"/>
      <c r="AKK369"/>
      <c r="AKL369"/>
      <c r="AKM369"/>
      <c r="AKN369"/>
      <c r="AKO369"/>
      <c r="AKP369"/>
      <c r="AKQ369"/>
      <c r="AKR369"/>
      <c r="AKS369"/>
      <c r="AKT369"/>
      <c r="AKU369"/>
      <c r="AKV369"/>
      <c r="AKW369"/>
      <c r="AKX369"/>
      <c r="AKY369"/>
      <c r="AKZ369"/>
      <c r="ALA369"/>
      <c r="ALB369"/>
      <c r="ALC369"/>
      <c r="ALD369"/>
      <c r="ALE369"/>
      <c r="ALF369"/>
      <c r="ALG369"/>
      <c r="ALH369"/>
      <c r="ALI369"/>
      <c r="ALJ369"/>
      <c r="ALK369"/>
      <c r="ALL369"/>
      <c r="ALM369"/>
      <c r="ALN369"/>
      <c r="ALO369"/>
      <c r="ALP369"/>
      <c r="ALQ369"/>
      <c r="ALR369"/>
      <c r="ALS369"/>
      <c r="ALT369"/>
      <c r="ALU369"/>
      <c r="ALV369"/>
      <c r="ALW369"/>
      <c r="ALX369"/>
      <c r="ALY369"/>
      <c r="ALZ369"/>
      <c r="AMA369"/>
      <c r="AMB369"/>
      <c r="AMC369"/>
      <c r="AMD369"/>
      <c r="AME369"/>
      <c r="AMF369"/>
      <c r="AMG369"/>
      <c r="AMH369"/>
      <c r="AMI369"/>
      <c r="AMJ369"/>
      <c r="AMK369"/>
      <c r="AML369"/>
      <c r="AMM369"/>
    </row>
    <row r="370" spans="1:1027" ht="20.85" customHeight="1">
      <c r="A370" s="655"/>
      <c r="B370" s="655"/>
      <c r="C370" s="263"/>
      <c r="D370" s="263">
        <v>4120</v>
      </c>
      <c r="E370" s="654" t="s">
        <v>222</v>
      </c>
      <c r="F370" s="654"/>
      <c r="G370" s="265">
        <v>13066</v>
      </c>
      <c r="H370" s="265">
        <v>15912</v>
      </c>
      <c r="I370" s="266">
        <v>6807.53</v>
      </c>
      <c r="J370" s="259">
        <f t="shared" si="40"/>
        <v>42.782365510306683</v>
      </c>
      <c r="K370" s="259">
        <f t="shared" si="39"/>
        <v>121.78172355732436</v>
      </c>
      <c r="L370" s="313"/>
      <c r="M370" s="313"/>
      <c r="N370" s="313"/>
      <c r="P370" s="267">
        <f t="shared" si="38"/>
        <v>2846</v>
      </c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  <c r="ADN370"/>
      <c r="ADO370"/>
      <c r="ADP370"/>
      <c r="ADQ370"/>
      <c r="ADR370"/>
      <c r="ADS370"/>
      <c r="ADT370"/>
      <c r="ADU370"/>
      <c r="ADV370"/>
      <c r="ADW370"/>
      <c r="ADX370"/>
      <c r="ADY370"/>
      <c r="ADZ370"/>
      <c r="AEA370"/>
      <c r="AEB370"/>
      <c r="AEC370"/>
      <c r="AED370"/>
      <c r="AEE370"/>
      <c r="AEF370"/>
      <c r="AEG370"/>
      <c r="AEH370"/>
      <c r="AEI370"/>
      <c r="AEJ370"/>
      <c r="AEK370"/>
      <c r="AEL370"/>
      <c r="AEM370"/>
      <c r="AEN370"/>
      <c r="AEO370"/>
      <c r="AEP370"/>
      <c r="AEQ370"/>
      <c r="AER370"/>
      <c r="AES370"/>
      <c r="AET370"/>
      <c r="AEU370"/>
      <c r="AEV370"/>
      <c r="AEW370"/>
      <c r="AEX370"/>
      <c r="AEY370"/>
      <c r="AEZ370"/>
      <c r="AFA370"/>
      <c r="AFB370"/>
      <c r="AFC370"/>
      <c r="AFD370"/>
      <c r="AFE370"/>
      <c r="AFF370"/>
      <c r="AFG370"/>
      <c r="AFH370"/>
      <c r="AFI370"/>
      <c r="AFJ370"/>
      <c r="AFK370"/>
      <c r="AFL370"/>
      <c r="AFM370"/>
      <c r="AFN370"/>
      <c r="AFO370"/>
      <c r="AFP370"/>
      <c r="AFQ370"/>
      <c r="AFR370"/>
      <c r="AFS370"/>
      <c r="AFT370"/>
      <c r="AFU370"/>
      <c r="AFV370"/>
      <c r="AFW370"/>
      <c r="AFX370"/>
      <c r="AFY370"/>
      <c r="AFZ370"/>
      <c r="AGA370"/>
      <c r="AGB370"/>
      <c r="AGC370"/>
      <c r="AGD370"/>
      <c r="AGE370"/>
      <c r="AGF370"/>
      <c r="AGG370"/>
      <c r="AGH370"/>
      <c r="AGI370"/>
      <c r="AGJ370"/>
      <c r="AGK370"/>
      <c r="AGL370"/>
      <c r="AGM370"/>
      <c r="AGN370"/>
      <c r="AGO370"/>
      <c r="AGP370"/>
      <c r="AGQ370"/>
      <c r="AGR370"/>
      <c r="AGS370"/>
      <c r="AGT370"/>
      <c r="AGU370"/>
      <c r="AGV370"/>
      <c r="AGW370"/>
      <c r="AGX370"/>
      <c r="AGY370"/>
      <c r="AGZ370"/>
      <c r="AHA370"/>
      <c r="AHB370"/>
      <c r="AHC370"/>
      <c r="AHD370"/>
      <c r="AHE370"/>
      <c r="AHF370"/>
      <c r="AHG370"/>
      <c r="AHH370"/>
      <c r="AHI370"/>
      <c r="AHJ370"/>
      <c r="AHK370"/>
      <c r="AHL370"/>
      <c r="AHM370"/>
      <c r="AHN370"/>
      <c r="AHO370"/>
      <c r="AHP370"/>
      <c r="AHQ370"/>
      <c r="AHR370"/>
      <c r="AHS370"/>
      <c r="AHT370"/>
      <c r="AHU370"/>
      <c r="AHV370"/>
      <c r="AHW370"/>
      <c r="AHX370"/>
      <c r="AHY370"/>
      <c r="AHZ370"/>
      <c r="AIA370"/>
      <c r="AIB370"/>
      <c r="AIC370"/>
      <c r="AID370"/>
      <c r="AIE370"/>
      <c r="AIF370"/>
      <c r="AIG370"/>
      <c r="AIH370"/>
      <c r="AII370"/>
      <c r="AIJ370"/>
      <c r="AIK370"/>
      <c r="AIL370"/>
      <c r="AIM370"/>
      <c r="AIN370"/>
      <c r="AIO370"/>
      <c r="AIP370"/>
      <c r="AIQ370"/>
      <c r="AIR370"/>
      <c r="AIS370"/>
      <c r="AIT370"/>
      <c r="AIU370"/>
      <c r="AIV370"/>
      <c r="AIW370"/>
      <c r="AIX370"/>
      <c r="AIY370"/>
      <c r="AIZ370"/>
      <c r="AJA370"/>
      <c r="AJB370"/>
      <c r="AJC370"/>
      <c r="AJD370"/>
      <c r="AJE370"/>
      <c r="AJF370"/>
      <c r="AJG370"/>
      <c r="AJH370"/>
      <c r="AJI370"/>
      <c r="AJJ370"/>
      <c r="AJK370"/>
      <c r="AJL370"/>
      <c r="AJM370"/>
      <c r="AJN370"/>
      <c r="AJO370"/>
      <c r="AJP370"/>
      <c r="AJQ370"/>
      <c r="AJR370"/>
      <c r="AJS370"/>
      <c r="AJT370"/>
      <c r="AJU370"/>
      <c r="AJV370"/>
      <c r="AJW370"/>
      <c r="AJX370"/>
      <c r="AJY370"/>
      <c r="AJZ370"/>
      <c r="AKA370"/>
      <c r="AKB370"/>
      <c r="AKC370"/>
      <c r="AKD370"/>
      <c r="AKE370"/>
      <c r="AKF370"/>
      <c r="AKG370"/>
      <c r="AKH370"/>
      <c r="AKI370"/>
      <c r="AKJ370"/>
      <c r="AKK370"/>
      <c r="AKL370"/>
      <c r="AKM370"/>
      <c r="AKN370"/>
      <c r="AKO370"/>
      <c r="AKP370"/>
      <c r="AKQ370"/>
      <c r="AKR370"/>
      <c r="AKS370"/>
      <c r="AKT370"/>
      <c r="AKU370"/>
      <c r="AKV370"/>
      <c r="AKW370"/>
      <c r="AKX370"/>
      <c r="AKY370"/>
      <c r="AKZ370"/>
      <c r="ALA370"/>
      <c r="ALB370"/>
      <c r="ALC370"/>
      <c r="ALD370"/>
      <c r="ALE370"/>
      <c r="ALF370"/>
      <c r="ALG370"/>
      <c r="ALH370"/>
      <c r="ALI370"/>
      <c r="ALJ370"/>
      <c r="ALK370"/>
      <c r="ALL370"/>
      <c r="ALM370"/>
      <c r="ALN370"/>
      <c r="ALO370"/>
      <c r="ALP370"/>
      <c r="ALQ370"/>
      <c r="ALR370"/>
      <c r="ALS370"/>
      <c r="ALT370"/>
      <c r="ALU370"/>
      <c r="ALV370"/>
      <c r="ALW370"/>
      <c r="ALX370"/>
      <c r="ALY370"/>
      <c r="ALZ370"/>
      <c r="AMA370"/>
      <c r="AMB370"/>
      <c r="AMC370"/>
      <c r="AMD370"/>
      <c r="AME370"/>
      <c r="AMF370"/>
      <c r="AMG370"/>
      <c r="AMH370"/>
      <c r="AMI370"/>
      <c r="AMJ370"/>
      <c r="AMK370"/>
      <c r="AML370"/>
      <c r="AMM370"/>
    </row>
    <row r="371" spans="1:1027" ht="26.25" customHeight="1">
      <c r="A371" s="655"/>
      <c r="B371" s="655"/>
      <c r="C371" s="263"/>
      <c r="D371" s="263">
        <v>4170</v>
      </c>
      <c r="E371" s="654" t="s">
        <v>237</v>
      </c>
      <c r="F371" s="654"/>
      <c r="G371" s="265">
        <v>15300</v>
      </c>
      <c r="H371" s="265">
        <v>25200</v>
      </c>
      <c r="I371" s="265">
        <v>16600</v>
      </c>
      <c r="J371" s="259">
        <f t="shared" si="40"/>
        <v>65.873015873015873</v>
      </c>
      <c r="K371" s="259">
        <f t="shared" si="39"/>
        <v>164.70588235294116</v>
      </c>
      <c r="L371" s="313"/>
      <c r="M371" s="313"/>
      <c r="N371" s="313"/>
      <c r="P371" s="267">
        <f t="shared" si="38"/>
        <v>9900</v>
      </c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  <c r="ABZ371"/>
      <c r="ACA371"/>
      <c r="ACB371"/>
      <c r="ACC371"/>
      <c r="ACD371"/>
      <c r="ACE371"/>
      <c r="ACF371"/>
      <c r="ACG371"/>
      <c r="ACH371"/>
      <c r="ACI371"/>
      <c r="ACJ371"/>
      <c r="ACK371"/>
      <c r="ACL371"/>
      <c r="ACM371"/>
      <c r="ACN371"/>
      <c r="ACO371"/>
      <c r="ACP371"/>
      <c r="ACQ371"/>
      <c r="ACR371"/>
      <c r="ACS371"/>
      <c r="ACT371"/>
      <c r="ACU371"/>
      <c r="ACV371"/>
      <c r="ACW371"/>
      <c r="ACX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  <c r="ADN371"/>
      <c r="ADO371"/>
      <c r="ADP371"/>
      <c r="ADQ371"/>
      <c r="ADR371"/>
      <c r="ADS371"/>
      <c r="ADT371"/>
      <c r="ADU371"/>
      <c r="ADV371"/>
      <c r="ADW371"/>
      <c r="ADX371"/>
      <c r="ADY371"/>
      <c r="ADZ371"/>
      <c r="AEA371"/>
      <c r="AEB371"/>
      <c r="AEC371"/>
      <c r="AED371"/>
      <c r="AEE371"/>
      <c r="AEF371"/>
      <c r="AEG371"/>
      <c r="AEH371"/>
      <c r="AEI371"/>
      <c r="AEJ371"/>
      <c r="AEK371"/>
      <c r="AEL371"/>
      <c r="AEM371"/>
      <c r="AEN371"/>
      <c r="AEO371"/>
      <c r="AEP371"/>
      <c r="AEQ371"/>
      <c r="AER371"/>
      <c r="AES371"/>
      <c r="AET371"/>
      <c r="AEU371"/>
      <c r="AEV371"/>
      <c r="AEW371"/>
      <c r="AEX371"/>
      <c r="AEY371"/>
      <c r="AEZ371"/>
      <c r="AFA371"/>
      <c r="AFB371"/>
      <c r="AFC371"/>
      <c r="AFD371"/>
      <c r="AFE371"/>
      <c r="AFF371"/>
      <c r="AFG371"/>
      <c r="AFH371"/>
      <c r="AFI371"/>
      <c r="AFJ371"/>
      <c r="AFK371"/>
      <c r="AFL371"/>
      <c r="AFM371"/>
      <c r="AFN371"/>
      <c r="AFO371"/>
      <c r="AFP371"/>
      <c r="AFQ371"/>
      <c r="AFR371"/>
      <c r="AFS371"/>
      <c r="AFT371"/>
      <c r="AFU371"/>
      <c r="AFV371"/>
      <c r="AFW371"/>
      <c r="AFX371"/>
      <c r="AFY371"/>
      <c r="AFZ371"/>
      <c r="AGA371"/>
      <c r="AGB371"/>
      <c r="AGC371"/>
      <c r="AGD371"/>
      <c r="AGE371"/>
      <c r="AGF371"/>
      <c r="AGG371"/>
      <c r="AGH371"/>
      <c r="AGI371"/>
      <c r="AGJ371"/>
      <c r="AGK371"/>
      <c r="AGL371"/>
      <c r="AGM371"/>
      <c r="AGN371"/>
      <c r="AGO371"/>
      <c r="AGP371"/>
      <c r="AGQ371"/>
      <c r="AGR371"/>
      <c r="AGS371"/>
      <c r="AGT371"/>
      <c r="AGU371"/>
      <c r="AGV371"/>
      <c r="AGW371"/>
      <c r="AGX371"/>
      <c r="AGY371"/>
      <c r="AGZ371"/>
      <c r="AHA371"/>
      <c r="AHB371"/>
      <c r="AHC371"/>
      <c r="AHD371"/>
      <c r="AHE371"/>
      <c r="AHF371"/>
      <c r="AHG371"/>
      <c r="AHH371"/>
      <c r="AHI371"/>
      <c r="AHJ371"/>
      <c r="AHK371"/>
      <c r="AHL371"/>
      <c r="AHM371"/>
      <c r="AHN371"/>
      <c r="AHO371"/>
      <c r="AHP371"/>
      <c r="AHQ371"/>
      <c r="AHR371"/>
      <c r="AHS371"/>
      <c r="AHT371"/>
      <c r="AHU371"/>
      <c r="AHV371"/>
      <c r="AHW371"/>
      <c r="AHX371"/>
      <c r="AHY371"/>
      <c r="AHZ371"/>
      <c r="AIA371"/>
      <c r="AIB371"/>
      <c r="AIC371"/>
      <c r="AID371"/>
      <c r="AIE371"/>
      <c r="AIF371"/>
      <c r="AIG371"/>
      <c r="AIH371"/>
      <c r="AII371"/>
      <c r="AIJ371"/>
      <c r="AIK371"/>
      <c r="AIL371"/>
      <c r="AIM371"/>
      <c r="AIN371"/>
      <c r="AIO371"/>
      <c r="AIP371"/>
      <c r="AIQ371"/>
      <c r="AIR371"/>
      <c r="AIS371"/>
      <c r="AIT371"/>
      <c r="AIU371"/>
      <c r="AIV371"/>
      <c r="AIW371"/>
      <c r="AIX371"/>
      <c r="AIY371"/>
      <c r="AIZ371"/>
      <c r="AJA371"/>
      <c r="AJB371"/>
      <c r="AJC371"/>
      <c r="AJD371"/>
      <c r="AJE371"/>
      <c r="AJF371"/>
      <c r="AJG371"/>
      <c r="AJH371"/>
      <c r="AJI371"/>
      <c r="AJJ371"/>
      <c r="AJK371"/>
      <c r="AJL371"/>
      <c r="AJM371"/>
      <c r="AJN371"/>
      <c r="AJO371"/>
      <c r="AJP371"/>
      <c r="AJQ371"/>
      <c r="AJR371"/>
      <c r="AJS371"/>
      <c r="AJT371"/>
      <c r="AJU371"/>
      <c r="AJV371"/>
      <c r="AJW371"/>
      <c r="AJX371"/>
      <c r="AJY371"/>
      <c r="AJZ371"/>
      <c r="AKA371"/>
      <c r="AKB371"/>
      <c r="AKC371"/>
      <c r="AKD371"/>
      <c r="AKE371"/>
      <c r="AKF371"/>
      <c r="AKG371"/>
      <c r="AKH371"/>
      <c r="AKI371"/>
      <c r="AKJ371"/>
      <c r="AKK371"/>
      <c r="AKL371"/>
      <c r="AKM371"/>
      <c r="AKN371"/>
      <c r="AKO371"/>
      <c r="AKP371"/>
      <c r="AKQ371"/>
      <c r="AKR371"/>
      <c r="AKS371"/>
      <c r="AKT371"/>
      <c r="AKU371"/>
      <c r="AKV371"/>
      <c r="AKW371"/>
      <c r="AKX371"/>
      <c r="AKY371"/>
      <c r="AKZ371"/>
      <c r="ALA371"/>
      <c r="ALB371"/>
      <c r="ALC371"/>
      <c r="ALD371"/>
      <c r="ALE371"/>
      <c r="ALF371"/>
      <c r="ALG371"/>
      <c r="ALH371"/>
      <c r="ALI371"/>
      <c r="ALJ371"/>
      <c r="ALK371"/>
      <c r="ALL371"/>
      <c r="ALM371"/>
      <c r="ALN371"/>
      <c r="ALO371"/>
      <c r="ALP371"/>
      <c r="ALQ371"/>
      <c r="ALR371"/>
      <c r="ALS371"/>
      <c r="ALT371"/>
      <c r="ALU371"/>
      <c r="ALV371"/>
      <c r="ALW371"/>
      <c r="ALX371"/>
      <c r="ALY371"/>
      <c r="ALZ371"/>
      <c r="AMA371"/>
      <c r="AMB371"/>
      <c r="AMC371"/>
      <c r="AMD371"/>
      <c r="AME371"/>
      <c r="AMF371"/>
      <c r="AMG371"/>
      <c r="AMH371"/>
      <c r="AMI371"/>
      <c r="AMJ371"/>
      <c r="AMK371"/>
      <c r="AML371"/>
      <c r="AMM371"/>
    </row>
    <row r="372" spans="1:1027" ht="26.25" customHeight="1">
      <c r="A372" s="655"/>
      <c r="B372" s="655"/>
      <c r="C372" s="263"/>
      <c r="D372" s="263">
        <v>4210</v>
      </c>
      <c r="E372" s="654" t="s">
        <v>225</v>
      </c>
      <c r="F372" s="654"/>
      <c r="G372" s="265">
        <v>15000</v>
      </c>
      <c r="H372" s="265">
        <v>90524</v>
      </c>
      <c r="I372" s="265">
        <v>38466.53</v>
      </c>
      <c r="J372" s="259">
        <f t="shared" si="40"/>
        <v>42.49318412796606</v>
      </c>
      <c r="K372" s="259">
        <f t="shared" si="39"/>
        <v>603.49333333333334</v>
      </c>
      <c r="L372" s="313"/>
      <c r="M372" s="313"/>
      <c r="N372" s="313"/>
      <c r="P372" s="267">
        <f t="shared" si="38"/>
        <v>75524</v>
      </c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  <c r="ADN372"/>
      <c r="ADO372"/>
      <c r="ADP372"/>
      <c r="ADQ372"/>
      <c r="ADR372"/>
      <c r="ADS372"/>
      <c r="ADT372"/>
      <c r="ADU372"/>
      <c r="ADV372"/>
      <c r="ADW372"/>
      <c r="ADX372"/>
      <c r="ADY372"/>
      <c r="ADZ372"/>
      <c r="AEA372"/>
      <c r="AEB372"/>
      <c r="AEC372"/>
      <c r="AED372"/>
      <c r="AEE372"/>
      <c r="AEF372"/>
      <c r="AEG372"/>
      <c r="AEH372"/>
      <c r="AEI372"/>
      <c r="AEJ372"/>
      <c r="AEK372"/>
      <c r="AEL372"/>
      <c r="AEM372"/>
      <c r="AEN372"/>
      <c r="AEO372"/>
      <c r="AEP372"/>
      <c r="AEQ372"/>
      <c r="AER372"/>
      <c r="AES372"/>
      <c r="AET372"/>
      <c r="AEU372"/>
      <c r="AEV372"/>
      <c r="AEW372"/>
      <c r="AEX372"/>
      <c r="AEY372"/>
      <c r="AEZ372"/>
      <c r="AFA372"/>
      <c r="AFB372"/>
      <c r="AFC372"/>
      <c r="AFD372"/>
      <c r="AFE372"/>
      <c r="AFF372"/>
      <c r="AFG372"/>
      <c r="AFH372"/>
      <c r="AFI372"/>
      <c r="AFJ372"/>
      <c r="AFK372"/>
      <c r="AFL372"/>
      <c r="AFM372"/>
      <c r="AFN372"/>
      <c r="AFO372"/>
      <c r="AFP372"/>
      <c r="AFQ372"/>
      <c r="AFR372"/>
      <c r="AFS372"/>
      <c r="AFT372"/>
      <c r="AFU372"/>
      <c r="AFV372"/>
      <c r="AFW372"/>
      <c r="AFX372"/>
      <c r="AFY372"/>
      <c r="AFZ372"/>
      <c r="AGA372"/>
      <c r="AGB372"/>
      <c r="AGC372"/>
      <c r="AGD372"/>
      <c r="AGE372"/>
      <c r="AGF372"/>
      <c r="AGG372"/>
      <c r="AGH372"/>
      <c r="AGI372"/>
      <c r="AGJ372"/>
      <c r="AGK372"/>
      <c r="AGL372"/>
      <c r="AGM372"/>
      <c r="AGN372"/>
      <c r="AGO372"/>
      <c r="AGP372"/>
      <c r="AGQ372"/>
      <c r="AGR372"/>
      <c r="AGS372"/>
      <c r="AGT372"/>
      <c r="AGU372"/>
      <c r="AGV372"/>
      <c r="AGW372"/>
      <c r="AGX372"/>
      <c r="AGY372"/>
      <c r="AGZ372"/>
      <c r="AHA372"/>
      <c r="AHB372"/>
      <c r="AHC372"/>
      <c r="AHD372"/>
      <c r="AHE372"/>
      <c r="AHF372"/>
      <c r="AHG372"/>
      <c r="AHH372"/>
      <c r="AHI372"/>
      <c r="AHJ372"/>
      <c r="AHK372"/>
      <c r="AHL372"/>
      <c r="AHM372"/>
      <c r="AHN372"/>
      <c r="AHO372"/>
      <c r="AHP372"/>
      <c r="AHQ372"/>
      <c r="AHR372"/>
      <c r="AHS372"/>
      <c r="AHT372"/>
      <c r="AHU372"/>
      <c r="AHV372"/>
      <c r="AHW372"/>
      <c r="AHX372"/>
      <c r="AHY372"/>
      <c r="AHZ372"/>
      <c r="AIA372"/>
      <c r="AIB372"/>
      <c r="AIC372"/>
      <c r="AID372"/>
      <c r="AIE372"/>
      <c r="AIF372"/>
      <c r="AIG372"/>
      <c r="AIH372"/>
      <c r="AII372"/>
      <c r="AIJ372"/>
      <c r="AIK372"/>
      <c r="AIL372"/>
      <c r="AIM372"/>
      <c r="AIN372"/>
      <c r="AIO372"/>
      <c r="AIP372"/>
      <c r="AIQ372"/>
      <c r="AIR372"/>
      <c r="AIS372"/>
      <c r="AIT372"/>
      <c r="AIU372"/>
      <c r="AIV372"/>
      <c r="AIW372"/>
      <c r="AIX372"/>
      <c r="AIY372"/>
      <c r="AIZ372"/>
      <c r="AJA372"/>
      <c r="AJB372"/>
      <c r="AJC372"/>
      <c r="AJD372"/>
      <c r="AJE372"/>
      <c r="AJF372"/>
      <c r="AJG372"/>
      <c r="AJH372"/>
      <c r="AJI372"/>
      <c r="AJJ372"/>
      <c r="AJK372"/>
      <c r="AJL372"/>
      <c r="AJM372"/>
      <c r="AJN372"/>
      <c r="AJO372"/>
      <c r="AJP372"/>
      <c r="AJQ372"/>
      <c r="AJR372"/>
      <c r="AJS372"/>
      <c r="AJT372"/>
      <c r="AJU372"/>
      <c r="AJV372"/>
      <c r="AJW372"/>
      <c r="AJX372"/>
      <c r="AJY372"/>
      <c r="AJZ372"/>
      <c r="AKA372"/>
      <c r="AKB372"/>
      <c r="AKC372"/>
      <c r="AKD372"/>
      <c r="AKE372"/>
      <c r="AKF372"/>
      <c r="AKG372"/>
      <c r="AKH372"/>
      <c r="AKI372"/>
      <c r="AKJ372"/>
      <c r="AKK372"/>
      <c r="AKL372"/>
      <c r="AKM372"/>
      <c r="AKN372"/>
      <c r="AKO372"/>
      <c r="AKP372"/>
      <c r="AKQ372"/>
      <c r="AKR372"/>
      <c r="AKS372"/>
      <c r="AKT372"/>
      <c r="AKU372"/>
      <c r="AKV372"/>
      <c r="AKW372"/>
      <c r="AKX372"/>
      <c r="AKY372"/>
      <c r="AKZ372"/>
      <c r="ALA372"/>
      <c r="ALB372"/>
      <c r="ALC372"/>
      <c r="ALD372"/>
      <c r="ALE372"/>
      <c r="ALF372"/>
      <c r="ALG372"/>
      <c r="ALH372"/>
      <c r="ALI372"/>
      <c r="ALJ372"/>
      <c r="ALK372"/>
      <c r="ALL372"/>
      <c r="ALM372"/>
      <c r="ALN372"/>
      <c r="ALO372"/>
      <c r="ALP372"/>
      <c r="ALQ372"/>
      <c r="ALR372"/>
      <c r="ALS372"/>
      <c r="ALT372"/>
      <c r="ALU372"/>
      <c r="ALV372"/>
      <c r="ALW372"/>
      <c r="ALX372"/>
      <c r="ALY372"/>
      <c r="ALZ372"/>
      <c r="AMA372"/>
      <c r="AMB372"/>
      <c r="AMC372"/>
      <c r="AMD372"/>
      <c r="AME372"/>
      <c r="AMF372"/>
      <c r="AMG372"/>
      <c r="AMH372"/>
      <c r="AMI372"/>
      <c r="AMJ372"/>
      <c r="AMK372"/>
      <c r="AML372"/>
      <c r="AMM372"/>
    </row>
    <row r="373" spans="1:1027" ht="20.85" customHeight="1">
      <c r="A373" s="655"/>
      <c r="B373" s="655"/>
      <c r="C373" s="263"/>
      <c r="D373" s="263">
        <v>4260</v>
      </c>
      <c r="E373" s="654" t="s">
        <v>230</v>
      </c>
      <c r="F373" s="654"/>
      <c r="G373" s="265">
        <v>44149</v>
      </c>
      <c r="H373" s="265">
        <v>44149</v>
      </c>
      <c r="I373" s="265">
        <v>21771.41</v>
      </c>
      <c r="J373" s="259">
        <f t="shared" si="40"/>
        <v>49.313483884119684</v>
      </c>
      <c r="K373" s="259">
        <f t="shared" si="39"/>
        <v>100</v>
      </c>
      <c r="L373" s="313"/>
      <c r="M373" s="313"/>
      <c r="N373" s="313"/>
      <c r="P373" s="267">
        <f t="shared" si="38"/>
        <v>0</v>
      </c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  <c r="ADN373"/>
      <c r="ADO373"/>
      <c r="ADP373"/>
      <c r="ADQ373"/>
      <c r="ADR373"/>
      <c r="ADS373"/>
      <c r="ADT373"/>
      <c r="ADU373"/>
      <c r="ADV373"/>
      <c r="ADW373"/>
      <c r="ADX373"/>
      <c r="ADY373"/>
      <c r="ADZ373"/>
      <c r="AEA373"/>
      <c r="AEB373"/>
      <c r="AEC373"/>
      <c r="AED373"/>
      <c r="AEE373"/>
      <c r="AEF373"/>
      <c r="AEG373"/>
      <c r="AEH373"/>
      <c r="AEI373"/>
      <c r="AEJ373"/>
      <c r="AEK373"/>
      <c r="AEL373"/>
      <c r="AEM373"/>
      <c r="AEN373"/>
      <c r="AEO373"/>
      <c r="AEP373"/>
      <c r="AEQ373"/>
      <c r="AER373"/>
      <c r="AES373"/>
      <c r="AET373"/>
      <c r="AEU373"/>
      <c r="AEV373"/>
      <c r="AEW373"/>
      <c r="AEX373"/>
      <c r="AEY373"/>
      <c r="AEZ373"/>
      <c r="AFA373"/>
      <c r="AFB373"/>
      <c r="AFC373"/>
      <c r="AFD373"/>
      <c r="AFE373"/>
      <c r="AFF373"/>
      <c r="AFG373"/>
      <c r="AFH373"/>
      <c r="AFI373"/>
      <c r="AFJ373"/>
      <c r="AFK373"/>
      <c r="AFL373"/>
      <c r="AFM373"/>
      <c r="AFN373"/>
      <c r="AFO373"/>
      <c r="AFP373"/>
      <c r="AFQ373"/>
      <c r="AFR373"/>
      <c r="AFS373"/>
      <c r="AFT373"/>
      <c r="AFU373"/>
      <c r="AFV373"/>
      <c r="AFW373"/>
      <c r="AFX373"/>
      <c r="AFY373"/>
      <c r="AFZ373"/>
      <c r="AGA373"/>
      <c r="AGB373"/>
      <c r="AGC373"/>
      <c r="AGD373"/>
      <c r="AGE373"/>
      <c r="AGF373"/>
      <c r="AGG373"/>
      <c r="AGH373"/>
      <c r="AGI373"/>
      <c r="AGJ373"/>
      <c r="AGK373"/>
      <c r="AGL373"/>
      <c r="AGM373"/>
      <c r="AGN373"/>
      <c r="AGO373"/>
      <c r="AGP373"/>
      <c r="AGQ373"/>
      <c r="AGR373"/>
      <c r="AGS373"/>
      <c r="AGT373"/>
      <c r="AGU373"/>
      <c r="AGV373"/>
      <c r="AGW373"/>
      <c r="AGX373"/>
      <c r="AGY373"/>
      <c r="AGZ373"/>
      <c r="AHA373"/>
      <c r="AHB373"/>
      <c r="AHC373"/>
      <c r="AHD373"/>
      <c r="AHE373"/>
      <c r="AHF373"/>
      <c r="AHG373"/>
      <c r="AHH373"/>
      <c r="AHI373"/>
      <c r="AHJ373"/>
      <c r="AHK373"/>
      <c r="AHL373"/>
      <c r="AHM373"/>
      <c r="AHN373"/>
      <c r="AHO373"/>
      <c r="AHP373"/>
      <c r="AHQ373"/>
      <c r="AHR373"/>
      <c r="AHS373"/>
      <c r="AHT373"/>
      <c r="AHU373"/>
      <c r="AHV373"/>
      <c r="AHW373"/>
      <c r="AHX373"/>
      <c r="AHY373"/>
      <c r="AHZ373"/>
      <c r="AIA373"/>
      <c r="AIB373"/>
      <c r="AIC373"/>
      <c r="AID373"/>
      <c r="AIE373"/>
      <c r="AIF373"/>
      <c r="AIG373"/>
      <c r="AIH373"/>
      <c r="AII373"/>
      <c r="AIJ373"/>
      <c r="AIK373"/>
      <c r="AIL373"/>
      <c r="AIM373"/>
      <c r="AIN373"/>
      <c r="AIO373"/>
      <c r="AIP373"/>
      <c r="AIQ373"/>
      <c r="AIR373"/>
      <c r="AIS373"/>
      <c r="AIT373"/>
      <c r="AIU373"/>
      <c r="AIV373"/>
      <c r="AIW373"/>
      <c r="AIX373"/>
      <c r="AIY373"/>
      <c r="AIZ373"/>
      <c r="AJA373"/>
      <c r="AJB373"/>
      <c r="AJC373"/>
      <c r="AJD373"/>
      <c r="AJE373"/>
      <c r="AJF373"/>
      <c r="AJG373"/>
      <c r="AJH373"/>
      <c r="AJI373"/>
      <c r="AJJ373"/>
      <c r="AJK373"/>
      <c r="AJL373"/>
      <c r="AJM373"/>
      <c r="AJN373"/>
      <c r="AJO373"/>
      <c r="AJP373"/>
      <c r="AJQ373"/>
      <c r="AJR373"/>
      <c r="AJS373"/>
      <c r="AJT373"/>
      <c r="AJU373"/>
      <c r="AJV373"/>
      <c r="AJW373"/>
      <c r="AJX373"/>
      <c r="AJY373"/>
      <c r="AJZ373"/>
      <c r="AKA373"/>
      <c r="AKB373"/>
      <c r="AKC373"/>
      <c r="AKD373"/>
      <c r="AKE373"/>
      <c r="AKF373"/>
      <c r="AKG373"/>
      <c r="AKH373"/>
      <c r="AKI373"/>
      <c r="AKJ373"/>
      <c r="AKK373"/>
      <c r="AKL373"/>
      <c r="AKM373"/>
      <c r="AKN373"/>
      <c r="AKO373"/>
      <c r="AKP373"/>
      <c r="AKQ373"/>
      <c r="AKR373"/>
      <c r="AKS373"/>
      <c r="AKT373"/>
      <c r="AKU373"/>
      <c r="AKV373"/>
      <c r="AKW373"/>
      <c r="AKX373"/>
      <c r="AKY373"/>
      <c r="AKZ373"/>
      <c r="ALA373"/>
      <c r="ALB373"/>
      <c r="ALC373"/>
      <c r="ALD373"/>
      <c r="ALE373"/>
      <c r="ALF373"/>
      <c r="ALG373"/>
      <c r="ALH373"/>
      <c r="ALI373"/>
      <c r="ALJ373"/>
      <c r="ALK373"/>
      <c r="ALL373"/>
      <c r="ALM373"/>
      <c r="ALN373"/>
      <c r="ALO373"/>
      <c r="ALP373"/>
      <c r="ALQ373"/>
      <c r="ALR373"/>
      <c r="ALS373"/>
      <c r="ALT373"/>
      <c r="ALU373"/>
      <c r="ALV373"/>
      <c r="ALW373"/>
      <c r="ALX373"/>
      <c r="ALY373"/>
      <c r="ALZ373"/>
      <c r="AMA373"/>
      <c r="AMB373"/>
      <c r="AMC373"/>
      <c r="AMD373"/>
      <c r="AME373"/>
      <c r="AMF373"/>
      <c r="AMG373"/>
      <c r="AMH373"/>
      <c r="AMI373"/>
      <c r="AMJ373"/>
      <c r="AMK373"/>
      <c r="AML373"/>
      <c r="AMM373"/>
    </row>
    <row r="374" spans="1:1027" ht="18.600000000000001" customHeight="1">
      <c r="A374" s="655"/>
      <c r="B374" s="655"/>
      <c r="C374" s="263"/>
      <c r="D374" s="263">
        <v>4270</v>
      </c>
      <c r="E374" s="654" t="s">
        <v>223</v>
      </c>
      <c r="F374" s="654"/>
      <c r="G374" s="265">
        <v>10000</v>
      </c>
      <c r="H374" s="265">
        <v>60000</v>
      </c>
      <c r="I374" s="265">
        <v>1571.94</v>
      </c>
      <c r="J374" s="259">
        <f t="shared" si="40"/>
        <v>2.6198999999999999</v>
      </c>
      <c r="K374" s="259">
        <f t="shared" si="39"/>
        <v>600</v>
      </c>
      <c r="L374" s="313"/>
      <c r="M374" s="313"/>
      <c r="N374" s="313"/>
      <c r="P374" s="267">
        <f t="shared" si="38"/>
        <v>50000</v>
      </c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  <c r="ABZ374"/>
      <c r="ACA374"/>
      <c r="ACB374"/>
      <c r="ACC374"/>
      <c r="ACD374"/>
      <c r="ACE374"/>
      <c r="ACF374"/>
      <c r="ACG374"/>
      <c r="ACH374"/>
      <c r="ACI374"/>
      <c r="ACJ374"/>
      <c r="ACK374"/>
      <c r="ACL374"/>
      <c r="ACM374"/>
      <c r="ACN374"/>
      <c r="ACO374"/>
      <c r="ACP374"/>
      <c r="ACQ374"/>
      <c r="ACR374"/>
      <c r="ACS374"/>
      <c r="ACT374"/>
      <c r="ACU374"/>
      <c r="ACV374"/>
      <c r="ACW374"/>
      <c r="ACX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  <c r="ADN374"/>
      <c r="ADO374"/>
      <c r="ADP374"/>
      <c r="ADQ374"/>
      <c r="ADR374"/>
      <c r="ADS374"/>
      <c r="ADT374"/>
      <c r="ADU374"/>
      <c r="ADV374"/>
      <c r="ADW374"/>
      <c r="ADX374"/>
      <c r="ADY374"/>
      <c r="ADZ374"/>
      <c r="AEA374"/>
      <c r="AEB374"/>
      <c r="AEC374"/>
      <c r="AED374"/>
      <c r="AEE374"/>
      <c r="AEF374"/>
      <c r="AEG374"/>
      <c r="AEH374"/>
      <c r="AEI374"/>
      <c r="AEJ374"/>
      <c r="AEK374"/>
      <c r="AEL374"/>
      <c r="AEM374"/>
      <c r="AEN374"/>
      <c r="AEO374"/>
      <c r="AEP374"/>
      <c r="AEQ374"/>
      <c r="AER374"/>
      <c r="AES374"/>
      <c r="AET374"/>
      <c r="AEU374"/>
      <c r="AEV374"/>
      <c r="AEW374"/>
      <c r="AEX374"/>
      <c r="AEY374"/>
      <c r="AEZ374"/>
      <c r="AFA374"/>
      <c r="AFB374"/>
      <c r="AFC374"/>
      <c r="AFD374"/>
      <c r="AFE374"/>
      <c r="AFF374"/>
      <c r="AFG374"/>
      <c r="AFH374"/>
      <c r="AFI374"/>
      <c r="AFJ374"/>
      <c r="AFK374"/>
      <c r="AFL374"/>
      <c r="AFM374"/>
      <c r="AFN374"/>
      <c r="AFO374"/>
      <c r="AFP374"/>
      <c r="AFQ374"/>
      <c r="AFR374"/>
      <c r="AFS374"/>
      <c r="AFT374"/>
      <c r="AFU374"/>
      <c r="AFV374"/>
      <c r="AFW374"/>
      <c r="AFX374"/>
      <c r="AFY374"/>
      <c r="AFZ374"/>
      <c r="AGA374"/>
      <c r="AGB374"/>
      <c r="AGC374"/>
      <c r="AGD374"/>
      <c r="AGE374"/>
      <c r="AGF374"/>
      <c r="AGG374"/>
      <c r="AGH374"/>
      <c r="AGI374"/>
      <c r="AGJ374"/>
      <c r="AGK374"/>
      <c r="AGL374"/>
      <c r="AGM374"/>
      <c r="AGN374"/>
      <c r="AGO374"/>
      <c r="AGP374"/>
      <c r="AGQ374"/>
      <c r="AGR374"/>
      <c r="AGS374"/>
      <c r="AGT374"/>
      <c r="AGU374"/>
      <c r="AGV374"/>
      <c r="AGW374"/>
      <c r="AGX374"/>
      <c r="AGY374"/>
      <c r="AGZ374"/>
      <c r="AHA374"/>
      <c r="AHB374"/>
      <c r="AHC374"/>
      <c r="AHD374"/>
      <c r="AHE374"/>
      <c r="AHF374"/>
      <c r="AHG374"/>
      <c r="AHH374"/>
      <c r="AHI374"/>
      <c r="AHJ374"/>
      <c r="AHK374"/>
      <c r="AHL374"/>
      <c r="AHM374"/>
      <c r="AHN374"/>
      <c r="AHO374"/>
      <c r="AHP374"/>
      <c r="AHQ374"/>
      <c r="AHR374"/>
      <c r="AHS374"/>
      <c r="AHT374"/>
      <c r="AHU374"/>
      <c r="AHV374"/>
      <c r="AHW374"/>
      <c r="AHX374"/>
      <c r="AHY374"/>
      <c r="AHZ374"/>
      <c r="AIA374"/>
      <c r="AIB374"/>
      <c r="AIC374"/>
      <c r="AID374"/>
      <c r="AIE374"/>
      <c r="AIF374"/>
      <c r="AIG374"/>
      <c r="AIH374"/>
      <c r="AII374"/>
      <c r="AIJ374"/>
      <c r="AIK374"/>
      <c r="AIL374"/>
      <c r="AIM374"/>
      <c r="AIN374"/>
      <c r="AIO374"/>
      <c r="AIP374"/>
      <c r="AIQ374"/>
      <c r="AIR374"/>
      <c r="AIS374"/>
      <c r="AIT374"/>
      <c r="AIU374"/>
      <c r="AIV374"/>
      <c r="AIW374"/>
      <c r="AIX374"/>
      <c r="AIY374"/>
      <c r="AIZ374"/>
      <c r="AJA374"/>
      <c r="AJB374"/>
      <c r="AJC374"/>
      <c r="AJD374"/>
      <c r="AJE374"/>
      <c r="AJF374"/>
      <c r="AJG374"/>
      <c r="AJH374"/>
      <c r="AJI374"/>
      <c r="AJJ374"/>
      <c r="AJK374"/>
      <c r="AJL374"/>
      <c r="AJM374"/>
      <c r="AJN374"/>
      <c r="AJO374"/>
      <c r="AJP374"/>
      <c r="AJQ374"/>
      <c r="AJR374"/>
      <c r="AJS374"/>
      <c r="AJT374"/>
      <c r="AJU374"/>
      <c r="AJV374"/>
      <c r="AJW374"/>
      <c r="AJX374"/>
      <c r="AJY374"/>
      <c r="AJZ374"/>
      <c r="AKA374"/>
      <c r="AKB374"/>
      <c r="AKC374"/>
      <c r="AKD374"/>
      <c r="AKE374"/>
      <c r="AKF374"/>
      <c r="AKG374"/>
      <c r="AKH374"/>
      <c r="AKI374"/>
      <c r="AKJ374"/>
      <c r="AKK374"/>
      <c r="AKL374"/>
      <c r="AKM374"/>
      <c r="AKN374"/>
      <c r="AKO374"/>
      <c r="AKP374"/>
      <c r="AKQ374"/>
      <c r="AKR374"/>
      <c r="AKS374"/>
      <c r="AKT374"/>
      <c r="AKU374"/>
      <c r="AKV374"/>
      <c r="AKW374"/>
      <c r="AKX374"/>
      <c r="AKY374"/>
      <c r="AKZ374"/>
      <c r="ALA374"/>
      <c r="ALB374"/>
      <c r="ALC374"/>
      <c r="ALD374"/>
      <c r="ALE374"/>
      <c r="ALF374"/>
      <c r="ALG374"/>
      <c r="ALH374"/>
      <c r="ALI374"/>
      <c r="ALJ374"/>
      <c r="ALK374"/>
      <c r="ALL374"/>
      <c r="ALM374"/>
      <c r="ALN374"/>
      <c r="ALO374"/>
      <c r="ALP374"/>
      <c r="ALQ374"/>
      <c r="ALR374"/>
      <c r="ALS374"/>
      <c r="ALT374"/>
      <c r="ALU374"/>
      <c r="ALV374"/>
      <c r="ALW374"/>
      <c r="ALX374"/>
      <c r="ALY374"/>
      <c r="ALZ374"/>
      <c r="AMA374"/>
      <c r="AMB374"/>
      <c r="AMC374"/>
      <c r="AMD374"/>
      <c r="AME374"/>
      <c r="AMF374"/>
      <c r="AMG374"/>
      <c r="AMH374"/>
      <c r="AMI374"/>
      <c r="AMJ374"/>
      <c r="AMK374"/>
      <c r="AML374"/>
      <c r="AMM374"/>
    </row>
    <row r="375" spans="1:1027" ht="21.6" customHeight="1">
      <c r="A375" s="655"/>
      <c r="B375" s="655"/>
      <c r="C375" s="263"/>
      <c r="D375" s="263">
        <v>4280</v>
      </c>
      <c r="E375" s="654" t="s">
        <v>231</v>
      </c>
      <c r="F375" s="654"/>
      <c r="G375" s="265">
        <v>1400</v>
      </c>
      <c r="H375" s="265">
        <v>1400</v>
      </c>
      <c r="I375" s="265">
        <v>542</v>
      </c>
      <c r="J375" s="259">
        <f t="shared" si="40"/>
        <v>38.714285714285715</v>
      </c>
      <c r="K375" s="259">
        <f t="shared" si="39"/>
        <v>100</v>
      </c>
      <c r="L375" s="313"/>
      <c r="M375" s="313"/>
      <c r="N375" s="313"/>
      <c r="P375" s="267">
        <f t="shared" si="38"/>
        <v>0</v>
      </c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  <c r="ADN375"/>
      <c r="ADO375"/>
      <c r="ADP375"/>
      <c r="ADQ375"/>
      <c r="ADR375"/>
      <c r="ADS375"/>
      <c r="ADT375"/>
      <c r="ADU375"/>
      <c r="ADV375"/>
      <c r="ADW375"/>
      <c r="ADX375"/>
      <c r="ADY375"/>
      <c r="ADZ375"/>
      <c r="AEA375"/>
      <c r="AEB375"/>
      <c r="AEC375"/>
      <c r="AED375"/>
      <c r="AEE375"/>
      <c r="AEF375"/>
      <c r="AEG375"/>
      <c r="AEH375"/>
      <c r="AEI375"/>
      <c r="AEJ375"/>
      <c r="AEK375"/>
      <c r="AEL375"/>
      <c r="AEM375"/>
      <c r="AEN375"/>
      <c r="AEO375"/>
      <c r="AEP375"/>
      <c r="AEQ375"/>
      <c r="AER375"/>
      <c r="AES375"/>
      <c r="AET375"/>
      <c r="AEU375"/>
      <c r="AEV375"/>
      <c r="AEW375"/>
      <c r="AEX375"/>
      <c r="AEY375"/>
      <c r="AEZ375"/>
      <c r="AFA375"/>
      <c r="AFB375"/>
      <c r="AFC375"/>
      <c r="AFD375"/>
      <c r="AFE375"/>
      <c r="AFF375"/>
      <c r="AFG375"/>
      <c r="AFH375"/>
      <c r="AFI375"/>
      <c r="AFJ375"/>
      <c r="AFK375"/>
      <c r="AFL375"/>
      <c r="AFM375"/>
      <c r="AFN375"/>
      <c r="AFO375"/>
      <c r="AFP375"/>
      <c r="AFQ375"/>
      <c r="AFR375"/>
      <c r="AFS375"/>
      <c r="AFT375"/>
      <c r="AFU375"/>
      <c r="AFV375"/>
      <c r="AFW375"/>
      <c r="AFX375"/>
      <c r="AFY375"/>
      <c r="AFZ375"/>
      <c r="AGA375"/>
      <c r="AGB375"/>
      <c r="AGC375"/>
      <c r="AGD375"/>
      <c r="AGE375"/>
      <c r="AGF375"/>
      <c r="AGG375"/>
      <c r="AGH375"/>
      <c r="AGI375"/>
      <c r="AGJ375"/>
      <c r="AGK375"/>
      <c r="AGL375"/>
      <c r="AGM375"/>
      <c r="AGN375"/>
      <c r="AGO375"/>
      <c r="AGP375"/>
      <c r="AGQ375"/>
      <c r="AGR375"/>
      <c r="AGS375"/>
      <c r="AGT375"/>
      <c r="AGU375"/>
      <c r="AGV375"/>
      <c r="AGW375"/>
      <c r="AGX375"/>
      <c r="AGY375"/>
      <c r="AGZ375"/>
      <c r="AHA375"/>
      <c r="AHB375"/>
      <c r="AHC375"/>
      <c r="AHD375"/>
      <c r="AHE375"/>
      <c r="AHF375"/>
      <c r="AHG375"/>
      <c r="AHH375"/>
      <c r="AHI375"/>
      <c r="AHJ375"/>
      <c r="AHK375"/>
      <c r="AHL375"/>
      <c r="AHM375"/>
      <c r="AHN375"/>
      <c r="AHO375"/>
      <c r="AHP375"/>
      <c r="AHQ375"/>
      <c r="AHR375"/>
      <c r="AHS375"/>
      <c r="AHT375"/>
      <c r="AHU375"/>
      <c r="AHV375"/>
      <c r="AHW375"/>
      <c r="AHX375"/>
      <c r="AHY375"/>
      <c r="AHZ375"/>
      <c r="AIA375"/>
      <c r="AIB375"/>
      <c r="AIC375"/>
      <c r="AID375"/>
      <c r="AIE375"/>
      <c r="AIF375"/>
      <c r="AIG375"/>
      <c r="AIH375"/>
      <c r="AII375"/>
      <c r="AIJ375"/>
      <c r="AIK375"/>
      <c r="AIL375"/>
      <c r="AIM375"/>
      <c r="AIN375"/>
      <c r="AIO375"/>
      <c r="AIP375"/>
      <c r="AIQ375"/>
      <c r="AIR375"/>
      <c r="AIS375"/>
      <c r="AIT375"/>
      <c r="AIU375"/>
      <c r="AIV375"/>
      <c r="AIW375"/>
      <c r="AIX375"/>
      <c r="AIY375"/>
      <c r="AIZ375"/>
      <c r="AJA375"/>
      <c r="AJB375"/>
      <c r="AJC375"/>
      <c r="AJD375"/>
      <c r="AJE375"/>
      <c r="AJF375"/>
      <c r="AJG375"/>
      <c r="AJH375"/>
      <c r="AJI375"/>
      <c r="AJJ375"/>
      <c r="AJK375"/>
      <c r="AJL375"/>
      <c r="AJM375"/>
      <c r="AJN375"/>
      <c r="AJO375"/>
      <c r="AJP375"/>
      <c r="AJQ375"/>
      <c r="AJR375"/>
      <c r="AJS375"/>
      <c r="AJT375"/>
      <c r="AJU375"/>
      <c r="AJV375"/>
      <c r="AJW375"/>
      <c r="AJX375"/>
      <c r="AJY375"/>
      <c r="AJZ375"/>
      <c r="AKA375"/>
      <c r="AKB375"/>
      <c r="AKC375"/>
      <c r="AKD375"/>
      <c r="AKE375"/>
      <c r="AKF375"/>
      <c r="AKG375"/>
      <c r="AKH375"/>
      <c r="AKI375"/>
      <c r="AKJ375"/>
      <c r="AKK375"/>
      <c r="AKL375"/>
      <c r="AKM375"/>
      <c r="AKN375"/>
      <c r="AKO375"/>
      <c r="AKP375"/>
      <c r="AKQ375"/>
      <c r="AKR375"/>
      <c r="AKS375"/>
      <c r="AKT375"/>
      <c r="AKU375"/>
      <c r="AKV375"/>
      <c r="AKW375"/>
      <c r="AKX375"/>
      <c r="AKY375"/>
      <c r="AKZ375"/>
      <c r="ALA375"/>
      <c r="ALB375"/>
      <c r="ALC375"/>
      <c r="ALD375"/>
      <c r="ALE375"/>
      <c r="ALF375"/>
      <c r="ALG375"/>
      <c r="ALH375"/>
      <c r="ALI375"/>
      <c r="ALJ375"/>
      <c r="ALK375"/>
      <c r="ALL375"/>
      <c r="ALM375"/>
      <c r="ALN375"/>
      <c r="ALO375"/>
      <c r="ALP375"/>
      <c r="ALQ375"/>
      <c r="ALR375"/>
      <c r="ALS375"/>
      <c r="ALT375"/>
      <c r="ALU375"/>
      <c r="ALV375"/>
      <c r="ALW375"/>
      <c r="ALX375"/>
      <c r="ALY375"/>
      <c r="ALZ375"/>
      <c r="AMA375"/>
      <c r="AMB375"/>
      <c r="AMC375"/>
      <c r="AMD375"/>
      <c r="AME375"/>
      <c r="AMF375"/>
      <c r="AMG375"/>
      <c r="AMH375"/>
      <c r="AMI375"/>
      <c r="AMJ375"/>
      <c r="AMK375"/>
      <c r="AML375"/>
      <c r="AMM375"/>
    </row>
    <row r="376" spans="1:1027" ht="28.5" customHeight="1">
      <c r="A376" s="655"/>
      <c r="B376" s="655"/>
      <c r="C376" s="263"/>
      <c r="D376" s="263">
        <v>4300</v>
      </c>
      <c r="E376" s="654" t="s">
        <v>219</v>
      </c>
      <c r="F376" s="654"/>
      <c r="G376" s="265">
        <v>13372</v>
      </c>
      <c r="H376" s="265">
        <v>79392</v>
      </c>
      <c r="I376" s="265">
        <v>20991.45</v>
      </c>
      <c r="J376" s="259">
        <f t="shared" si="40"/>
        <v>26.440258464328902</v>
      </c>
      <c r="K376" s="259">
        <f t="shared" si="39"/>
        <v>593.71821717020646</v>
      </c>
      <c r="L376" s="313"/>
      <c r="M376" s="313"/>
      <c r="N376" s="313"/>
      <c r="P376" s="267">
        <f t="shared" si="38"/>
        <v>66020</v>
      </c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  <c r="AAZ376"/>
      <c r="ABA376"/>
      <c r="ABB376"/>
      <c r="ABC376"/>
      <c r="ABD376"/>
      <c r="ABE376"/>
      <c r="ABF376"/>
      <c r="ABG376"/>
      <c r="ABH376"/>
      <c r="ABI376"/>
      <c r="ABJ376"/>
      <c r="ABK376"/>
      <c r="ABL376"/>
      <c r="ABM376"/>
      <c r="ABN376"/>
      <c r="ABO376"/>
      <c r="ABP376"/>
      <c r="ABQ376"/>
      <c r="ABR376"/>
      <c r="ABS376"/>
      <c r="ABT376"/>
      <c r="ABU376"/>
      <c r="ABV376"/>
      <c r="ABW376"/>
      <c r="ABX376"/>
      <c r="ABY376"/>
      <c r="ABZ376"/>
      <c r="ACA376"/>
      <c r="ACB376"/>
      <c r="ACC376"/>
      <c r="ACD376"/>
      <c r="ACE376"/>
      <c r="ACF376"/>
      <c r="ACG376"/>
      <c r="ACH376"/>
      <c r="ACI376"/>
      <c r="ACJ376"/>
      <c r="ACK376"/>
      <c r="ACL376"/>
      <c r="ACM376"/>
      <c r="ACN376"/>
      <c r="ACO376"/>
      <c r="ACP376"/>
      <c r="ACQ376"/>
      <c r="ACR376"/>
      <c r="ACS376"/>
      <c r="ACT376"/>
      <c r="ACU376"/>
      <c r="ACV376"/>
      <c r="ACW376"/>
      <c r="ACX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  <c r="ADN376"/>
      <c r="ADO376"/>
      <c r="ADP376"/>
      <c r="ADQ376"/>
      <c r="ADR376"/>
      <c r="ADS376"/>
      <c r="ADT376"/>
      <c r="ADU376"/>
      <c r="ADV376"/>
      <c r="ADW376"/>
      <c r="ADX376"/>
      <c r="ADY376"/>
      <c r="ADZ376"/>
      <c r="AEA376"/>
      <c r="AEB376"/>
      <c r="AEC376"/>
      <c r="AED376"/>
      <c r="AEE376"/>
      <c r="AEF376"/>
      <c r="AEG376"/>
      <c r="AEH376"/>
      <c r="AEI376"/>
      <c r="AEJ376"/>
      <c r="AEK376"/>
      <c r="AEL376"/>
      <c r="AEM376"/>
      <c r="AEN376"/>
      <c r="AEO376"/>
      <c r="AEP376"/>
      <c r="AEQ376"/>
      <c r="AER376"/>
      <c r="AES376"/>
      <c r="AET376"/>
      <c r="AEU376"/>
      <c r="AEV376"/>
      <c r="AEW376"/>
      <c r="AEX376"/>
      <c r="AEY376"/>
      <c r="AEZ376"/>
      <c r="AFA376"/>
      <c r="AFB376"/>
      <c r="AFC376"/>
      <c r="AFD376"/>
      <c r="AFE376"/>
      <c r="AFF376"/>
      <c r="AFG376"/>
      <c r="AFH376"/>
      <c r="AFI376"/>
      <c r="AFJ376"/>
      <c r="AFK376"/>
      <c r="AFL376"/>
      <c r="AFM376"/>
      <c r="AFN376"/>
      <c r="AFO376"/>
      <c r="AFP376"/>
      <c r="AFQ376"/>
      <c r="AFR376"/>
      <c r="AFS376"/>
      <c r="AFT376"/>
      <c r="AFU376"/>
      <c r="AFV376"/>
      <c r="AFW376"/>
      <c r="AFX376"/>
      <c r="AFY376"/>
      <c r="AFZ376"/>
      <c r="AGA376"/>
      <c r="AGB376"/>
      <c r="AGC376"/>
      <c r="AGD376"/>
      <c r="AGE376"/>
      <c r="AGF376"/>
      <c r="AGG376"/>
      <c r="AGH376"/>
      <c r="AGI376"/>
      <c r="AGJ376"/>
      <c r="AGK376"/>
      <c r="AGL376"/>
      <c r="AGM376"/>
      <c r="AGN376"/>
      <c r="AGO376"/>
      <c r="AGP376"/>
      <c r="AGQ376"/>
      <c r="AGR376"/>
      <c r="AGS376"/>
      <c r="AGT376"/>
      <c r="AGU376"/>
      <c r="AGV376"/>
      <c r="AGW376"/>
      <c r="AGX376"/>
      <c r="AGY376"/>
      <c r="AGZ376"/>
      <c r="AHA376"/>
      <c r="AHB376"/>
      <c r="AHC376"/>
      <c r="AHD376"/>
      <c r="AHE376"/>
      <c r="AHF376"/>
      <c r="AHG376"/>
      <c r="AHH376"/>
      <c r="AHI376"/>
      <c r="AHJ376"/>
      <c r="AHK376"/>
      <c r="AHL376"/>
      <c r="AHM376"/>
      <c r="AHN376"/>
      <c r="AHO376"/>
      <c r="AHP376"/>
      <c r="AHQ376"/>
      <c r="AHR376"/>
      <c r="AHS376"/>
      <c r="AHT376"/>
      <c r="AHU376"/>
      <c r="AHV376"/>
      <c r="AHW376"/>
      <c r="AHX376"/>
      <c r="AHY376"/>
      <c r="AHZ376"/>
      <c r="AIA376"/>
      <c r="AIB376"/>
      <c r="AIC376"/>
      <c r="AID376"/>
      <c r="AIE376"/>
      <c r="AIF376"/>
      <c r="AIG376"/>
      <c r="AIH376"/>
      <c r="AII376"/>
      <c r="AIJ376"/>
      <c r="AIK376"/>
      <c r="AIL376"/>
      <c r="AIM376"/>
      <c r="AIN376"/>
      <c r="AIO376"/>
      <c r="AIP376"/>
      <c r="AIQ376"/>
      <c r="AIR376"/>
      <c r="AIS376"/>
      <c r="AIT376"/>
      <c r="AIU376"/>
      <c r="AIV376"/>
      <c r="AIW376"/>
      <c r="AIX376"/>
      <c r="AIY376"/>
      <c r="AIZ376"/>
      <c r="AJA376"/>
      <c r="AJB376"/>
      <c r="AJC376"/>
      <c r="AJD376"/>
      <c r="AJE376"/>
      <c r="AJF376"/>
      <c r="AJG376"/>
      <c r="AJH376"/>
      <c r="AJI376"/>
      <c r="AJJ376"/>
      <c r="AJK376"/>
      <c r="AJL376"/>
      <c r="AJM376"/>
      <c r="AJN376"/>
      <c r="AJO376"/>
      <c r="AJP376"/>
      <c r="AJQ376"/>
      <c r="AJR376"/>
      <c r="AJS376"/>
      <c r="AJT376"/>
      <c r="AJU376"/>
      <c r="AJV376"/>
      <c r="AJW376"/>
      <c r="AJX376"/>
      <c r="AJY376"/>
      <c r="AJZ376"/>
      <c r="AKA376"/>
      <c r="AKB376"/>
      <c r="AKC376"/>
      <c r="AKD376"/>
      <c r="AKE376"/>
      <c r="AKF376"/>
      <c r="AKG376"/>
      <c r="AKH376"/>
      <c r="AKI376"/>
      <c r="AKJ376"/>
      <c r="AKK376"/>
      <c r="AKL376"/>
      <c r="AKM376"/>
      <c r="AKN376"/>
      <c r="AKO376"/>
      <c r="AKP376"/>
      <c r="AKQ376"/>
      <c r="AKR376"/>
      <c r="AKS376"/>
      <c r="AKT376"/>
      <c r="AKU376"/>
      <c r="AKV376"/>
      <c r="AKW376"/>
      <c r="AKX376"/>
      <c r="AKY376"/>
      <c r="AKZ376"/>
      <c r="ALA376"/>
      <c r="ALB376"/>
      <c r="ALC376"/>
      <c r="ALD376"/>
      <c r="ALE376"/>
      <c r="ALF376"/>
      <c r="ALG376"/>
      <c r="ALH376"/>
      <c r="ALI376"/>
      <c r="ALJ376"/>
      <c r="ALK376"/>
      <c r="ALL376"/>
      <c r="ALM376"/>
      <c r="ALN376"/>
      <c r="ALO376"/>
      <c r="ALP376"/>
      <c r="ALQ376"/>
      <c r="ALR376"/>
      <c r="ALS376"/>
      <c r="ALT376"/>
      <c r="ALU376"/>
      <c r="ALV376"/>
      <c r="ALW376"/>
      <c r="ALX376"/>
      <c r="ALY376"/>
      <c r="ALZ376"/>
      <c r="AMA376"/>
      <c r="AMB376"/>
      <c r="AMC376"/>
      <c r="AMD376"/>
      <c r="AME376"/>
      <c r="AMF376"/>
      <c r="AMG376"/>
      <c r="AMH376"/>
      <c r="AMI376"/>
      <c r="AMJ376"/>
      <c r="AMK376"/>
      <c r="AML376"/>
      <c r="AMM376"/>
    </row>
    <row r="377" spans="1:1027" ht="52.15" customHeight="1">
      <c r="A377" s="655"/>
      <c r="B377" s="655"/>
      <c r="C377" s="263"/>
      <c r="D377" s="263">
        <v>4360</v>
      </c>
      <c r="E377" s="654" t="s">
        <v>401</v>
      </c>
      <c r="F377" s="654"/>
      <c r="G377" s="265">
        <v>4000</v>
      </c>
      <c r="H377" s="265">
        <v>4000</v>
      </c>
      <c r="I377" s="265">
        <v>2350.89</v>
      </c>
      <c r="J377" s="259">
        <f t="shared" si="40"/>
        <v>58.772249999999993</v>
      </c>
      <c r="K377" s="259">
        <f t="shared" si="39"/>
        <v>100</v>
      </c>
      <c r="L377" s="313"/>
      <c r="M377" s="313"/>
      <c r="N377" s="313"/>
      <c r="P377" s="267">
        <f t="shared" si="38"/>
        <v>0</v>
      </c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  <c r="XY377"/>
      <c r="XZ377"/>
      <c r="YA377"/>
      <c r="YB377"/>
      <c r="YC377"/>
      <c r="YD377"/>
      <c r="YE377"/>
      <c r="YF377"/>
      <c r="YG377"/>
      <c r="YH377"/>
      <c r="YI377"/>
      <c r="YJ377"/>
      <c r="YK377"/>
      <c r="YL377"/>
      <c r="YM377"/>
      <c r="YN377"/>
      <c r="YO377"/>
      <c r="YP377"/>
      <c r="YQ377"/>
      <c r="YR377"/>
      <c r="YS377"/>
      <c r="YT377"/>
      <c r="YU377"/>
      <c r="YV377"/>
      <c r="YW377"/>
      <c r="YX377"/>
      <c r="YY377"/>
      <c r="YZ377"/>
      <c r="ZA377"/>
      <c r="ZB377"/>
      <c r="ZC377"/>
      <c r="ZD377"/>
      <c r="ZE377"/>
      <c r="ZF377"/>
      <c r="ZG377"/>
      <c r="ZH377"/>
      <c r="ZI377"/>
      <c r="ZJ377"/>
      <c r="ZK377"/>
      <c r="ZL377"/>
      <c r="ZM377"/>
      <c r="ZN377"/>
      <c r="ZO377"/>
      <c r="ZP377"/>
      <c r="ZQ377"/>
      <c r="ZR377"/>
      <c r="ZS377"/>
      <c r="ZT377"/>
      <c r="ZU377"/>
      <c r="ZV377"/>
      <c r="ZW377"/>
      <c r="ZX377"/>
      <c r="ZY377"/>
      <c r="ZZ377"/>
      <c r="AAA377"/>
      <c r="AAB377"/>
      <c r="AAC377"/>
      <c r="AAD377"/>
      <c r="AAE377"/>
      <c r="AAF377"/>
      <c r="AAG377"/>
      <c r="AAH377"/>
      <c r="AAI377"/>
      <c r="AAJ377"/>
      <c r="AAK377"/>
      <c r="AAL377"/>
      <c r="AAM377"/>
      <c r="AAN377"/>
      <c r="AAO377"/>
      <c r="AAP377"/>
      <c r="AAQ377"/>
      <c r="AAR377"/>
      <c r="AAS377"/>
      <c r="AAT377"/>
      <c r="AAU377"/>
      <c r="AAV377"/>
      <c r="AAW377"/>
      <c r="AAX377"/>
      <c r="AAY377"/>
      <c r="AAZ377"/>
      <c r="ABA377"/>
      <c r="ABB377"/>
      <c r="ABC377"/>
      <c r="ABD377"/>
      <c r="ABE377"/>
      <c r="ABF377"/>
      <c r="ABG377"/>
      <c r="ABH377"/>
      <c r="ABI377"/>
      <c r="ABJ377"/>
      <c r="ABK377"/>
      <c r="ABL377"/>
      <c r="ABM377"/>
      <c r="ABN377"/>
      <c r="ABO377"/>
      <c r="ABP377"/>
      <c r="ABQ377"/>
      <c r="ABR377"/>
      <c r="ABS377"/>
      <c r="ABT377"/>
      <c r="ABU377"/>
      <c r="ABV377"/>
      <c r="ABW377"/>
      <c r="ABX377"/>
      <c r="ABY377"/>
      <c r="ABZ377"/>
      <c r="ACA377"/>
      <c r="ACB377"/>
      <c r="ACC377"/>
      <c r="ACD377"/>
      <c r="ACE377"/>
      <c r="ACF377"/>
      <c r="ACG377"/>
      <c r="ACH377"/>
      <c r="ACI377"/>
      <c r="ACJ377"/>
      <c r="ACK377"/>
      <c r="ACL377"/>
      <c r="ACM377"/>
      <c r="ACN377"/>
      <c r="ACO377"/>
      <c r="ACP377"/>
      <c r="ACQ377"/>
      <c r="ACR377"/>
      <c r="ACS377"/>
      <c r="ACT377"/>
      <c r="ACU377"/>
      <c r="ACV377"/>
      <c r="ACW377"/>
      <c r="ACX377"/>
      <c r="ACY377"/>
      <c r="ACZ377"/>
      <c r="ADA377"/>
      <c r="ADB377"/>
      <c r="ADC377"/>
      <c r="ADD377"/>
      <c r="ADE377"/>
      <c r="ADF377"/>
      <c r="ADG377"/>
      <c r="ADH377"/>
      <c r="ADI377"/>
      <c r="ADJ377"/>
      <c r="ADK377"/>
      <c r="ADL377"/>
      <c r="ADM377"/>
      <c r="ADN377"/>
      <c r="ADO377"/>
      <c r="ADP377"/>
      <c r="ADQ377"/>
      <c r="ADR377"/>
      <c r="ADS377"/>
      <c r="ADT377"/>
      <c r="ADU377"/>
      <c r="ADV377"/>
      <c r="ADW377"/>
      <c r="ADX377"/>
      <c r="ADY377"/>
      <c r="ADZ377"/>
      <c r="AEA377"/>
      <c r="AEB377"/>
      <c r="AEC377"/>
      <c r="AED377"/>
      <c r="AEE377"/>
      <c r="AEF377"/>
      <c r="AEG377"/>
      <c r="AEH377"/>
      <c r="AEI377"/>
      <c r="AEJ377"/>
      <c r="AEK377"/>
      <c r="AEL377"/>
      <c r="AEM377"/>
      <c r="AEN377"/>
      <c r="AEO377"/>
      <c r="AEP377"/>
      <c r="AEQ377"/>
      <c r="AER377"/>
      <c r="AES377"/>
      <c r="AET377"/>
      <c r="AEU377"/>
      <c r="AEV377"/>
      <c r="AEW377"/>
      <c r="AEX377"/>
      <c r="AEY377"/>
      <c r="AEZ377"/>
      <c r="AFA377"/>
      <c r="AFB377"/>
      <c r="AFC377"/>
      <c r="AFD377"/>
      <c r="AFE377"/>
      <c r="AFF377"/>
      <c r="AFG377"/>
      <c r="AFH377"/>
      <c r="AFI377"/>
      <c r="AFJ377"/>
      <c r="AFK377"/>
      <c r="AFL377"/>
      <c r="AFM377"/>
      <c r="AFN377"/>
      <c r="AFO377"/>
      <c r="AFP377"/>
      <c r="AFQ377"/>
      <c r="AFR377"/>
      <c r="AFS377"/>
      <c r="AFT377"/>
      <c r="AFU377"/>
      <c r="AFV377"/>
      <c r="AFW377"/>
      <c r="AFX377"/>
      <c r="AFY377"/>
      <c r="AFZ377"/>
      <c r="AGA377"/>
      <c r="AGB377"/>
      <c r="AGC377"/>
      <c r="AGD377"/>
      <c r="AGE377"/>
      <c r="AGF377"/>
      <c r="AGG377"/>
      <c r="AGH377"/>
      <c r="AGI377"/>
      <c r="AGJ377"/>
      <c r="AGK377"/>
      <c r="AGL377"/>
      <c r="AGM377"/>
      <c r="AGN377"/>
      <c r="AGO377"/>
      <c r="AGP377"/>
      <c r="AGQ377"/>
      <c r="AGR377"/>
      <c r="AGS377"/>
      <c r="AGT377"/>
      <c r="AGU377"/>
      <c r="AGV377"/>
      <c r="AGW377"/>
      <c r="AGX377"/>
      <c r="AGY377"/>
      <c r="AGZ377"/>
      <c r="AHA377"/>
      <c r="AHB377"/>
      <c r="AHC377"/>
      <c r="AHD377"/>
      <c r="AHE377"/>
      <c r="AHF377"/>
      <c r="AHG377"/>
      <c r="AHH377"/>
      <c r="AHI377"/>
      <c r="AHJ377"/>
      <c r="AHK377"/>
      <c r="AHL377"/>
      <c r="AHM377"/>
      <c r="AHN377"/>
      <c r="AHO377"/>
      <c r="AHP377"/>
      <c r="AHQ377"/>
      <c r="AHR377"/>
      <c r="AHS377"/>
      <c r="AHT377"/>
      <c r="AHU377"/>
      <c r="AHV377"/>
      <c r="AHW377"/>
      <c r="AHX377"/>
      <c r="AHY377"/>
      <c r="AHZ377"/>
      <c r="AIA377"/>
      <c r="AIB377"/>
      <c r="AIC377"/>
      <c r="AID377"/>
      <c r="AIE377"/>
      <c r="AIF377"/>
      <c r="AIG377"/>
      <c r="AIH377"/>
      <c r="AII377"/>
      <c r="AIJ377"/>
      <c r="AIK377"/>
      <c r="AIL377"/>
      <c r="AIM377"/>
      <c r="AIN377"/>
      <c r="AIO377"/>
      <c r="AIP377"/>
      <c r="AIQ377"/>
      <c r="AIR377"/>
      <c r="AIS377"/>
      <c r="AIT377"/>
      <c r="AIU377"/>
      <c r="AIV377"/>
      <c r="AIW377"/>
      <c r="AIX377"/>
      <c r="AIY377"/>
      <c r="AIZ377"/>
      <c r="AJA377"/>
      <c r="AJB377"/>
      <c r="AJC377"/>
      <c r="AJD377"/>
      <c r="AJE377"/>
      <c r="AJF377"/>
      <c r="AJG377"/>
      <c r="AJH377"/>
      <c r="AJI377"/>
      <c r="AJJ377"/>
      <c r="AJK377"/>
      <c r="AJL377"/>
      <c r="AJM377"/>
      <c r="AJN377"/>
      <c r="AJO377"/>
      <c r="AJP377"/>
      <c r="AJQ377"/>
      <c r="AJR377"/>
      <c r="AJS377"/>
      <c r="AJT377"/>
      <c r="AJU377"/>
      <c r="AJV377"/>
      <c r="AJW377"/>
      <c r="AJX377"/>
      <c r="AJY377"/>
      <c r="AJZ377"/>
      <c r="AKA377"/>
      <c r="AKB377"/>
      <c r="AKC377"/>
      <c r="AKD377"/>
      <c r="AKE377"/>
      <c r="AKF377"/>
      <c r="AKG377"/>
      <c r="AKH377"/>
      <c r="AKI377"/>
      <c r="AKJ377"/>
      <c r="AKK377"/>
      <c r="AKL377"/>
      <c r="AKM377"/>
      <c r="AKN377"/>
      <c r="AKO377"/>
      <c r="AKP377"/>
      <c r="AKQ377"/>
      <c r="AKR377"/>
      <c r="AKS377"/>
      <c r="AKT377"/>
      <c r="AKU377"/>
      <c r="AKV377"/>
      <c r="AKW377"/>
      <c r="AKX377"/>
      <c r="AKY377"/>
      <c r="AKZ377"/>
      <c r="ALA377"/>
      <c r="ALB377"/>
      <c r="ALC377"/>
      <c r="ALD377"/>
      <c r="ALE377"/>
      <c r="ALF377"/>
      <c r="ALG377"/>
      <c r="ALH377"/>
      <c r="ALI377"/>
      <c r="ALJ377"/>
      <c r="ALK377"/>
      <c r="ALL377"/>
      <c r="ALM377"/>
      <c r="ALN377"/>
      <c r="ALO377"/>
      <c r="ALP377"/>
      <c r="ALQ377"/>
      <c r="ALR377"/>
      <c r="ALS377"/>
      <c r="ALT377"/>
      <c r="ALU377"/>
      <c r="ALV377"/>
      <c r="ALW377"/>
      <c r="ALX377"/>
      <c r="ALY377"/>
      <c r="ALZ377"/>
      <c r="AMA377"/>
      <c r="AMB377"/>
      <c r="AMC377"/>
      <c r="AMD377"/>
      <c r="AME377"/>
      <c r="AMF377"/>
      <c r="AMG377"/>
      <c r="AMH377"/>
      <c r="AMI377"/>
      <c r="AMJ377"/>
      <c r="AMK377"/>
      <c r="AML377"/>
      <c r="AMM377"/>
    </row>
    <row r="378" spans="1:1027" ht="21.6" customHeight="1">
      <c r="A378" s="655"/>
      <c r="B378" s="655"/>
      <c r="C378" s="263"/>
      <c r="D378" s="263">
        <v>4410</v>
      </c>
      <c r="E378" s="654" t="s">
        <v>245</v>
      </c>
      <c r="F378" s="654"/>
      <c r="G378" s="265">
        <v>4000</v>
      </c>
      <c r="H378" s="265">
        <v>4000</v>
      </c>
      <c r="I378" s="265">
        <v>382.9</v>
      </c>
      <c r="J378" s="259">
        <f t="shared" si="40"/>
        <v>9.5724999999999998</v>
      </c>
      <c r="K378" s="259">
        <f t="shared" si="39"/>
        <v>100</v>
      </c>
      <c r="L378" s="313"/>
      <c r="M378" s="313"/>
      <c r="N378" s="313"/>
      <c r="P378" s="267">
        <f t="shared" si="38"/>
        <v>0</v>
      </c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  <c r="ABZ378"/>
      <c r="ACA378"/>
      <c r="ACB378"/>
      <c r="ACC378"/>
      <c r="ACD378"/>
      <c r="ACE378"/>
      <c r="ACF378"/>
      <c r="ACG378"/>
      <c r="ACH378"/>
      <c r="ACI378"/>
      <c r="ACJ378"/>
      <c r="ACK378"/>
      <c r="ACL378"/>
      <c r="ACM378"/>
      <c r="ACN378"/>
      <c r="ACO378"/>
      <c r="ACP378"/>
      <c r="ACQ378"/>
      <c r="ACR378"/>
      <c r="ACS378"/>
      <c r="ACT378"/>
      <c r="ACU378"/>
      <c r="ACV378"/>
      <c r="ACW378"/>
      <c r="ACX378"/>
      <c r="ACY378"/>
      <c r="ACZ378"/>
      <c r="ADA378"/>
      <c r="ADB378"/>
      <c r="ADC378"/>
      <c r="ADD378"/>
      <c r="ADE378"/>
      <c r="ADF378"/>
      <c r="ADG378"/>
      <c r="ADH378"/>
      <c r="ADI378"/>
      <c r="ADJ378"/>
      <c r="ADK378"/>
      <c r="ADL378"/>
      <c r="ADM378"/>
      <c r="ADN378"/>
      <c r="ADO378"/>
      <c r="ADP378"/>
      <c r="ADQ378"/>
      <c r="ADR378"/>
      <c r="ADS378"/>
      <c r="ADT378"/>
      <c r="ADU378"/>
      <c r="ADV378"/>
      <c r="ADW378"/>
      <c r="ADX378"/>
      <c r="ADY378"/>
      <c r="ADZ378"/>
      <c r="AEA378"/>
      <c r="AEB378"/>
      <c r="AEC378"/>
      <c r="AED378"/>
      <c r="AEE378"/>
      <c r="AEF378"/>
      <c r="AEG378"/>
      <c r="AEH378"/>
      <c r="AEI378"/>
      <c r="AEJ378"/>
      <c r="AEK378"/>
      <c r="AEL378"/>
      <c r="AEM378"/>
      <c r="AEN378"/>
      <c r="AEO378"/>
      <c r="AEP378"/>
      <c r="AEQ378"/>
      <c r="AER378"/>
      <c r="AES378"/>
      <c r="AET378"/>
      <c r="AEU378"/>
      <c r="AEV378"/>
      <c r="AEW378"/>
      <c r="AEX378"/>
      <c r="AEY378"/>
      <c r="AEZ378"/>
      <c r="AFA378"/>
      <c r="AFB378"/>
      <c r="AFC378"/>
      <c r="AFD378"/>
      <c r="AFE378"/>
      <c r="AFF378"/>
      <c r="AFG378"/>
      <c r="AFH378"/>
      <c r="AFI378"/>
      <c r="AFJ378"/>
      <c r="AFK378"/>
      <c r="AFL378"/>
      <c r="AFM378"/>
      <c r="AFN378"/>
      <c r="AFO378"/>
      <c r="AFP378"/>
      <c r="AFQ378"/>
      <c r="AFR378"/>
      <c r="AFS378"/>
      <c r="AFT378"/>
      <c r="AFU378"/>
      <c r="AFV378"/>
      <c r="AFW378"/>
      <c r="AFX378"/>
      <c r="AFY378"/>
      <c r="AFZ378"/>
      <c r="AGA378"/>
      <c r="AGB378"/>
      <c r="AGC378"/>
      <c r="AGD378"/>
      <c r="AGE378"/>
      <c r="AGF378"/>
      <c r="AGG378"/>
      <c r="AGH378"/>
      <c r="AGI378"/>
      <c r="AGJ378"/>
      <c r="AGK378"/>
      <c r="AGL378"/>
      <c r="AGM378"/>
      <c r="AGN378"/>
      <c r="AGO378"/>
      <c r="AGP378"/>
      <c r="AGQ378"/>
      <c r="AGR378"/>
      <c r="AGS378"/>
      <c r="AGT378"/>
      <c r="AGU378"/>
      <c r="AGV378"/>
      <c r="AGW378"/>
      <c r="AGX378"/>
      <c r="AGY378"/>
      <c r="AGZ378"/>
      <c r="AHA378"/>
      <c r="AHB378"/>
      <c r="AHC378"/>
      <c r="AHD378"/>
      <c r="AHE378"/>
      <c r="AHF378"/>
      <c r="AHG378"/>
      <c r="AHH378"/>
      <c r="AHI378"/>
      <c r="AHJ378"/>
      <c r="AHK378"/>
      <c r="AHL378"/>
      <c r="AHM378"/>
      <c r="AHN378"/>
      <c r="AHO378"/>
      <c r="AHP378"/>
      <c r="AHQ378"/>
      <c r="AHR378"/>
      <c r="AHS378"/>
      <c r="AHT378"/>
      <c r="AHU378"/>
      <c r="AHV378"/>
      <c r="AHW378"/>
      <c r="AHX378"/>
      <c r="AHY378"/>
      <c r="AHZ378"/>
      <c r="AIA378"/>
      <c r="AIB378"/>
      <c r="AIC378"/>
      <c r="AID378"/>
      <c r="AIE378"/>
      <c r="AIF378"/>
      <c r="AIG378"/>
      <c r="AIH378"/>
      <c r="AII378"/>
      <c r="AIJ378"/>
      <c r="AIK378"/>
      <c r="AIL378"/>
      <c r="AIM378"/>
      <c r="AIN378"/>
      <c r="AIO378"/>
      <c r="AIP378"/>
      <c r="AIQ378"/>
      <c r="AIR378"/>
      <c r="AIS378"/>
      <c r="AIT378"/>
      <c r="AIU378"/>
      <c r="AIV378"/>
      <c r="AIW378"/>
      <c r="AIX378"/>
      <c r="AIY378"/>
      <c r="AIZ378"/>
      <c r="AJA378"/>
      <c r="AJB378"/>
      <c r="AJC378"/>
      <c r="AJD378"/>
      <c r="AJE378"/>
      <c r="AJF378"/>
      <c r="AJG378"/>
      <c r="AJH378"/>
      <c r="AJI378"/>
      <c r="AJJ378"/>
      <c r="AJK378"/>
      <c r="AJL378"/>
      <c r="AJM378"/>
      <c r="AJN378"/>
      <c r="AJO378"/>
      <c r="AJP378"/>
      <c r="AJQ378"/>
      <c r="AJR378"/>
      <c r="AJS378"/>
      <c r="AJT378"/>
      <c r="AJU378"/>
      <c r="AJV378"/>
      <c r="AJW378"/>
      <c r="AJX378"/>
      <c r="AJY378"/>
      <c r="AJZ378"/>
      <c r="AKA378"/>
      <c r="AKB378"/>
      <c r="AKC378"/>
      <c r="AKD378"/>
      <c r="AKE378"/>
      <c r="AKF378"/>
      <c r="AKG378"/>
      <c r="AKH378"/>
      <c r="AKI378"/>
      <c r="AKJ378"/>
      <c r="AKK378"/>
      <c r="AKL378"/>
      <c r="AKM378"/>
      <c r="AKN378"/>
      <c r="AKO378"/>
      <c r="AKP378"/>
      <c r="AKQ378"/>
      <c r="AKR378"/>
      <c r="AKS378"/>
      <c r="AKT378"/>
      <c r="AKU378"/>
      <c r="AKV378"/>
      <c r="AKW378"/>
      <c r="AKX378"/>
      <c r="AKY378"/>
      <c r="AKZ378"/>
      <c r="ALA378"/>
      <c r="ALB378"/>
      <c r="ALC378"/>
      <c r="ALD378"/>
      <c r="ALE378"/>
      <c r="ALF378"/>
      <c r="ALG378"/>
      <c r="ALH378"/>
      <c r="ALI378"/>
      <c r="ALJ378"/>
      <c r="ALK378"/>
      <c r="ALL378"/>
      <c r="ALM378"/>
      <c r="ALN378"/>
      <c r="ALO378"/>
      <c r="ALP378"/>
      <c r="ALQ378"/>
      <c r="ALR378"/>
      <c r="ALS378"/>
      <c r="ALT378"/>
      <c r="ALU378"/>
      <c r="ALV378"/>
      <c r="ALW378"/>
      <c r="ALX378"/>
      <c r="ALY378"/>
      <c r="ALZ378"/>
      <c r="AMA378"/>
      <c r="AMB378"/>
      <c r="AMC378"/>
      <c r="AMD378"/>
      <c r="AME378"/>
      <c r="AMF378"/>
      <c r="AMG378"/>
      <c r="AMH378"/>
      <c r="AMI378"/>
      <c r="AMJ378"/>
      <c r="AMK378"/>
      <c r="AML378"/>
      <c r="AMM378"/>
    </row>
    <row r="379" spans="1:1027" ht="21.6" customHeight="1">
      <c r="A379" s="655"/>
      <c r="B379" s="655"/>
      <c r="C379" s="263"/>
      <c r="D379" s="263">
        <v>4420</v>
      </c>
      <c r="E379" s="654" t="s">
        <v>246</v>
      </c>
      <c r="F379" s="654"/>
      <c r="G379" s="265">
        <v>2500</v>
      </c>
      <c r="H379" s="265">
        <v>2500</v>
      </c>
      <c r="I379" s="265">
        <v>0</v>
      </c>
      <c r="J379" s="259">
        <f t="shared" si="40"/>
        <v>0</v>
      </c>
      <c r="K379" s="259">
        <f t="shared" si="39"/>
        <v>100</v>
      </c>
      <c r="L379" s="313"/>
      <c r="M379" s="313"/>
      <c r="N379" s="313"/>
      <c r="P379" s="267">
        <f t="shared" si="38"/>
        <v>0</v>
      </c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  <c r="ADN379"/>
      <c r="ADO379"/>
      <c r="ADP379"/>
      <c r="ADQ379"/>
      <c r="ADR379"/>
      <c r="ADS379"/>
      <c r="ADT379"/>
      <c r="ADU379"/>
      <c r="ADV379"/>
      <c r="ADW379"/>
      <c r="ADX379"/>
      <c r="ADY379"/>
      <c r="ADZ379"/>
      <c r="AEA379"/>
      <c r="AEB379"/>
      <c r="AEC379"/>
      <c r="AED379"/>
      <c r="AEE379"/>
      <c r="AEF379"/>
      <c r="AEG379"/>
      <c r="AEH379"/>
      <c r="AEI379"/>
      <c r="AEJ379"/>
      <c r="AEK379"/>
      <c r="AEL379"/>
      <c r="AEM379"/>
      <c r="AEN379"/>
      <c r="AEO379"/>
      <c r="AEP379"/>
      <c r="AEQ379"/>
      <c r="AER379"/>
      <c r="AES379"/>
      <c r="AET379"/>
      <c r="AEU379"/>
      <c r="AEV379"/>
      <c r="AEW379"/>
      <c r="AEX379"/>
      <c r="AEY379"/>
      <c r="AEZ379"/>
      <c r="AFA379"/>
      <c r="AFB379"/>
      <c r="AFC379"/>
      <c r="AFD379"/>
      <c r="AFE379"/>
      <c r="AFF379"/>
      <c r="AFG379"/>
      <c r="AFH379"/>
      <c r="AFI379"/>
      <c r="AFJ379"/>
      <c r="AFK379"/>
      <c r="AFL379"/>
      <c r="AFM379"/>
      <c r="AFN379"/>
      <c r="AFO379"/>
      <c r="AFP379"/>
      <c r="AFQ379"/>
      <c r="AFR379"/>
      <c r="AFS379"/>
      <c r="AFT379"/>
      <c r="AFU379"/>
      <c r="AFV379"/>
      <c r="AFW379"/>
      <c r="AFX379"/>
      <c r="AFY379"/>
      <c r="AFZ379"/>
      <c r="AGA379"/>
      <c r="AGB379"/>
      <c r="AGC379"/>
      <c r="AGD379"/>
      <c r="AGE379"/>
      <c r="AGF379"/>
      <c r="AGG379"/>
      <c r="AGH379"/>
      <c r="AGI379"/>
      <c r="AGJ379"/>
      <c r="AGK379"/>
      <c r="AGL379"/>
      <c r="AGM379"/>
      <c r="AGN379"/>
      <c r="AGO379"/>
      <c r="AGP379"/>
      <c r="AGQ379"/>
      <c r="AGR379"/>
      <c r="AGS379"/>
      <c r="AGT379"/>
      <c r="AGU379"/>
      <c r="AGV379"/>
      <c r="AGW379"/>
      <c r="AGX379"/>
      <c r="AGY379"/>
      <c r="AGZ379"/>
      <c r="AHA379"/>
      <c r="AHB379"/>
      <c r="AHC379"/>
      <c r="AHD379"/>
      <c r="AHE379"/>
      <c r="AHF379"/>
      <c r="AHG379"/>
      <c r="AHH379"/>
      <c r="AHI379"/>
      <c r="AHJ379"/>
      <c r="AHK379"/>
      <c r="AHL379"/>
      <c r="AHM379"/>
      <c r="AHN379"/>
      <c r="AHO379"/>
      <c r="AHP379"/>
      <c r="AHQ379"/>
      <c r="AHR379"/>
      <c r="AHS379"/>
      <c r="AHT379"/>
      <c r="AHU379"/>
      <c r="AHV379"/>
      <c r="AHW379"/>
      <c r="AHX379"/>
      <c r="AHY379"/>
      <c r="AHZ379"/>
      <c r="AIA379"/>
      <c r="AIB379"/>
      <c r="AIC379"/>
      <c r="AID379"/>
      <c r="AIE379"/>
      <c r="AIF379"/>
      <c r="AIG379"/>
      <c r="AIH379"/>
      <c r="AII379"/>
      <c r="AIJ379"/>
      <c r="AIK379"/>
      <c r="AIL379"/>
      <c r="AIM379"/>
      <c r="AIN379"/>
      <c r="AIO379"/>
      <c r="AIP379"/>
      <c r="AIQ379"/>
      <c r="AIR379"/>
      <c r="AIS379"/>
      <c r="AIT379"/>
      <c r="AIU379"/>
      <c r="AIV379"/>
      <c r="AIW379"/>
      <c r="AIX379"/>
      <c r="AIY379"/>
      <c r="AIZ379"/>
      <c r="AJA379"/>
      <c r="AJB379"/>
      <c r="AJC379"/>
      <c r="AJD379"/>
      <c r="AJE379"/>
      <c r="AJF379"/>
      <c r="AJG379"/>
      <c r="AJH379"/>
      <c r="AJI379"/>
      <c r="AJJ379"/>
      <c r="AJK379"/>
      <c r="AJL379"/>
      <c r="AJM379"/>
      <c r="AJN379"/>
      <c r="AJO379"/>
      <c r="AJP379"/>
      <c r="AJQ379"/>
      <c r="AJR379"/>
      <c r="AJS379"/>
      <c r="AJT379"/>
      <c r="AJU379"/>
      <c r="AJV379"/>
      <c r="AJW379"/>
      <c r="AJX379"/>
      <c r="AJY379"/>
      <c r="AJZ379"/>
      <c r="AKA379"/>
      <c r="AKB379"/>
      <c r="AKC379"/>
      <c r="AKD379"/>
      <c r="AKE379"/>
      <c r="AKF379"/>
      <c r="AKG379"/>
      <c r="AKH379"/>
      <c r="AKI379"/>
      <c r="AKJ379"/>
      <c r="AKK379"/>
      <c r="AKL379"/>
      <c r="AKM379"/>
      <c r="AKN379"/>
      <c r="AKO379"/>
      <c r="AKP379"/>
      <c r="AKQ379"/>
      <c r="AKR379"/>
      <c r="AKS379"/>
      <c r="AKT379"/>
      <c r="AKU379"/>
      <c r="AKV379"/>
      <c r="AKW379"/>
      <c r="AKX379"/>
      <c r="AKY379"/>
      <c r="AKZ379"/>
      <c r="ALA379"/>
      <c r="ALB379"/>
      <c r="ALC379"/>
      <c r="ALD379"/>
      <c r="ALE379"/>
      <c r="ALF379"/>
      <c r="ALG379"/>
      <c r="ALH379"/>
      <c r="ALI379"/>
      <c r="ALJ379"/>
      <c r="ALK379"/>
      <c r="ALL379"/>
      <c r="ALM379"/>
      <c r="ALN379"/>
      <c r="ALO379"/>
      <c r="ALP379"/>
      <c r="ALQ379"/>
      <c r="ALR379"/>
      <c r="ALS379"/>
      <c r="ALT379"/>
      <c r="ALU379"/>
      <c r="ALV379"/>
      <c r="ALW379"/>
      <c r="ALX379"/>
      <c r="ALY379"/>
      <c r="ALZ379"/>
      <c r="AMA379"/>
      <c r="AMB379"/>
      <c r="AMC379"/>
      <c r="AMD379"/>
      <c r="AME379"/>
      <c r="AMF379"/>
      <c r="AMG379"/>
      <c r="AMH379"/>
      <c r="AMI379"/>
      <c r="AMJ379"/>
      <c r="AMK379"/>
      <c r="AML379"/>
      <c r="AMM379"/>
    </row>
    <row r="380" spans="1:1027" ht="22.35" customHeight="1">
      <c r="A380" s="655"/>
      <c r="B380" s="655"/>
      <c r="C380" s="263"/>
      <c r="D380" s="263">
        <v>4430</v>
      </c>
      <c r="E380" s="654" t="s">
        <v>226</v>
      </c>
      <c r="F380" s="654"/>
      <c r="G380" s="265">
        <v>3600</v>
      </c>
      <c r="H380" s="265">
        <v>6000</v>
      </c>
      <c r="I380" s="265">
        <v>1510.67</v>
      </c>
      <c r="J380" s="259">
        <f t="shared" si="40"/>
        <v>25.177833333333332</v>
      </c>
      <c r="K380" s="259">
        <f t="shared" si="39"/>
        <v>166.66666666666669</v>
      </c>
      <c r="L380" s="313"/>
      <c r="M380" s="313"/>
      <c r="N380" s="313"/>
      <c r="P380" s="267">
        <f t="shared" si="38"/>
        <v>2400</v>
      </c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  <c r="ADN380"/>
      <c r="ADO380"/>
      <c r="ADP380"/>
      <c r="ADQ380"/>
      <c r="ADR380"/>
      <c r="ADS380"/>
      <c r="ADT380"/>
      <c r="ADU380"/>
      <c r="ADV380"/>
      <c r="ADW380"/>
      <c r="ADX380"/>
      <c r="ADY380"/>
      <c r="ADZ380"/>
      <c r="AEA380"/>
      <c r="AEB380"/>
      <c r="AEC380"/>
      <c r="AED380"/>
      <c r="AEE380"/>
      <c r="AEF380"/>
      <c r="AEG380"/>
      <c r="AEH380"/>
      <c r="AEI380"/>
      <c r="AEJ380"/>
      <c r="AEK380"/>
      <c r="AEL380"/>
      <c r="AEM380"/>
      <c r="AEN380"/>
      <c r="AEO380"/>
      <c r="AEP380"/>
      <c r="AEQ380"/>
      <c r="AER380"/>
      <c r="AES380"/>
      <c r="AET380"/>
      <c r="AEU380"/>
      <c r="AEV380"/>
      <c r="AEW380"/>
      <c r="AEX380"/>
      <c r="AEY380"/>
      <c r="AEZ380"/>
      <c r="AFA380"/>
      <c r="AFB380"/>
      <c r="AFC380"/>
      <c r="AFD380"/>
      <c r="AFE380"/>
      <c r="AFF380"/>
      <c r="AFG380"/>
      <c r="AFH380"/>
      <c r="AFI380"/>
      <c r="AFJ380"/>
      <c r="AFK380"/>
      <c r="AFL380"/>
      <c r="AFM380"/>
      <c r="AFN380"/>
      <c r="AFO380"/>
      <c r="AFP380"/>
      <c r="AFQ380"/>
      <c r="AFR380"/>
      <c r="AFS380"/>
      <c r="AFT380"/>
      <c r="AFU380"/>
      <c r="AFV380"/>
      <c r="AFW380"/>
      <c r="AFX380"/>
      <c r="AFY380"/>
      <c r="AFZ380"/>
      <c r="AGA380"/>
      <c r="AGB380"/>
      <c r="AGC380"/>
      <c r="AGD380"/>
      <c r="AGE380"/>
      <c r="AGF380"/>
      <c r="AGG380"/>
      <c r="AGH380"/>
      <c r="AGI380"/>
      <c r="AGJ380"/>
      <c r="AGK380"/>
      <c r="AGL380"/>
      <c r="AGM380"/>
      <c r="AGN380"/>
      <c r="AGO380"/>
      <c r="AGP380"/>
      <c r="AGQ380"/>
      <c r="AGR380"/>
      <c r="AGS380"/>
      <c r="AGT380"/>
      <c r="AGU380"/>
      <c r="AGV380"/>
      <c r="AGW380"/>
      <c r="AGX380"/>
      <c r="AGY380"/>
      <c r="AGZ380"/>
      <c r="AHA380"/>
      <c r="AHB380"/>
      <c r="AHC380"/>
      <c r="AHD380"/>
      <c r="AHE380"/>
      <c r="AHF380"/>
      <c r="AHG380"/>
      <c r="AHH380"/>
      <c r="AHI380"/>
      <c r="AHJ380"/>
      <c r="AHK380"/>
      <c r="AHL380"/>
      <c r="AHM380"/>
      <c r="AHN380"/>
      <c r="AHO380"/>
      <c r="AHP380"/>
      <c r="AHQ380"/>
      <c r="AHR380"/>
      <c r="AHS380"/>
      <c r="AHT380"/>
      <c r="AHU380"/>
      <c r="AHV380"/>
      <c r="AHW380"/>
      <c r="AHX380"/>
      <c r="AHY380"/>
      <c r="AHZ380"/>
      <c r="AIA380"/>
      <c r="AIB380"/>
      <c r="AIC380"/>
      <c r="AID380"/>
      <c r="AIE380"/>
      <c r="AIF380"/>
      <c r="AIG380"/>
      <c r="AIH380"/>
      <c r="AII380"/>
      <c r="AIJ380"/>
      <c r="AIK380"/>
      <c r="AIL380"/>
      <c r="AIM380"/>
      <c r="AIN380"/>
      <c r="AIO380"/>
      <c r="AIP380"/>
      <c r="AIQ380"/>
      <c r="AIR380"/>
      <c r="AIS380"/>
      <c r="AIT380"/>
      <c r="AIU380"/>
      <c r="AIV380"/>
      <c r="AIW380"/>
      <c r="AIX380"/>
      <c r="AIY380"/>
      <c r="AIZ380"/>
      <c r="AJA380"/>
      <c r="AJB380"/>
      <c r="AJC380"/>
      <c r="AJD380"/>
      <c r="AJE380"/>
      <c r="AJF380"/>
      <c r="AJG380"/>
      <c r="AJH380"/>
      <c r="AJI380"/>
      <c r="AJJ380"/>
      <c r="AJK380"/>
      <c r="AJL380"/>
      <c r="AJM380"/>
      <c r="AJN380"/>
      <c r="AJO380"/>
      <c r="AJP380"/>
      <c r="AJQ380"/>
      <c r="AJR380"/>
      <c r="AJS380"/>
      <c r="AJT380"/>
      <c r="AJU380"/>
      <c r="AJV380"/>
      <c r="AJW380"/>
      <c r="AJX380"/>
      <c r="AJY380"/>
      <c r="AJZ380"/>
      <c r="AKA380"/>
      <c r="AKB380"/>
      <c r="AKC380"/>
      <c r="AKD380"/>
      <c r="AKE380"/>
      <c r="AKF380"/>
      <c r="AKG380"/>
      <c r="AKH380"/>
      <c r="AKI380"/>
      <c r="AKJ380"/>
      <c r="AKK380"/>
      <c r="AKL380"/>
      <c r="AKM380"/>
      <c r="AKN380"/>
      <c r="AKO380"/>
      <c r="AKP380"/>
      <c r="AKQ380"/>
      <c r="AKR380"/>
      <c r="AKS380"/>
      <c r="AKT380"/>
      <c r="AKU380"/>
      <c r="AKV380"/>
      <c r="AKW380"/>
      <c r="AKX380"/>
      <c r="AKY380"/>
      <c r="AKZ380"/>
      <c r="ALA380"/>
      <c r="ALB380"/>
      <c r="ALC380"/>
      <c r="ALD380"/>
      <c r="ALE380"/>
      <c r="ALF380"/>
      <c r="ALG380"/>
      <c r="ALH380"/>
      <c r="ALI380"/>
      <c r="ALJ380"/>
      <c r="ALK380"/>
      <c r="ALL380"/>
      <c r="ALM380"/>
      <c r="ALN380"/>
      <c r="ALO380"/>
      <c r="ALP380"/>
      <c r="ALQ380"/>
      <c r="ALR380"/>
      <c r="ALS380"/>
      <c r="ALT380"/>
      <c r="ALU380"/>
      <c r="ALV380"/>
      <c r="ALW380"/>
      <c r="ALX380"/>
      <c r="ALY380"/>
      <c r="ALZ380"/>
      <c r="AMA380"/>
      <c r="AMB380"/>
      <c r="AMC380"/>
      <c r="AMD380"/>
      <c r="AME380"/>
      <c r="AMF380"/>
      <c r="AMG380"/>
      <c r="AMH380"/>
      <c r="AMI380"/>
      <c r="AMJ380"/>
      <c r="AMK380"/>
      <c r="AML380"/>
      <c r="AMM380"/>
    </row>
    <row r="381" spans="1:1027" ht="37.5" customHeight="1">
      <c r="A381" s="655"/>
      <c r="B381" s="655"/>
      <c r="C381" s="263"/>
      <c r="D381" s="263">
        <v>4440</v>
      </c>
      <c r="E381" s="654" t="s">
        <v>232</v>
      </c>
      <c r="F381" s="654"/>
      <c r="G381" s="265">
        <v>18232</v>
      </c>
      <c r="H381" s="265">
        <v>19563</v>
      </c>
      <c r="I381" s="265">
        <v>14672.25</v>
      </c>
      <c r="J381" s="259">
        <f t="shared" si="40"/>
        <v>75</v>
      </c>
      <c r="K381" s="259">
        <f t="shared" si="39"/>
        <v>107.30035103115401</v>
      </c>
      <c r="L381" s="313"/>
      <c r="M381" s="313"/>
      <c r="N381" s="313"/>
      <c r="P381" s="267">
        <f t="shared" si="38"/>
        <v>1331</v>
      </c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  <c r="ABZ381"/>
      <c r="ACA381"/>
      <c r="ACB381"/>
      <c r="ACC381"/>
      <c r="ACD381"/>
      <c r="ACE381"/>
      <c r="ACF381"/>
      <c r="ACG381"/>
      <c r="ACH381"/>
      <c r="ACI381"/>
      <c r="ACJ381"/>
      <c r="ACK381"/>
      <c r="ACL381"/>
      <c r="ACM381"/>
      <c r="ACN381"/>
      <c r="ACO381"/>
      <c r="ACP381"/>
      <c r="ACQ381"/>
      <c r="ACR381"/>
      <c r="ACS381"/>
      <c r="ACT381"/>
      <c r="ACU381"/>
      <c r="ACV381"/>
      <c r="ACW381"/>
      <c r="ACX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  <c r="ADN381"/>
      <c r="ADO381"/>
      <c r="ADP381"/>
      <c r="ADQ381"/>
      <c r="ADR381"/>
      <c r="ADS381"/>
      <c r="ADT381"/>
      <c r="ADU381"/>
      <c r="ADV381"/>
      <c r="ADW381"/>
      <c r="ADX381"/>
      <c r="ADY381"/>
      <c r="ADZ381"/>
      <c r="AEA381"/>
      <c r="AEB381"/>
      <c r="AEC381"/>
      <c r="AED381"/>
      <c r="AEE381"/>
      <c r="AEF381"/>
      <c r="AEG381"/>
      <c r="AEH381"/>
      <c r="AEI381"/>
      <c r="AEJ381"/>
      <c r="AEK381"/>
      <c r="AEL381"/>
      <c r="AEM381"/>
      <c r="AEN381"/>
      <c r="AEO381"/>
      <c r="AEP381"/>
      <c r="AEQ381"/>
      <c r="AER381"/>
      <c r="AES381"/>
      <c r="AET381"/>
      <c r="AEU381"/>
      <c r="AEV381"/>
      <c r="AEW381"/>
      <c r="AEX381"/>
      <c r="AEY381"/>
      <c r="AEZ381"/>
      <c r="AFA381"/>
      <c r="AFB381"/>
      <c r="AFC381"/>
      <c r="AFD381"/>
      <c r="AFE381"/>
      <c r="AFF381"/>
      <c r="AFG381"/>
      <c r="AFH381"/>
      <c r="AFI381"/>
      <c r="AFJ381"/>
      <c r="AFK381"/>
      <c r="AFL381"/>
      <c r="AFM381"/>
      <c r="AFN381"/>
      <c r="AFO381"/>
      <c r="AFP381"/>
      <c r="AFQ381"/>
      <c r="AFR381"/>
      <c r="AFS381"/>
      <c r="AFT381"/>
      <c r="AFU381"/>
      <c r="AFV381"/>
      <c r="AFW381"/>
      <c r="AFX381"/>
      <c r="AFY381"/>
      <c r="AFZ381"/>
      <c r="AGA381"/>
      <c r="AGB381"/>
      <c r="AGC381"/>
      <c r="AGD381"/>
      <c r="AGE381"/>
      <c r="AGF381"/>
      <c r="AGG381"/>
      <c r="AGH381"/>
      <c r="AGI381"/>
      <c r="AGJ381"/>
      <c r="AGK381"/>
      <c r="AGL381"/>
      <c r="AGM381"/>
      <c r="AGN381"/>
      <c r="AGO381"/>
      <c r="AGP381"/>
      <c r="AGQ381"/>
      <c r="AGR381"/>
      <c r="AGS381"/>
      <c r="AGT381"/>
      <c r="AGU381"/>
      <c r="AGV381"/>
      <c r="AGW381"/>
      <c r="AGX381"/>
      <c r="AGY381"/>
      <c r="AGZ381"/>
      <c r="AHA381"/>
      <c r="AHB381"/>
      <c r="AHC381"/>
      <c r="AHD381"/>
      <c r="AHE381"/>
      <c r="AHF381"/>
      <c r="AHG381"/>
      <c r="AHH381"/>
      <c r="AHI381"/>
      <c r="AHJ381"/>
      <c r="AHK381"/>
      <c r="AHL381"/>
      <c r="AHM381"/>
      <c r="AHN381"/>
      <c r="AHO381"/>
      <c r="AHP381"/>
      <c r="AHQ381"/>
      <c r="AHR381"/>
      <c r="AHS381"/>
      <c r="AHT381"/>
      <c r="AHU381"/>
      <c r="AHV381"/>
      <c r="AHW381"/>
      <c r="AHX381"/>
      <c r="AHY381"/>
      <c r="AHZ381"/>
      <c r="AIA381"/>
      <c r="AIB381"/>
      <c r="AIC381"/>
      <c r="AID381"/>
      <c r="AIE381"/>
      <c r="AIF381"/>
      <c r="AIG381"/>
      <c r="AIH381"/>
      <c r="AII381"/>
      <c r="AIJ381"/>
      <c r="AIK381"/>
      <c r="AIL381"/>
      <c r="AIM381"/>
      <c r="AIN381"/>
      <c r="AIO381"/>
      <c r="AIP381"/>
      <c r="AIQ381"/>
      <c r="AIR381"/>
      <c r="AIS381"/>
      <c r="AIT381"/>
      <c r="AIU381"/>
      <c r="AIV381"/>
      <c r="AIW381"/>
      <c r="AIX381"/>
      <c r="AIY381"/>
      <c r="AIZ381"/>
      <c r="AJA381"/>
      <c r="AJB381"/>
      <c r="AJC381"/>
      <c r="AJD381"/>
      <c r="AJE381"/>
      <c r="AJF381"/>
      <c r="AJG381"/>
      <c r="AJH381"/>
      <c r="AJI381"/>
      <c r="AJJ381"/>
      <c r="AJK381"/>
      <c r="AJL381"/>
      <c r="AJM381"/>
      <c r="AJN381"/>
      <c r="AJO381"/>
      <c r="AJP381"/>
      <c r="AJQ381"/>
      <c r="AJR381"/>
      <c r="AJS381"/>
      <c r="AJT381"/>
      <c r="AJU381"/>
      <c r="AJV381"/>
      <c r="AJW381"/>
      <c r="AJX381"/>
      <c r="AJY381"/>
      <c r="AJZ381"/>
      <c r="AKA381"/>
      <c r="AKB381"/>
      <c r="AKC381"/>
      <c r="AKD381"/>
      <c r="AKE381"/>
      <c r="AKF381"/>
      <c r="AKG381"/>
      <c r="AKH381"/>
      <c r="AKI381"/>
      <c r="AKJ381"/>
      <c r="AKK381"/>
      <c r="AKL381"/>
      <c r="AKM381"/>
      <c r="AKN381"/>
      <c r="AKO381"/>
      <c r="AKP381"/>
      <c r="AKQ381"/>
      <c r="AKR381"/>
      <c r="AKS381"/>
      <c r="AKT381"/>
      <c r="AKU381"/>
      <c r="AKV381"/>
      <c r="AKW381"/>
      <c r="AKX381"/>
      <c r="AKY381"/>
      <c r="AKZ381"/>
      <c r="ALA381"/>
      <c r="ALB381"/>
      <c r="ALC381"/>
      <c r="ALD381"/>
      <c r="ALE381"/>
      <c r="ALF381"/>
      <c r="ALG381"/>
      <c r="ALH381"/>
      <c r="ALI381"/>
      <c r="ALJ381"/>
      <c r="ALK381"/>
      <c r="ALL381"/>
      <c r="ALM381"/>
      <c r="ALN381"/>
      <c r="ALO381"/>
      <c r="ALP381"/>
      <c r="ALQ381"/>
      <c r="ALR381"/>
      <c r="ALS381"/>
      <c r="ALT381"/>
      <c r="ALU381"/>
      <c r="ALV381"/>
      <c r="ALW381"/>
      <c r="ALX381"/>
      <c r="ALY381"/>
      <c r="ALZ381"/>
      <c r="AMA381"/>
      <c r="AMB381"/>
      <c r="AMC381"/>
      <c r="AMD381"/>
      <c r="AME381"/>
      <c r="AMF381"/>
      <c r="AMG381"/>
      <c r="AMH381"/>
      <c r="AMI381"/>
      <c r="AMJ381"/>
      <c r="AMK381"/>
      <c r="AML381"/>
      <c r="AMM381"/>
    </row>
    <row r="382" spans="1:1027" ht="37.5" customHeight="1">
      <c r="A382" s="655"/>
      <c r="B382" s="655"/>
      <c r="C382" s="263"/>
      <c r="D382" s="263">
        <v>4480</v>
      </c>
      <c r="E382" s="654" t="s">
        <v>116</v>
      </c>
      <c r="F382" s="654"/>
      <c r="G382" s="265">
        <v>7379</v>
      </c>
      <c r="H382" s="265">
        <v>7844</v>
      </c>
      <c r="I382" s="265">
        <v>3924</v>
      </c>
      <c r="J382" s="259">
        <f t="shared" si="40"/>
        <v>50.025497195308525</v>
      </c>
      <c r="K382" s="259">
        <f t="shared" si="39"/>
        <v>106.30166689253286</v>
      </c>
      <c r="L382" s="313"/>
      <c r="M382" s="313"/>
      <c r="N382" s="313"/>
      <c r="P382" s="267">
        <f t="shared" si="38"/>
        <v>465</v>
      </c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  <c r="ADN382"/>
      <c r="ADO382"/>
      <c r="ADP382"/>
      <c r="ADQ382"/>
      <c r="ADR382"/>
      <c r="ADS382"/>
      <c r="ADT382"/>
      <c r="ADU382"/>
      <c r="ADV382"/>
      <c r="ADW382"/>
      <c r="ADX382"/>
      <c r="ADY382"/>
      <c r="ADZ382"/>
      <c r="AEA382"/>
      <c r="AEB382"/>
      <c r="AEC382"/>
      <c r="AED382"/>
      <c r="AEE382"/>
      <c r="AEF382"/>
      <c r="AEG382"/>
      <c r="AEH382"/>
      <c r="AEI382"/>
      <c r="AEJ382"/>
      <c r="AEK382"/>
      <c r="AEL382"/>
      <c r="AEM382"/>
      <c r="AEN382"/>
      <c r="AEO382"/>
      <c r="AEP382"/>
      <c r="AEQ382"/>
      <c r="AER382"/>
      <c r="AES382"/>
      <c r="AET382"/>
      <c r="AEU382"/>
      <c r="AEV382"/>
      <c r="AEW382"/>
      <c r="AEX382"/>
      <c r="AEY382"/>
      <c r="AEZ382"/>
      <c r="AFA382"/>
      <c r="AFB382"/>
      <c r="AFC382"/>
      <c r="AFD382"/>
      <c r="AFE382"/>
      <c r="AFF382"/>
      <c r="AFG382"/>
      <c r="AFH382"/>
      <c r="AFI382"/>
      <c r="AFJ382"/>
      <c r="AFK382"/>
      <c r="AFL382"/>
      <c r="AFM382"/>
      <c r="AFN382"/>
      <c r="AFO382"/>
      <c r="AFP382"/>
      <c r="AFQ382"/>
      <c r="AFR382"/>
      <c r="AFS382"/>
      <c r="AFT382"/>
      <c r="AFU382"/>
      <c r="AFV382"/>
      <c r="AFW382"/>
      <c r="AFX382"/>
      <c r="AFY382"/>
      <c r="AFZ382"/>
      <c r="AGA382"/>
      <c r="AGB382"/>
      <c r="AGC382"/>
      <c r="AGD382"/>
      <c r="AGE382"/>
      <c r="AGF382"/>
      <c r="AGG382"/>
      <c r="AGH382"/>
      <c r="AGI382"/>
      <c r="AGJ382"/>
      <c r="AGK382"/>
      <c r="AGL382"/>
      <c r="AGM382"/>
      <c r="AGN382"/>
      <c r="AGO382"/>
      <c r="AGP382"/>
      <c r="AGQ382"/>
      <c r="AGR382"/>
      <c r="AGS382"/>
      <c r="AGT382"/>
      <c r="AGU382"/>
      <c r="AGV382"/>
      <c r="AGW382"/>
      <c r="AGX382"/>
      <c r="AGY382"/>
      <c r="AGZ382"/>
      <c r="AHA382"/>
      <c r="AHB382"/>
      <c r="AHC382"/>
      <c r="AHD382"/>
      <c r="AHE382"/>
      <c r="AHF382"/>
      <c r="AHG382"/>
      <c r="AHH382"/>
      <c r="AHI382"/>
      <c r="AHJ382"/>
      <c r="AHK382"/>
      <c r="AHL382"/>
      <c r="AHM382"/>
      <c r="AHN382"/>
      <c r="AHO382"/>
      <c r="AHP382"/>
      <c r="AHQ382"/>
      <c r="AHR382"/>
      <c r="AHS382"/>
      <c r="AHT382"/>
      <c r="AHU382"/>
      <c r="AHV382"/>
      <c r="AHW382"/>
      <c r="AHX382"/>
      <c r="AHY382"/>
      <c r="AHZ382"/>
      <c r="AIA382"/>
      <c r="AIB382"/>
      <c r="AIC382"/>
      <c r="AID382"/>
      <c r="AIE382"/>
      <c r="AIF382"/>
      <c r="AIG382"/>
      <c r="AIH382"/>
      <c r="AII382"/>
      <c r="AIJ382"/>
      <c r="AIK382"/>
      <c r="AIL382"/>
      <c r="AIM382"/>
      <c r="AIN382"/>
      <c r="AIO382"/>
      <c r="AIP382"/>
      <c r="AIQ382"/>
      <c r="AIR382"/>
      <c r="AIS382"/>
      <c r="AIT382"/>
      <c r="AIU382"/>
      <c r="AIV382"/>
      <c r="AIW382"/>
      <c r="AIX382"/>
      <c r="AIY382"/>
      <c r="AIZ382"/>
      <c r="AJA382"/>
      <c r="AJB382"/>
      <c r="AJC382"/>
      <c r="AJD382"/>
      <c r="AJE382"/>
      <c r="AJF382"/>
      <c r="AJG382"/>
      <c r="AJH382"/>
      <c r="AJI382"/>
      <c r="AJJ382"/>
      <c r="AJK382"/>
      <c r="AJL382"/>
      <c r="AJM382"/>
      <c r="AJN382"/>
      <c r="AJO382"/>
      <c r="AJP382"/>
      <c r="AJQ382"/>
      <c r="AJR382"/>
      <c r="AJS382"/>
      <c r="AJT382"/>
      <c r="AJU382"/>
      <c r="AJV382"/>
      <c r="AJW382"/>
      <c r="AJX382"/>
      <c r="AJY382"/>
      <c r="AJZ382"/>
      <c r="AKA382"/>
      <c r="AKB382"/>
      <c r="AKC382"/>
      <c r="AKD382"/>
      <c r="AKE382"/>
      <c r="AKF382"/>
      <c r="AKG382"/>
      <c r="AKH382"/>
      <c r="AKI382"/>
      <c r="AKJ382"/>
      <c r="AKK382"/>
      <c r="AKL382"/>
      <c r="AKM382"/>
      <c r="AKN382"/>
      <c r="AKO382"/>
      <c r="AKP382"/>
      <c r="AKQ382"/>
      <c r="AKR382"/>
      <c r="AKS382"/>
      <c r="AKT382"/>
      <c r="AKU382"/>
      <c r="AKV382"/>
      <c r="AKW382"/>
      <c r="AKX382"/>
      <c r="AKY382"/>
      <c r="AKZ382"/>
      <c r="ALA382"/>
      <c r="ALB382"/>
      <c r="ALC382"/>
      <c r="ALD382"/>
      <c r="ALE382"/>
      <c r="ALF382"/>
      <c r="ALG382"/>
      <c r="ALH382"/>
      <c r="ALI382"/>
      <c r="ALJ382"/>
      <c r="ALK382"/>
      <c r="ALL382"/>
      <c r="ALM382"/>
      <c r="ALN382"/>
      <c r="ALO382"/>
      <c r="ALP382"/>
      <c r="ALQ382"/>
      <c r="ALR382"/>
      <c r="ALS382"/>
      <c r="ALT382"/>
      <c r="ALU382"/>
      <c r="ALV382"/>
      <c r="ALW382"/>
      <c r="ALX382"/>
      <c r="ALY382"/>
      <c r="ALZ382"/>
      <c r="AMA382"/>
      <c r="AMB382"/>
      <c r="AMC382"/>
      <c r="AMD382"/>
      <c r="AME382"/>
      <c r="AMF382"/>
      <c r="AMG382"/>
      <c r="AMH382"/>
      <c r="AMI382"/>
      <c r="AMJ382"/>
      <c r="AMK382"/>
      <c r="AML382"/>
      <c r="AMM382"/>
    </row>
    <row r="383" spans="1:1027" ht="37.5" customHeight="1">
      <c r="A383" s="655"/>
      <c r="B383" s="655"/>
      <c r="C383" s="263"/>
      <c r="D383" s="263">
        <v>4520</v>
      </c>
      <c r="E383" s="654" t="s">
        <v>269</v>
      </c>
      <c r="F383" s="654"/>
      <c r="G383" s="265">
        <v>3294</v>
      </c>
      <c r="H383" s="265">
        <v>3294</v>
      </c>
      <c r="I383" s="265">
        <v>3294</v>
      </c>
      <c r="J383" s="259">
        <f t="shared" si="40"/>
        <v>100</v>
      </c>
      <c r="K383" s="259">
        <f t="shared" si="39"/>
        <v>100</v>
      </c>
      <c r="L383" s="313"/>
      <c r="M383" s="313"/>
      <c r="N383" s="313"/>
      <c r="P383" s="267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  <c r="ADN383"/>
      <c r="ADO383"/>
      <c r="ADP383"/>
      <c r="ADQ383"/>
      <c r="ADR383"/>
      <c r="ADS383"/>
      <c r="ADT383"/>
      <c r="ADU383"/>
      <c r="ADV383"/>
      <c r="ADW383"/>
      <c r="ADX383"/>
      <c r="ADY383"/>
      <c r="ADZ383"/>
      <c r="AEA383"/>
      <c r="AEB383"/>
      <c r="AEC383"/>
      <c r="AED383"/>
      <c r="AEE383"/>
      <c r="AEF383"/>
      <c r="AEG383"/>
      <c r="AEH383"/>
      <c r="AEI383"/>
      <c r="AEJ383"/>
      <c r="AEK383"/>
      <c r="AEL383"/>
      <c r="AEM383"/>
      <c r="AEN383"/>
      <c r="AEO383"/>
      <c r="AEP383"/>
      <c r="AEQ383"/>
      <c r="AER383"/>
      <c r="AES383"/>
      <c r="AET383"/>
      <c r="AEU383"/>
      <c r="AEV383"/>
      <c r="AEW383"/>
      <c r="AEX383"/>
      <c r="AEY383"/>
      <c r="AEZ383"/>
      <c r="AFA383"/>
      <c r="AFB383"/>
      <c r="AFC383"/>
      <c r="AFD383"/>
      <c r="AFE383"/>
      <c r="AFF383"/>
      <c r="AFG383"/>
      <c r="AFH383"/>
      <c r="AFI383"/>
      <c r="AFJ383"/>
      <c r="AFK383"/>
      <c r="AFL383"/>
      <c r="AFM383"/>
      <c r="AFN383"/>
      <c r="AFO383"/>
      <c r="AFP383"/>
      <c r="AFQ383"/>
      <c r="AFR383"/>
      <c r="AFS383"/>
      <c r="AFT383"/>
      <c r="AFU383"/>
      <c r="AFV383"/>
      <c r="AFW383"/>
      <c r="AFX383"/>
      <c r="AFY383"/>
      <c r="AFZ383"/>
      <c r="AGA383"/>
      <c r="AGB383"/>
      <c r="AGC383"/>
      <c r="AGD383"/>
      <c r="AGE383"/>
      <c r="AGF383"/>
      <c r="AGG383"/>
      <c r="AGH383"/>
      <c r="AGI383"/>
      <c r="AGJ383"/>
      <c r="AGK383"/>
      <c r="AGL383"/>
      <c r="AGM383"/>
      <c r="AGN383"/>
      <c r="AGO383"/>
      <c r="AGP383"/>
      <c r="AGQ383"/>
      <c r="AGR383"/>
      <c r="AGS383"/>
      <c r="AGT383"/>
      <c r="AGU383"/>
      <c r="AGV383"/>
      <c r="AGW383"/>
      <c r="AGX383"/>
      <c r="AGY383"/>
      <c r="AGZ383"/>
      <c r="AHA383"/>
      <c r="AHB383"/>
      <c r="AHC383"/>
      <c r="AHD383"/>
      <c r="AHE383"/>
      <c r="AHF383"/>
      <c r="AHG383"/>
      <c r="AHH383"/>
      <c r="AHI383"/>
      <c r="AHJ383"/>
      <c r="AHK383"/>
      <c r="AHL383"/>
      <c r="AHM383"/>
      <c r="AHN383"/>
      <c r="AHO383"/>
      <c r="AHP383"/>
      <c r="AHQ383"/>
      <c r="AHR383"/>
      <c r="AHS383"/>
      <c r="AHT383"/>
      <c r="AHU383"/>
      <c r="AHV383"/>
      <c r="AHW383"/>
      <c r="AHX383"/>
      <c r="AHY383"/>
      <c r="AHZ383"/>
      <c r="AIA383"/>
      <c r="AIB383"/>
      <c r="AIC383"/>
      <c r="AID383"/>
      <c r="AIE383"/>
      <c r="AIF383"/>
      <c r="AIG383"/>
      <c r="AIH383"/>
      <c r="AII383"/>
      <c r="AIJ383"/>
      <c r="AIK383"/>
      <c r="AIL383"/>
      <c r="AIM383"/>
      <c r="AIN383"/>
      <c r="AIO383"/>
      <c r="AIP383"/>
      <c r="AIQ383"/>
      <c r="AIR383"/>
      <c r="AIS383"/>
      <c r="AIT383"/>
      <c r="AIU383"/>
      <c r="AIV383"/>
      <c r="AIW383"/>
      <c r="AIX383"/>
      <c r="AIY383"/>
      <c r="AIZ383"/>
      <c r="AJA383"/>
      <c r="AJB383"/>
      <c r="AJC383"/>
      <c r="AJD383"/>
      <c r="AJE383"/>
      <c r="AJF383"/>
      <c r="AJG383"/>
      <c r="AJH383"/>
      <c r="AJI383"/>
      <c r="AJJ383"/>
      <c r="AJK383"/>
      <c r="AJL383"/>
      <c r="AJM383"/>
      <c r="AJN383"/>
      <c r="AJO383"/>
      <c r="AJP383"/>
      <c r="AJQ383"/>
      <c r="AJR383"/>
      <c r="AJS383"/>
      <c r="AJT383"/>
      <c r="AJU383"/>
      <c r="AJV383"/>
      <c r="AJW383"/>
      <c r="AJX383"/>
      <c r="AJY383"/>
      <c r="AJZ383"/>
      <c r="AKA383"/>
      <c r="AKB383"/>
      <c r="AKC383"/>
      <c r="AKD383"/>
      <c r="AKE383"/>
      <c r="AKF383"/>
      <c r="AKG383"/>
      <c r="AKH383"/>
      <c r="AKI383"/>
      <c r="AKJ383"/>
      <c r="AKK383"/>
      <c r="AKL383"/>
      <c r="AKM383"/>
      <c r="AKN383"/>
      <c r="AKO383"/>
      <c r="AKP383"/>
      <c r="AKQ383"/>
      <c r="AKR383"/>
      <c r="AKS383"/>
      <c r="AKT383"/>
      <c r="AKU383"/>
      <c r="AKV383"/>
      <c r="AKW383"/>
      <c r="AKX383"/>
      <c r="AKY383"/>
      <c r="AKZ383"/>
      <c r="ALA383"/>
      <c r="ALB383"/>
      <c r="ALC383"/>
      <c r="ALD383"/>
      <c r="ALE383"/>
      <c r="ALF383"/>
      <c r="ALG383"/>
      <c r="ALH383"/>
      <c r="ALI383"/>
      <c r="ALJ383"/>
      <c r="ALK383"/>
      <c r="ALL383"/>
      <c r="ALM383"/>
      <c r="ALN383"/>
      <c r="ALO383"/>
      <c r="ALP383"/>
      <c r="ALQ383"/>
      <c r="ALR383"/>
      <c r="ALS383"/>
      <c r="ALT383"/>
      <c r="ALU383"/>
      <c r="ALV383"/>
      <c r="ALW383"/>
      <c r="ALX383"/>
      <c r="ALY383"/>
      <c r="ALZ383"/>
      <c r="AMA383"/>
      <c r="AMB383"/>
      <c r="AMC383"/>
      <c r="AMD383"/>
      <c r="AME383"/>
      <c r="AMF383"/>
      <c r="AMG383"/>
      <c r="AMH383"/>
      <c r="AMI383"/>
      <c r="AMJ383"/>
      <c r="AMK383"/>
      <c r="AML383"/>
      <c r="AMM383"/>
    </row>
    <row r="384" spans="1:1027" ht="36.6" customHeight="1">
      <c r="A384" s="655"/>
      <c r="B384" s="655"/>
      <c r="C384" s="263"/>
      <c r="D384" s="263">
        <v>4700</v>
      </c>
      <c r="E384" s="654" t="s">
        <v>391</v>
      </c>
      <c r="F384" s="654"/>
      <c r="G384" s="265">
        <v>2000</v>
      </c>
      <c r="H384" s="265">
        <v>6000</v>
      </c>
      <c r="I384" s="265">
        <v>2113</v>
      </c>
      <c r="J384" s="259">
        <f t="shared" si="40"/>
        <v>35.216666666666669</v>
      </c>
      <c r="K384" s="259">
        <f t="shared" si="39"/>
        <v>300</v>
      </c>
      <c r="L384" s="313"/>
      <c r="M384" s="313"/>
      <c r="N384" s="313"/>
      <c r="P384" s="267">
        <f>H384-G384</f>
        <v>4000</v>
      </c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  <c r="ADN384"/>
      <c r="ADO384"/>
      <c r="ADP384"/>
      <c r="ADQ384"/>
      <c r="ADR384"/>
      <c r="ADS384"/>
      <c r="ADT384"/>
      <c r="ADU384"/>
      <c r="ADV384"/>
      <c r="ADW384"/>
      <c r="ADX384"/>
      <c r="ADY384"/>
      <c r="ADZ384"/>
      <c r="AEA384"/>
      <c r="AEB384"/>
      <c r="AEC384"/>
      <c r="AED384"/>
      <c r="AEE384"/>
      <c r="AEF384"/>
      <c r="AEG384"/>
      <c r="AEH384"/>
      <c r="AEI384"/>
      <c r="AEJ384"/>
      <c r="AEK384"/>
      <c r="AEL384"/>
      <c r="AEM384"/>
      <c r="AEN384"/>
      <c r="AEO384"/>
      <c r="AEP384"/>
      <c r="AEQ384"/>
      <c r="AER384"/>
      <c r="AES384"/>
      <c r="AET384"/>
      <c r="AEU384"/>
      <c r="AEV384"/>
      <c r="AEW384"/>
      <c r="AEX384"/>
      <c r="AEY384"/>
      <c r="AEZ384"/>
      <c r="AFA384"/>
      <c r="AFB384"/>
      <c r="AFC384"/>
      <c r="AFD384"/>
      <c r="AFE384"/>
      <c r="AFF384"/>
      <c r="AFG384"/>
      <c r="AFH384"/>
      <c r="AFI384"/>
      <c r="AFJ384"/>
      <c r="AFK384"/>
      <c r="AFL384"/>
      <c r="AFM384"/>
      <c r="AFN384"/>
      <c r="AFO384"/>
      <c r="AFP384"/>
      <c r="AFQ384"/>
      <c r="AFR384"/>
      <c r="AFS384"/>
      <c r="AFT384"/>
      <c r="AFU384"/>
      <c r="AFV384"/>
      <c r="AFW384"/>
      <c r="AFX384"/>
      <c r="AFY384"/>
      <c r="AFZ384"/>
      <c r="AGA384"/>
      <c r="AGB384"/>
      <c r="AGC384"/>
      <c r="AGD384"/>
      <c r="AGE384"/>
      <c r="AGF384"/>
      <c r="AGG384"/>
      <c r="AGH384"/>
      <c r="AGI384"/>
      <c r="AGJ384"/>
      <c r="AGK384"/>
      <c r="AGL384"/>
      <c r="AGM384"/>
      <c r="AGN384"/>
      <c r="AGO384"/>
      <c r="AGP384"/>
      <c r="AGQ384"/>
      <c r="AGR384"/>
      <c r="AGS384"/>
      <c r="AGT384"/>
      <c r="AGU384"/>
      <c r="AGV384"/>
      <c r="AGW384"/>
      <c r="AGX384"/>
      <c r="AGY384"/>
      <c r="AGZ384"/>
      <c r="AHA384"/>
      <c r="AHB384"/>
      <c r="AHC384"/>
      <c r="AHD384"/>
      <c r="AHE384"/>
      <c r="AHF384"/>
      <c r="AHG384"/>
      <c r="AHH384"/>
      <c r="AHI384"/>
      <c r="AHJ384"/>
      <c r="AHK384"/>
      <c r="AHL384"/>
      <c r="AHM384"/>
      <c r="AHN384"/>
      <c r="AHO384"/>
      <c r="AHP384"/>
      <c r="AHQ384"/>
      <c r="AHR384"/>
      <c r="AHS384"/>
      <c r="AHT384"/>
      <c r="AHU384"/>
      <c r="AHV384"/>
      <c r="AHW384"/>
      <c r="AHX384"/>
      <c r="AHY384"/>
      <c r="AHZ384"/>
      <c r="AIA384"/>
      <c r="AIB384"/>
      <c r="AIC384"/>
      <c r="AID384"/>
      <c r="AIE384"/>
      <c r="AIF384"/>
      <c r="AIG384"/>
      <c r="AIH384"/>
      <c r="AII384"/>
      <c r="AIJ384"/>
      <c r="AIK384"/>
      <c r="AIL384"/>
      <c r="AIM384"/>
      <c r="AIN384"/>
      <c r="AIO384"/>
      <c r="AIP384"/>
      <c r="AIQ384"/>
      <c r="AIR384"/>
      <c r="AIS384"/>
      <c r="AIT384"/>
      <c r="AIU384"/>
      <c r="AIV384"/>
      <c r="AIW384"/>
      <c r="AIX384"/>
      <c r="AIY384"/>
      <c r="AIZ384"/>
      <c r="AJA384"/>
      <c r="AJB384"/>
      <c r="AJC384"/>
      <c r="AJD384"/>
      <c r="AJE384"/>
      <c r="AJF384"/>
      <c r="AJG384"/>
      <c r="AJH384"/>
      <c r="AJI384"/>
      <c r="AJJ384"/>
      <c r="AJK384"/>
      <c r="AJL384"/>
      <c r="AJM384"/>
      <c r="AJN384"/>
      <c r="AJO384"/>
      <c r="AJP384"/>
      <c r="AJQ384"/>
      <c r="AJR384"/>
      <c r="AJS384"/>
      <c r="AJT384"/>
      <c r="AJU384"/>
      <c r="AJV384"/>
      <c r="AJW384"/>
      <c r="AJX384"/>
      <c r="AJY384"/>
      <c r="AJZ384"/>
      <c r="AKA384"/>
      <c r="AKB384"/>
      <c r="AKC384"/>
      <c r="AKD384"/>
      <c r="AKE384"/>
      <c r="AKF384"/>
      <c r="AKG384"/>
      <c r="AKH384"/>
      <c r="AKI384"/>
      <c r="AKJ384"/>
      <c r="AKK384"/>
      <c r="AKL384"/>
      <c r="AKM384"/>
      <c r="AKN384"/>
      <c r="AKO384"/>
      <c r="AKP384"/>
      <c r="AKQ384"/>
      <c r="AKR384"/>
      <c r="AKS384"/>
      <c r="AKT384"/>
      <c r="AKU384"/>
      <c r="AKV384"/>
      <c r="AKW384"/>
      <c r="AKX384"/>
      <c r="AKY384"/>
      <c r="AKZ384"/>
      <c r="ALA384"/>
      <c r="ALB384"/>
      <c r="ALC384"/>
      <c r="ALD384"/>
      <c r="ALE384"/>
      <c r="ALF384"/>
      <c r="ALG384"/>
      <c r="ALH384"/>
      <c r="ALI384"/>
      <c r="ALJ384"/>
      <c r="ALK384"/>
      <c r="ALL384"/>
      <c r="ALM384"/>
      <c r="ALN384"/>
      <c r="ALO384"/>
      <c r="ALP384"/>
      <c r="ALQ384"/>
      <c r="ALR384"/>
      <c r="ALS384"/>
      <c r="ALT384"/>
      <c r="ALU384"/>
      <c r="ALV384"/>
      <c r="ALW384"/>
      <c r="ALX384"/>
      <c r="ALY384"/>
      <c r="ALZ384"/>
      <c r="AMA384"/>
      <c r="AMB384"/>
      <c r="AMC384"/>
      <c r="AMD384"/>
      <c r="AME384"/>
      <c r="AMF384"/>
      <c r="AMG384"/>
      <c r="AMH384"/>
      <c r="AMI384"/>
      <c r="AMJ384"/>
      <c r="AMK384"/>
      <c r="AML384"/>
      <c r="AMM384"/>
    </row>
    <row r="385" spans="1:1027" ht="36.6" customHeight="1">
      <c r="A385" s="655"/>
      <c r="B385" s="655"/>
      <c r="C385" s="263"/>
      <c r="D385" s="263">
        <v>6050</v>
      </c>
      <c r="E385" s="654" t="s">
        <v>224</v>
      </c>
      <c r="F385" s="654"/>
      <c r="G385" s="265">
        <v>0</v>
      </c>
      <c r="H385" s="265">
        <v>300000</v>
      </c>
      <c r="I385" s="266">
        <v>147500</v>
      </c>
      <c r="J385" s="259">
        <f t="shared" si="40"/>
        <v>49.166666666666664</v>
      </c>
      <c r="K385" s="259"/>
      <c r="L385" s="313"/>
      <c r="M385" s="313"/>
      <c r="N385" s="313"/>
      <c r="P385" s="267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  <c r="ADN385"/>
      <c r="ADO385"/>
      <c r="ADP385"/>
      <c r="ADQ385"/>
      <c r="ADR385"/>
      <c r="ADS385"/>
      <c r="ADT385"/>
      <c r="ADU385"/>
      <c r="ADV385"/>
      <c r="ADW385"/>
      <c r="ADX385"/>
      <c r="ADY385"/>
      <c r="ADZ385"/>
      <c r="AEA385"/>
      <c r="AEB385"/>
      <c r="AEC385"/>
      <c r="AED385"/>
      <c r="AEE385"/>
      <c r="AEF385"/>
      <c r="AEG385"/>
      <c r="AEH385"/>
      <c r="AEI385"/>
      <c r="AEJ385"/>
      <c r="AEK385"/>
      <c r="AEL385"/>
      <c r="AEM385"/>
      <c r="AEN385"/>
      <c r="AEO385"/>
      <c r="AEP385"/>
      <c r="AEQ385"/>
      <c r="AER385"/>
      <c r="AES385"/>
      <c r="AET385"/>
      <c r="AEU385"/>
      <c r="AEV385"/>
      <c r="AEW385"/>
      <c r="AEX385"/>
      <c r="AEY385"/>
      <c r="AEZ385"/>
      <c r="AFA385"/>
      <c r="AFB385"/>
      <c r="AFC385"/>
      <c r="AFD385"/>
      <c r="AFE385"/>
      <c r="AFF385"/>
      <c r="AFG385"/>
      <c r="AFH385"/>
      <c r="AFI385"/>
      <c r="AFJ385"/>
      <c r="AFK385"/>
      <c r="AFL385"/>
      <c r="AFM385"/>
      <c r="AFN385"/>
      <c r="AFO385"/>
      <c r="AFP385"/>
      <c r="AFQ385"/>
      <c r="AFR385"/>
      <c r="AFS385"/>
      <c r="AFT385"/>
      <c r="AFU385"/>
      <c r="AFV385"/>
      <c r="AFW385"/>
      <c r="AFX385"/>
      <c r="AFY385"/>
      <c r="AFZ385"/>
      <c r="AGA385"/>
      <c r="AGB385"/>
      <c r="AGC385"/>
      <c r="AGD385"/>
      <c r="AGE385"/>
      <c r="AGF385"/>
      <c r="AGG385"/>
      <c r="AGH385"/>
      <c r="AGI385"/>
      <c r="AGJ385"/>
      <c r="AGK385"/>
      <c r="AGL385"/>
      <c r="AGM385"/>
      <c r="AGN385"/>
      <c r="AGO385"/>
      <c r="AGP385"/>
      <c r="AGQ385"/>
      <c r="AGR385"/>
      <c r="AGS385"/>
      <c r="AGT385"/>
      <c r="AGU385"/>
      <c r="AGV385"/>
      <c r="AGW385"/>
      <c r="AGX385"/>
      <c r="AGY385"/>
      <c r="AGZ385"/>
      <c r="AHA385"/>
      <c r="AHB385"/>
      <c r="AHC385"/>
      <c r="AHD385"/>
      <c r="AHE385"/>
      <c r="AHF385"/>
      <c r="AHG385"/>
      <c r="AHH385"/>
      <c r="AHI385"/>
      <c r="AHJ385"/>
      <c r="AHK385"/>
      <c r="AHL385"/>
      <c r="AHM385"/>
      <c r="AHN385"/>
      <c r="AHO385"/>
      <c r="AHP385"/>
      <c r="AHQ385"/>
      <c r="AHR385"/>
      <c r="AHS385"/>
      <c r="AHT385"/>
      <c r="AHU385"/>
      <c r="AHV385"/>
      <c r="AHW385"/>
      <c r="AHX385"/>
      <c r="AHY385"/>
      <c r="AHZ385"/>
      <c r="AIA385"/>
      <c r="AIB385"/>
      <c r="AIC385"/>
      <c r="AID385"/>
      <c r="AIE385"/>
      <c r="AIF385"/>
      <c r="AIG385"/>
      <c r="AIH385"/>
      <c r="AII385"/>
      <c r="AIJ385"/>
      <c r="AIK385"/>
      <c r="AIL385"/>
      <c r="AIM385"/>
      <c r="AIN385"/>
      <c r="AIO385"/>
      <c r="AIP385"/>
      <c r="AIQ385"/>
      <c r="AIR385"/>
      <c r="AIS385"/>
      <c r="AIT385"/>
      <c r="AIU385"/>
      <c r="AIV385"/>
      <c r="AIW385"/>
      <c r="AIX385"/>
      <c r="AIY385"/>
      <c r="AIZ385"/>
      <c r="AJA385"/>
      <c r="AJB385"/>
      <c r="AJC385"/>
      <c r="AJD385"/>
      <c r="AJE385"/>
      <c r="AJF385"/>
      <c r="AJG385"/>
      <c r="AJH385"/>
      <c r="AJI385"/>
      <c r="AJJ385"/>
      <c r="AJK385"/>
      <c r="AJL385"/>
      <c r="AJM385"/>
      <c r="AJN385"/>
      <c r="AJO385"/>
      <c r="AJP385"/>
      <c r="AJQ385"/>
      <c r="AJR385"/>
      <c r="AJS385"/>
      <c r="AJT385"/>
      <c r="AJU385"/>
      <c r="AJV385"/>
      <c r="AJW385"/>
      <c r="AJX385"/>
      <c r="AJY385"/>
      <c r="AJZ385"/>
      <c r="AKA385"/>
      <c r="AKB385"/>
      <c r="AKC385"/>
      <c r="AKD385"/>
      <c r="AKE385"/>
      <c r="AKF385"/>
      <c r="AKG385"/>
      <c r="AKH385"/>
      <c r="AKI385"/>
      <c r="AKJ385"/>
      <c r="AKK385"/>
      <c r="AKL385"/>
      <c r="AKM385"/>
      <c r="AKN385"/>
      <c r="AKO385"/>
      <c r="AKP385"/>
      <c r="AKQ385"/>
      <c r="AKR385"/>
      <c r="AKS385"/>
      <c r="AKT385"/>
      <c r="AKU385"/>
      <c r="AKV385"/>
      <c r="AKW385"/>
      <c r="AKX385"/>
      <c r="AKY385"/>
      <c r="AKZ385"/>
      <c r="ALA385"/>
      <c r="ALB385"/>
      <c r="ALC385"/>
      <c r="ALD385"/>
      <c r="ALE385"/>
      <c r="ALF385"/>
      <c r="ALG385"/>
      <c r="ALH385"/>
      <c r="ALI385"/>
      <c r="ALJ385"/>
      <c r="ALK385"/>
      <c r="ALL385"/>
      <c r="ALM385"/>
      <c r="ALN385"/>
      <c r="ALO385"/>
      <c r="ALP385"/>
      <c r="ALQ385"/>
      <c r="ALR385"/>
      <c r="ALS385"/>
      <c r="ALT385"/>
      <c r="ALU385"/>
      <c r="ALV385"/>
      <c r="ALW385"/>
      <c r="ALX385"/>
      <c r="ALY385"/>
      <c r="ALZ385"/>
      <c r="AMA385"/>
      <c r="AMB385"/>
      <c r="AMC385"/>
      <c r="AMD385"/>
      <c r="AME385"/>
      <c r="AMF385"/>
      <c r="AMG385"/>
      <c r="AMH385"/>
      <c r="AMI385"/>
      <c r="AMJ385"/>
      <c r="AMK385"/>
      <c r="AML385"/>
      <c r="AMM385"/>
    </row>
    <row r="386" spans="1:1027" s="260" customFormat="1" ht="36.6" customHeight="1">
      <c r="A386" s="655"/>
      <c r="B386" s="655"/>
      <c r="C386" s="254">
        <v>85205</v>
      </c>
      <c r="D386" s="254"/>
      <c r="E386" s="669" t="s">
        <v>270</v>
      </c>
      <c r="F386" s="669"/>
      <c r="G386" s="272">
        <f>SUM(G387:G392)</f>
        <v>9400</v>
      </c>
      <c r="H386" s="272">
        <f>SUM(H387:H392)</f>
        <v>9400</v>
      </c>
      <c r="I386" s="272">
        <f>SUM(I387:I392)</f>
        <v>5048.83</v>
      </c>
      <c r="J386" s="259">
        <f t="shared" si="40"/>
        <v>53.710957446808507</v>
      </c>
      <c r="K386" s="259">
        <f t="shared" si="39"/>
        <v>100</v>
      </c>
      <c r="L386" s="313"/>
      <c r="M386" s="313"/>
      <c r="N386" s="313"/>
      <c r="P386" s="261">
        <f t="shared" ref="P386:P392" si="41">H386-G386</f>
        <v>0</v>
      </c>
    </row>
    <row r="387" spans="1:1027" ht="28.5" customHeight="1">
      <c r="A387" s="655"/>
      <c r="B387" s="655"/>
      <c r="C387" s="263"/>
      <c r="D387" s="263">
        <v>4170</v>
      </c>
      <c r="E387" s="654" t="s">
        <v>237</v>
      </c>
      <c r="F387" s="654"/>
      <c r="G387" s="265">
        <v>1850</v>
      </c>
      <c r="H387" s="265">
        <v>1850</v>
      </c>
      <c r="I387" s="266">
        <v>1850</v>
      </c>
      <c r="J387" s="259">
        <f t="shared" si="40"/>
        <v>100</v>
      </c>
      <c r="K387" s="259">
        <f t="shared" si="39"/>
        <v>100</v>
      </c>
      <c r="L387" s="313"/>
      <c r="M387" s="313"/>
      <c r="N387" s="313"/>
      <c r="P387" s="267">
        <f t="shared" si="41"/>
        <v>0</v>
      </c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  <c r="ADN387"/>
      <c r="ADO387"/>
      <c r="ADP387"/>
      <c r="ADQ387"/>
      <c r="ADR387"/>
      <c r="ADS387"/>
      <c r="ADT387"/>
      <c r="ADU387"/>
      <c r="ADV387"/>
      <c r="ADW387"/>
      <c r="ADX387"/>
      <c r="ADY387"/>
      <c r="ADZ387"/>
      <c r="AEA387"/>
      <c r="AEB387"/>
      <c r="AEC387"/>
      <c r="AED387"/>
      <c r="AEE387"/>
      <c r="AEF387"/>
      <c r="AEG387"/>
      <c r="AEH387"/>
      <c r="AEI387"/>
      <c r="AEJ387"/>
      <c r="AEK387"/>
      <c r="AEL387"/>
      <c r="AEM387"/>
      <c r="AEN387"/>
      <c r="AEO387"/>
      <c r="AEP387"/>
      <c r="AEQ387"/>
      <c r="AER387"/>
      <c r="AES387"/>
      <c r="AET387"/>
      <c r="AEU387"/>
      <c r="AEV387"/>
      <c r="AEW387"/>
      <c r="AEX387"/>
      <c r="AEY387"/>
      <c r="AEZ387"/>
      <c r="AFA387"/>
      <c r="AFB387"/>
      <c r="AFC387"/>
      <c r="AFD387"/>
      <c r="AFE387"/>
      <c r="AFF387"/>
      <c r="AFG387"/>
      <c r="AFH387"/>
      <c r="AFI387"/>
      <c r="AFJ387"/>
      <c r="AFK387"/>
      <c r="AFL387"/>
      <c r="AFM387"/>
      <c r="AFN387"/>
      <c r="AFO387"/>
      <c r="AFP387"/>
      <c r="AFQ387"/>
      <c r="AFR387"/>
      <c r="AFS387"/>
      <c r="AFT387"/>
      <c r="AFU387"/>
      <c r="AFV387"/>
      <c r="AFW387"/>
      <c r="AFX387"/>
      <c r="AFY387"/>
      <c r="AFZ387"/>
      <c r="AGA387"/>
      <c r="AGB387"/>
      <c r="AGC387"/>
      <c r="AGD387"/>
      <c r="AGE387"/>
      <c r="AGF387"/>
      <c r="AGG387"/>
      <c r="AGH387"/>
      <c r="AGI387"/>
      <c r="AGJ387"/>
      <c r="AGK387"/>
      <c r="AGL387"/>
      <c r="AGM387"/>
      <c r="AGN387"/>
      <c r="AGO387"/>
      <c r="AGP387"/>
      <c r="AGQ387"/>
      <c r="AGR387"/>
      <c r="AGS387"/>
      <c r="AGT387"/>
      <c r="AGU387"/>
      <c r="AGV387"/>
      <c r="AGW387"/>
      <c r="AGX387"/>
      <c r="AGY387"/>
      <c r="AGZ387"/>
      <c r="AHA387"/>
      <c r="AHB387"/>
      <c r="AHC387"/>
      <c r="AHD387"/>
      <c r="AHE387"/>
      <c r="AHF387"/>
      <c r="AHG387"/>
      <c r="AHH387"/>
      <c r="AHI387"/>
      <c r="AHJ387"/>
      <c r="AHK387"/>
      <c r="AHL387"/>
      <c r="AHM387"/>
      <c r="AHN387"/>
      <c r="AHO387"/>
      <c r="AHP387"/>
      <c r="AHQ387"/>
      <c r="AHR387"/>
      <c r="AHS387"/>
      <c r="AHT387"/>
      <c r="AHU387"/>
      <c r="AHV387"/>
      <c r="AHW387"/>
      <c r="AHX387"/>
      <c r="AHY387"/>
      <c r="AHZ387"/>
      <c r="AIA387"/>
      <c r="AIB387"/>
      <c r="AIC387"/>
      <c r="AID387"/>
      <c r="AIE387"/>
      <c r="AIF387"/>
      <c r="AIG387"/>
      <c r="AIH387"/>
      <c r="AII387"/>
      <c r="AIJ387"/>
      <c r="AIK387"/>
      <c r="AIL387"/>
      <c r="AIM387"/>
      <c r="AIN387"/>
      <c r="AIO387"/>
      <c r="AIP387"/>
      <c r="AIQ387"/>
      <c r="AIR387"/>
      <c r="AIS387"/>
      <c r="AIT387"/>
      <c r="AIU387"/>
      <c r="AIV387"/>
      <c r="AIW387"/>
      <c r="AIX387"/>
      <c r="AIY387"/>
      <c r="AIZ387"/>
      <c r="AJA387"/>
      <c r="AJB387"/>
      <c r="AJC387"/>
      <c r="AJD387"/>
      <c r="AJE387"/>
      <c r="AJF387"/>
      <c r="AJG387"/>
      <c r="AJH387"/>
      <c r="AJI387"/>
      <c r="AJJ387"/>
      <c r="AJK387"/>
      <c r="AJL387"/>
      <c r="AJM387"/>
      <c r="AJN387"/>
      <c r="AJO387"/>
      <c r="AJP387"/>
      <c r="AJQ387"/>
      <c r="AJR387"/>
      <c r="AJS387"/>
      <c r="AJT387"/>
      <c r="AJU387"/>
      <c r="AJV387"/>
      <c r="AJW387"/>
      <c r="AJX387"/>
      <c r="AJY387"/>
      <c r="AJZ387"/>
      <c r="AKA387"/>
      <c r="AKB387"/>
      <c r="AKC387"/>
      <c r="AKD387"/>
      <c r="AKE387"/>
      <c r="AKF387"/>
      <c r="AKG387"/>
      <c r="AKH387"/>
      <c r="AKI387"/>
      <c r="AKJ387"/>
      <c r="AKK387"/>
      <c r="AKL387"/>
      <c r="AKM387"/>
      <c r="AKN387"/>
      <c r="AKO387"/>
      <c r="AKP387"/>
      <c r="AKQ387"/>
      <c r="AKR387"/>
      <c r="AKS387"/>
      <c r="AKT387"/>
      <c r="AKU387"/>
      <c r="AKV387"/>
      <c r="AKW387"/>
      <c r="AKX387"/>
      <c r="AKY387"/>
      <c r="AKZ387"/>
      <c r="ALA387"/>
      <c r="ALB387"/>
      <c r="ALC387"/>
      <c r="ALD387"/>
      <c r="ALE387"/>
      <c r="ALF387"/>
      <c r="ALG387"/>
      <c r="ALH387"/>
      <c r="ALI387"/>
      <c r="ALJ387"/>
      <c r="ALK387"/>
      <c r="ALL387"/>
      <c r="ALM387"/>
      <c r="ALN387"/>
      <c r="ALO387"/>
      <c r="ALP387"/>
      <c r="ALQ387"/>
      <c r="ALR387"/>
      <c r="ALS387"/>
      <c r="ALT387"/>
      <c r="ALU387"/>
      <c r="ALV387"/>
      <c r="ALW387"/>
      <c r="ALX387"/>
      <c r="ALY387"/>
      <c r="ALZ387"/>
      <c r="AMA387"/>
      <c r="AMB387"/>
      <c r="AMC387"/>
      <c r="AMD387"/>
      <c r="AME387"/>
      <c r="AMF387"/>
      <c r="AMG387"/>
      <c r="AMH387"/>
      <c r="AMI387"/>
      <c r="AMJ387"/>
      <c r="AMK387"/>
      <c r="AML387"/>
      <c r="AMM387"/>
    </row>
    <row r="388" spans="1:1027" ht="31.5" customHeight="1">
      <c r="A388" s="655"/>
      <c r="B388" s="655"/>
      <c r="C388" s="263"/>
      <c r="D388" s="263">
        <v>4210</v>
      </c>
      <c r="E388" s="654" t="s">
        <v>225</v>
      </c>
      <c r="F388" s="654"/>
      <c r="G388" s="265">
        <v>2250</v>
      </c>
      <c r="H388" s="265">
        <v>2250</v>
      </c>
      <c r="I388" s="266">
        <v>533.21</v>
      </c>
      <c r="J388" s="259">
        <f t="shared" si="40"/>
        <v>23.698222222222224</v>
      </c>
      <c r="K388" s="259">
        <f t="shared" si="39"/>
        <v>100</v>
      </c>
      <c r="L388" s="313"/>
      <c r="M388" s="313"/>
      <c r="N388" s="313"/>
      <c r="P388" s="267">
        <f t="shared" si="41"/>
        <v>0</v>
      </c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  <c r="AAZ388"/>
      <c r="ABA388"/>
      <c r="ABB388"/>
      <c r="ABC388"/>
      <c r="ABD388"/>
      <c r="ABE388"/>
      <c r="ABF388"/>
      <c r="ABG388"/>
      <c r="ABH388"/>
      <c r="ABI388"/>
      <c r="ABJ388"/>
      <c r="ABK388"/>
      <c r="ABL388"/>
      <c r="ABM388"/>
      <c r="ABN388"/>
      <c r="ABO388"/>
      <c r="ABP388"/>
      <c r="ABQ388"/>
      <c r="ABR388"/>
      <c r="ABS388"/>
      <c r="ABT388"/>
      <c r="ABU388"/>
      <c r="ABV388"/>
      <c r="ABW388"/>
      <c r="ABX388"/>
      <c r="ABY388"/>
      <c r="ABZ388"/>
      <c r="ACA388"/>
      <c r="ACB388"/>
      <c r="ACC388"/>
      <c r="ACD388"/>
      <c r="ACE388"/>
      <c r="ACF388"/>
      <c r="ACG388"/>
      <c r="ACH388"/>
      <c r="ACI388"/>
      <c r="ACJ388"/>
      <c r="ACK388"/>
      <c r="ACL388"/>
      <c r="ACM388"/>
      <c r="ACN388"/>
      <c r="ACO388"/>
      <c r="ACP388"/>
      <c r="ACQ388"/>
      <c r="ACR388"/>
      <c r="ACS388"/>
      <c r="ACT388"/>
      <c r="ACU388"/>
      <c r="ACV388"/>
      <c r="ACW388"/>
      <c r="ACX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  <c r="ADN388"/>
      <c r="ADO388"/>
      <c r="ADP388"/>
      <c r="ADQ388"/>
      <c r="ADR388"/>
      <c r="ADS388"/>
      <c r="ADT388"/>
      <c r="ADU388"/>
      <c r="ADV388"/>
      <c r="ADW388"/>
      <c r="ADX388"/>
      <c r="ADY388"/>
      <c r="ADZ388"/>
      <c r="AEA388"/>
      <c r="AEB388"/>
      <c r="AEC388"/>
      <c r="AED388"/>
      <c r="AEE388"/>
      <c r="AEF388"/>
      <c r="AEG388"/>
      <c r="AEH388"/>
      <c r="AEI388"/>
      <c r="AEJ388"/>
      <c r="AEK388"/>
      <c r="AEL388"/>
      <c r="AEM388"/>
      <c r="AEN388"/>
      <c r="AEO388"/>
      <c r="AEP388"/>
      <c r="AEQ388"/>
      <c r="AER388"/>
      <c r="AES388"/>
      <c r="AET388"/>
      <c r="AEU388"/>
      <c r="AEV388"/>
      <c r="AEW388"/>
      <c r="AEX388"/>
      <c r="AEY388"/>
      <c r="AEZ388"/>
      <c r="AFA388"/>
      <c r="AFB388"/>
      <c r="AFC388"/>
      <c r="AFD388"/>
      <c r="AFE388"/>
      <c r="AFF388"/>
      <c r="AFG388"/>
      <c r="AFH388"/>
      <c r="AFI388"/>
      <c r="AFJ388"/>
      <c r="AFK388"/>
      <c r="AFL388"/>
      <c r="AFM388"/>
      <c r="AFN388"/>
      <c r="AFO388"/>
      <c r="AFP388"/>
      <c r="AFQ388"/>
      <c r="AFR388"/>
      <c r="AFS388"/>
      <c r="AFT388"/>
      <c r="AFU388"/>
      <c r="AFV388"/>
      <c r="AFW388"/>
      <c r="AFX388"/>
      <c r="AFY388"/>
      <c r="AFZ388"/>
      <c r="AGA388"/>
      <c r="AGB388"/>
      <c r="AGC388"/>
      <c r="AGD388"/>
      <c r="AGE388"/>
      <c r="AGF388"/>
      <c r="AGG388"/>
      <c r="AGH388"/>
      <c r="AGI388"/>
      <c r="AGJ388"/>
      <c r="AGK388"/>
      <c r="AGL388"/>
      <c r="AGM388"/>
      <c r="AGN388"/>
      <c r="AGO388"/>
      <c r="AGP388"/>
      <c r="AGQ388"/>
      <c r="AGR388"/>
      <c r="AGS388"/>
      <c r="AGT388"/>
      <c r="AGU388"/>
      <c r="AGV388"/>
      <c r="AGW388"/>
      <c r="AGX388"/>
      <c r="AGY388"/>
      <c r="AGZ388"/>
      <c r="AHA388"/>
      <c r="AHB388"/>
      <c r="AHC388"/>
      <c r="AHD388"/>
      <c r="AHE388"/>
      <c r="AHF388"/>
      <c r="AHG388"/>
      <c r="AHH388"/>
      <c r="AHI388"/>
      <c r="AHJ388"/>
      <c r="AHK388"/>
      <c r="AHL388"/>
      <c r="AHM388"/>
      <c r="AHN388"/>
      <c r="AHO388"/>
      <c r="AHP388"/>
      <c r="AHQ388"/>
      <c r="AHR388"/>
      <c r="AHS388"/>
      <c r="AHT388"/>
      <c r="AHU388"/>
      <c r="AHV388"/>
      <c r="AHW388"/>
      <c r="AHX388"/>
      <c r="AHY388"/>
      <c r="AHZ388"/>
      <c r="AIA388"/>
      <c r="AIB388"/>
      <c r="AIC388"/>
      <c r="AID388"/>
      <c r="AIE388"/>
      <c r="AIF388"/>
      <c r="AIG388"/>
      <c r="AIH388"/>
      <c r="AII388"/>
      <c r="AIJ388"/>
      <c r="AIK388"/>
      <c r="AIL388"/>
      <c r="AIM388"/>
      <c r="AIN388"/>
      <c r="AIO388"/>
      <c r="AIP388"/>
      <c r="AIQ388"/>
      <c r="AIR388"/>
      <c r="AIS388"/>
      <c r="AIT388"/>
      <c r="AIU388"/>
      <c r="AIV388"/>
      <c r="AIW388"/>
      <c r="AIX388"/>
      <c r="AIY388"/>
      <c r="AIZ388"/>
      <c r="AJA388"/>
      <c r="AJB388"/>
      <c r="AJC388"/>
      <c r="AJD388"/>
      <c r="AJE388"/>
      <c r="AJF388"/>
      <c r="AJG388"/>
      <c r="AJH388"/>
      <c r="AJI388"/>
      <c r="AJJ388"/>
      <c r="AJK388"/>
      <c r="AJL388"/>
      <c r="AJM388"/>
      <c r="AJN388"/>
      <c r="AJO388"/>
      <c r="AJP388"/>
      <c r="AJQ388"/>
      <c r="AJR388"/>
      <c r="AJS388"/>
      <c r="AJT388"/>
      <c r="AJU388"/>
      <c r="AJV388"/>
      <c r="AJW388"/>
      <c r="AJX388"/>
      <c r="AJY388"/>
      <c r="AJZ388"/>
      <c r="AKA388"/>
      <c r="AKB388"/>
      <c r="AKC388"/>
      <c r="AKD388"/>
      <c r="AKE388"/>
      <c r="AKF388"/>
      <c r="AKG388"/>
      <c r="AKH388"/>
      <c r="AKI388"/>
      <c r="AKJ388"/>
      <c r="AKK388"/>
      <c r="AKL388"/>
      <c r="AKM388"/>
      <c r="AKN388"/>
      <c r="AKO388"/>
      <c r="AKP388"/>
      <c r="AKQ388"/>
      <c r="AKR388"/>
      <c r="AKS388"/>
      <c r="AKT388"/>
      <c r="AKU388"/>
      <c r="AKV388"/>
      <c r="AKW388"/>
      <c r="AKX388"/>
      <c r="AKY388"/>
      <c r="AKZ388"/>
      <c r="ALA388"/>
      <c r="ALB388"/>
      <c r="ALC388"/>
      <c r="ALD388"/>
      <c r="ALE388"/>
      <c r="ALF388"/>
      <c r="ALG388"/>
      <c r="ALH388"/>
      <c r="ALI388"/>
      <c r="ALJ388"/>
      <c r="ALK388"/>
      <c r="ALL388"/>
      <c r="ALM388"/>
      <c r="ALN388"/>
      <c r="ALO388"/>
      <c r="ALP388"/>
      <c r="ALQ388"/>
      <c r="ALR388"/>
      <c r="ALS388"/>
      <c r="ALT388"/>
      <c r="ALU388"/>
      <c r="ALV388"/>
      <c r="ALW388"/>
      <c r="ALX388"/>
      <c r="ALY388"/>
      <c r="ALZ388"/>
      <c r="AMA388"/>
      <c r="AMB388"/>
      <c r="AMC388"/>
      <c r="AMD388"/>
      <c r="AME388"/>
      <c r="AMF388"/>
      <c r="AMG388"/>
      <c r="AMH388"/>
      <c r="AMI388"/>
      <c r="AMJ388"/>
      <c r="AMK388"/>
      <c r="AML388"/>
      <c r="AMM388"/>
    </row>
    <row r="389" spans="1:1027" ht="26.25" customHeight="1">
      <c r="A389" s="655"/>
      <c r="B389" s="655"/>
      <c r="C389" s="263"/>
      <c r="D389" s="263">
        <v>4300</v>
      </c>
      <c r="E389" s="654" t="s">
        <v>219</v>
      </c>
      <c r="F389" s="654"/>
      <c r="G389" s="265">
        <v>400</v>
      </c>
      <c r="H389" s="265">
        <v>400</v>
      </c>
      <c r="I389" s="266">
        <v>75</v>
      </c>
      <c r="J389" s="259">
        <f t="shared" si="40"/>
        <v>18.75</v>
      </c>
      <c r="K389" s="259">
        <f t="shared" si="39"/>
        <v>100</v>
      </c>
      <c r="L389" s="313"/>
      <c r="M389" s="313"/>
      <c r="N389" s="313"/>
      <c r="P389" s="267">
        <f t="shared" si="41"/>
        <v>0</v>
      </c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  <c r="AAZ389"/>
      <c r="ABA389"/>
      <c r="ABB389"/>
      <c r="ABC389"/>
      <c r="ABD389"/>
      <c r="ABE389"/>
      <c r="ABF389"/>
      <c r="ABG389"/>
      <c r="ABH389"/>
      <c r="ABI389"/>
      <c r="ABJ389"/>
      <c r="ABK389"/>
      <c r="ABL389"/>
      <c r="ABM389"/>
      <c r="ABN389"/>
      <c r="ABO389"/>
      <c r="ABP389"/>
      <c r="ABQ389"/>
      <c r="ABR389"/>
      <c r="ABS389"/>
      <c r="ABT389"/>
      <c r="ABU389"/>
      <c r="ABV389"/>
      <c r="ABW389"/>
      <c r="ABX389"/>
      <c r="ABY389"/>
      <c r="ABZ389"/>
      <c r="ACA389"/>
      <c r="ACB389"/>
      <c r="ACC389"/>
      <c r="ACD389"/>
      <c r="ACE389"/>
      <c r="ACF389"/>
      <c r="ACG389"/>
      <c r="ACH389"/>
      <c r="ACI389"/>
      <c r="ACJ389"/>
      <c r="ACK389"/>
      <c r="ACL389"/>
      <c r="ACM389"/>
      <c r="ACN389"/>
      <c r="ACO389"/>
      <c r="ACP389"/>
      <c r="ACQ389"/>
      <c r="ACR389"/>
      <c r="ACS389"/>
      <c r="ACT389"/>
      <c r="ACU389"/>
      <c r="ACV389"/>
      <c r="ACW389"/>
      <c r="ACX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  <c r="ADN389"/>
      <c r="ADO389"/>
      <c r="ADP389"/>
      <c r="ADQ389"/>
      <c r="ADR389"/>
      <c r="ADS389"/>
      <c r="ADT389"/>
      <c r="ADU389"/>
      <c r="ADV389"/>
      <c r="ADW389"/>
      <c r="ADX389"/>
      <c r="ADY389"/>
      <c r="ADZ389"/>
      <c r="AEA389"/>
      <c r="AEB389"/>
      <c r="AEC389"/>
      <c r="AED389"/>
      <c r="AEE389"/>
      <c r="AEF389"/>
      <c r="AEG389"/>
      <c r="AEH389"/>
      <c r="AEI389"/>
      <c r="AEJ389"/>
      <c r="AEK389"/>
      <c r="AEL389"/>
      <c r="AEM389"/>
      <c r="AEN389"/>
      <c r="AEO389"/>
      <c r="AEP389"/>
      <c r="AEQ389"/>
      <c r="AER389"/>
      <c r="AES389"/>
      <c r="AET389"/>
      <c r="AEU389"/>
      <c r="AEV389"/>
      <c r="AEW389"/>
      <c r="AEX389"/>
      <c r="AEY389"/>
      <c r="AEZ389"/>
      <c r="AFA389"/>
      <c r="AFB389"/>
      <c r="AFC389"/>
      <c r="AFD389"/>
      <c r="AFE389"/>
      <c r="AFF389"/>
      <c r="AFG389"/>
      <c r="AFH389"/>
      <c r="AFI389"/>
      <c r="AFJ389"/>
      <c r="AFK389"/>
      <c r="AFL389"/>
      <c r="AFM389"/>
      <c r="AFN389"/>
      <c r="AFO389"/>
      <c r="AFP389"/>
      <c r="AFQ389"/>
      <c r="AFR389"/>
      <c r="AFS389"/>
      <c r="AFT389"/>
      <c r="AFU389"/>
      <c r="AFV389"/>
      <c r="AFW389"/>
      <c r="AFX389"/>
      <c r="AFY389"/>
      <c r="AFZ389"/>
      <c r="AGA389"/>
      <c r="AGB389"/>
      <c r="AGC389"/>
      <c r="AGD389"/>
      <c r="AGE389"/>
      <c r="AGF389"/>
      <c r="AGG389"/>
      <c r="AGH389"/>
      <c r="AGI389"/>
      <c r="AGJ389"/>
      <c r="AGK389"/>
      <c r="AGL389"/>
      <c r="AGM389"/>
      <c r="AGN389"/>
      <c r="AGO389"/>
      <c r="AGP389"/>
      <c r="AGQ389"/>
      <c r="AGR389"/>
      <c r="AGS389"/>
      <c r="AGT389"/>
      <c r="AGU389"/>
      <c r="AGV389"/>
      <c r="AGW389"/>
      <c r="AGX389"/>
      <c r="AGY389"/>
      <c r="AGZ389"/>
      <c r="AHA389"/>
      <c r="AHB389"/>
      <c r="AHC389"/>
      <c r="AHD389"/>
      <c r="AHE389"/>
      <c r="AHF389"/>
      <c r="AHG389"/>
      <c r="AHH389"/>
      <c r="AHI389"/>
      <c r="AHJ389"/>
      <c r="AHK389"/>
      <c r="AHL389"/>
      <c r="AHM389"/>
      <c r="AHN389"/>
      <c r="AHO389"/>
      <c r="AHP389"/>
      <c r="AHQ389"/>
      <c r="AHR389"/>
      <c r="AHS389"/>
      <c r="AHT389"/>
      <c r="AHU389"/>
      <c r="AHV389"/>
      <c r="AHW389"/>
      <c r="AHX389"/>
      <c r="AHY389"/>
      <c r="AHZ389"/>
      <c r="AIA389"/>
      <c r="AIB389"/>
      <c r="AIC389"/>
      <c r="AID389"/>
      <c r="AIE389"/>
      <c r="AIF389"/>
      <c r="AIG389"/>
      <c r="AIH389"/>
      <c r="AII389"/>
      <c r="AIJ389"/>
      <c r="AIK389"/>
      <c r="AIL389"/>
      <c r="AIM389"/>
      <c r="AIN389"/>
      <c r="AIO389"/>
      <c r="AIP389"/>
      <c r="AIQ389"/>
      <c r="AIR389"/>
      <c r="AIS389"/>
      <c r="AIT389"/>
      <c r="AIU389"/>
      <c r="AIV389"/>
      <c r="AIW389"/>
      <c r="AIX389"/>
      <c r="AIY389"/>
      <c r="AIZ389"/>
      <c r="AJA389"/>
      <c r="AJB389"/>
      <c r="AJC389"/>
      <c r="AJD389"/>
      <c r="AJE389"/>
      <c r="AJF389"/>
      <c r="AJG389"/>
      <c r="AJH389"/>
      <c r="AJI389"/>
      <c r="AJJ389"/>
      <c r="AJK389"/>
      <c r="AJL389"/>
      <c r="AJM389"/>
      <c r="AJN389"/>
      <c r="AJO389"/>
      <c r="AJP389"/>
      <c r="AJQ389"/>
      <c r="AJR389"/>
      <c r="AJS389"/>
      <c r="AJT389"/>
      <c r="AJU389"/>
      <c r="AJV389"/>
      <c r="AJW389"/>
      <c r="AJX389"/>
      <c r="AJY389"/>
      <c r="AJZ389"/>
      <c r="AKA389"/>
      <c r="AKB389"/>
      <c r="AKC389"/>
      <c r="AKD389"/>
      <c r="AKE389"/>
      <c r="AKF389"/>
      <c r="AKG389"/>
      <c r="AKH389"/>
      <c r="AKI389"/>
      <c r="AKJ389"/>
      <c r="AKK389"/>
      <c r="AKL389"/>
      <c r="AKM389"/>
      <c r="AKN389"/>
      <c r="AKO389"/>
      <c r="AKP389"/>
      <c r="AKQ389"/>
      <c r="AKR389"/>
      <c r="AKS389"/>
      <c r="AKT389"/>
      <c r="AKU389"/>
      <c r="AKV389"/>
      <c r="AKW389"/>
      <c r="AKX389"/>
      <c r="AKY389"/>
      <c r="AKZ389"/>
      <c r="ALA389"/>
      <c r="ALB389"/>
      <c r="ALC389"/>
      <c r="ALD389"/>
      <c r="ALE389"/>
      <c r="ALF389"/>
      <c r="ALG389"/>
      <c r="ALH389"/>
      <c r="ALI389"/>
      <c r="ALJ389"/>
      <c r="ALK389"/>
      <c r="ALL389"/>
      <c r="ALM389"/>
      <c r="ALN389"/>
      <c r="ALO389"/>
      <c r="ALP389"/>
      <c r="ALQ389"/>
      <c r="ALR389"/>
      <c r="ALS389"/>
      <c r="ALT389"/>
      <c r="ALU389"/>
      <c r="ALV389"/>
      <c r="ALW389"/>
      <c r="ALX389"/>
      <c r="ALY389"/>
      <c r="ALZ389"/>
      <c r="AMA389"/>
      <c r="AMB389"/>
      <c r="AMC389"/>
      <c r="AMD389"/>
      <c r="AME389"/>
      <c r="AMF389"/>
      <c r="AMG389"/>
      <c r="AMH389"/>
      <c r="AMI389"/>
      <c r="AMJ389"/>
      <c r="AMK389"/>
      <c r="AML389"/>
      <c r="AMM389"/>
    </row>
    <row r="390" spans="1:1027" ht="53.65" customHeight="1">
      <c r="A390" s="655"/>
      <c r="B390" s="655"/>
      <c r="C390" s="263"/>
      <c r="D390" s="263">
        <v>4360</v>
      </c>
      <c r="E390" s="654" t="s">
        <v>401</v>
      </c>
      <c r="F390" s="654"/>
      <c r="G390" s="265">
        <v>500</v>
      </c>
      <c r="H390" s="265">
        <v>500</v>
      </c>
      <c r="I390" s="266">
        <v>125</v>
      </c>
      <c r="J390" s="259">
        <f t="shared" si="40"/>
        <v>25</v>
      </c>
      <c r="K390" s="259">
        <f t="shared" si="39"/>
        <v>100</v>
      </c>
      <c r="L390" s="313"/>
      <c r="M390" s="313"/>
      <c r="N390" s="313"/>
      <c r="P390" s="267">
        <f t="shared" si="41"/>
        <v>0</v>
      </c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  <c r="ZP390"/>
      <c r="ZQ390"/>
      <c r="ZR390"/>
      <c r="ZS390"/>
      <c r="ZT390"/>
      <c r="ZU390"/>
      <c r="ZV390"/>
      <c r="ZW390"/>
      <c r="ZX390"/>
      <c r="ZY390"/>
      <c r="ZZ390"/>
      <c r="AAA390"/>
      <c r="AAB390"/>
      <c r="AAC390"/>
      <c r="AAD390"/>
      <c r="AAE390"/>
      <c r="AAF390"/>
      <c r="AAG390"/>
      <c r="AAH390"/>
      <c r="AAI390"/>
      <c r="AAJ390"/>
      <c r="AAK390"/>
      <c r="AAL390"/>
      <c r="AAM390"/>
      <c r="AAN390"/>
      <c r="AAO390"/>
      <c r="AAP390"/>
      <c r="AAQ390"/>
      <c r="AAR390"/>
      <c r="AAS390"/>
      <c r="AAT390"/>
      <c r="AAU390"/>
      <c r="AAV390"/>
      <c r="AAW390"/>
      <c r="AAX390"/>
      <c r="AAY390"/>
      <c r="AAZ390"/>
      <c r="ABA390"/>
      <c r="ABB390"/>
      <c r="ABC390"/>
      <c r="ABD390"/>
      <c r="ABE390"/>
      <c r="ABF390"/>
      <c r="ABG390"/>
      <c r="ABH390"/>
      <c r="ABI390"/>
      <c r="ABJ390"/>
      <c r="ABK390"/>
      <c r="ABL390"/>
      <c r="ABM390"/>
      <c r="ABN390"/>
      <c r="ABO390"/>
      <c r="ABP390"/>
      <c r="ABQ390"/>
      <c r="ABR390"/>
      <c r="ABS390"/>
      <c r="ABT390"/>
      <c r="ABU390"/>
      <c r="ABV390"/>
      <c r="ABW390"/>
      <c r="ABX390"/>
      <c r="ABY390"/>
      <c r="ABZ390"/>
      <c r="ACA390"/>
      <c r="ACB390"/>
      <c r="ACC390"/>
      <c r="ACD390"/>
      <c r="ACE390"/>
      <c r="ACF390"/>
      <c r="ACG390"/>
      <c r="ACH390"/>
      <c r="ACI390"/>
      <c r="ACJ390"/>
      <c r="ACK390"/>
      <c r="ACL390"/>
      <c r="ACM390"/>
      <c r="ACN390"/>
      <c r="ACO390"/>
      <c r="ACP390"/>
      <c r="ACQ390"/>
      <c r="ACR390"/>
      <c r="ACS390"/>
      <c r="ACT390"/>
      <c r="ACU390"/>
      <c r="ACV390"/>
      <c r="ACW390"/>
      <c r="ACX390"/>
      <c r="ACY390"/>
      <c r="ACZ390"/>
      <c r="ADA390"/>
      <c r="ADB390"/>
      <c r="ADC390"/>
      <c r="ADD390"/>
      <c r="ADE390"/>
      <c r="ADF390"/>
      <c r="ADG390"/>
      <c r="ADH390"/>
      <c r="ADI390"/>
      <c r="ADJ390"/>
      <c r="ADK390"/>
      <c r="ADL390"/>
      <c r="ADM390"/>
      <c r="ADN390"/>
      <c r="ADO390"/>
      <c r="ADP390"/>
      <c r="ADQ390"/>
      <c r="ADR390"/>
      <c r="ADS390"/>
      <c r="ADT390"/>
      <c r="ADU390"/>
      <c r="ADV390"/>
      <c r="ADW390"/>
      <c r="ADX390"/>
      <c r="ADY390"/>
      <c r="ADZ390"/>
      <c r="AEA390"/>
      <c r="AEB390"/>
      <c r="AEC390"/>
      <c r="AED390"/>
      <c r="AEE390"/>
      <c r="AEF390"/>
      <c r="AEG390"/>
      <c r="AEH390"/>
      <c r="AEI390"/>
      <c r="AEJ390"/>
      <c r="AEK390"/>
      <c r="AEL390"/>
      <c r="AEM390"/>
      <c r="AEN390"/>
      <c r="AEO390"/>
      <c r="AEP390"/>
      <c r="AEQ390"/>
      <c r="AER390"/>
      <c r="AES390"/>
      <c r="AET390"/>
      <c r="AEU390"/>
      <c r="AEV390"/>
      <c r="AEW390"/>
      <c r="AEX390"/>
      <c r="AEY390"/>
      <c r="AEZ390"/>
      <c r="AFA390"/>
      <c r="AFB390"/>
      <c r="AFC390"/>
      <c r="AFD390"/>
      <c r="AFE390"/>
      <c r="AFF390"/>
      <c r="AFG390"/>
      <c r="AFH390"/>
      <c r="AFI390"/>
      <c r="AFJ390"/>
      <c r="AFK390"/>
      <c r="AFL390"/>
      <c r="AFM390"/>
      <c r="AFN390"/>
      <c r="AFO390"/>
      <c r="AFP390"/>
      <c r="AFQ390"/>
      <c r="AFR390"/>
      <c r="AFS390"/>
      <c r="AFT390"/>
      <c r="AFU390"/>
      <c r="AFV390"/>
      <c r="AFW390"/>
      <c r="AFX390"/>
      <c r="AFY390"/>
      <c r="AFZ390"/>
      <c r="AGA390"/>
      <c r="AGB390"/>
      <c r="AGC390"/>
      <c r="AGD390"/>
      <c r="AGE390"/>
      <c r="AGF390"/>
      <c r="AGG390"/>
      <c r="AGH390"/>
      <c r="AGI390"/>
      <c r="AGJ390"/>
      <c r="AGK390"/>
      <c r="AGL390"/>
      <c r="AGM390"/>
      <c r="AGN390"/>
      <c r="AGO390"/>
      <c r="AGP390"/>
      <c r="AGQ390"/>
      <c r="AGR390"/>
      <c r="AGS390"/>
      <c r="AGT390"/>
      <c r="AGU390"/>
      <c r="AGV390"/>
      <c r="AGW390"/>
      <c r="AGX390"/>
      <c r="AGY390"/>
      <c r="AGZ390"/>
      <c r="AHA390"/>
      <c r="AHB390"/>
      <c r="AHC390"/>
      <c r="AHD390"/>
      <c r="AHE390"/>
      <c r="AHF390"/>
      <c r="AHG390"/>
      <c r="AHH390"/>
      <c r="AHI390"/>
      <c r="AHJ390"/>
      <c r="AHK390"/>
      <c r="AHL390"/>
      <c r="AHM390"/>
      <c r="AHN390"/>
      <c r="AHO390"/>
      <c r="AHP390"/>
      <c r="AHQ390"/>
      <c r="AHR390"/>
      <c r="AHS390"/>
      <c r="AHT390"/>
      <c r="AHU390"/>
      <c r="AHV390"/>
      <c r="AHW390"/>
      <c r="AHX390"/>
      <c r="AHY390"/>
      <c r="AHZ390"/>
      <c r="AIA390"/>
      <c r="AIB390"/>
      <c r="AIC390"/>
      <c r="AID390"/>
      <c r="AIE390"/>
      <c r="AIF390"/>
      <c r="AIG390"/>
      <c r="AIH390"/>
      <c r="AII390"/>
      <c r="AIJ390"/>
      <c r="AIK390"/>
      <c r="AIL390"/>
      <c r="AIM390"/>
      <c r="AIN390"/>
      <c r="AIO390"/>
      <c r="AIP390"/>
      <c r="AIQ390"/>
      <c r="AIR390"/>
      <c r="AIS390"/>
      <c r="AIT390"/>
      <c r="AIU390"/>
      <c r="AIV390"/>
      <c r="AIW390"/>
      <c r="AIX390"/>
      <c r="AIY390"/>
      <c r="AIZ390"/>
      <c r="AJA390"/>
      <c r="AJB390"/>
      <c r="AJC390"/>
      <c r="AJD390"/>
      <c r="AJE390"/>
      <c r="AJF390"/>
      <c r="AJG390"/>
      <c r="AJH390"/>
      <c r="AJI390"/>
      <c r="AJJ390"/>
      <c r="AJK390"/>
      <c r="AJL390"/>
      <c r="AJM390"/>
      <c r="AJN390"/>
      <c r="AJO390"/>
      <c r="AJP390"/>
      <c r="AJQ390"/>
      <c r="AJR390"/>
      <c r="AJS390"/>
      <c r="AJT390"/>
      <c r="AJU390"/>
      <c r="AJV390"/>
      <c r="AJW390"/>
      <c r="AJX390"/>
      <c r="AJY390"/>
      <c r="AJZ390"/>
      <c r="AKA390"/>
      <c r="AKB390"/>
      <c r="AKC390"/>
      <c r="AKD390"/>
      <c r="AKE390"/>
      <c r="AKF390"/>
      <c r="AKG390"/>
      <c r="AKH390"/>
      <c r="AKI390"/>
      <c r="AKJ390"/>
      <c r="AKK390"/>
      <c r="AKL390"/>
      <c r="AKM390"/>
      <c r="AKN390"/>
      <c r="AKO390"/>
      <c r="AKP390"/>
      <c r="AKQ390"/>
      <c r="AKR390"/>
      <c r="AKS390"/>
      <c r="AKT390"/>
      <c r="AKU390"/>
      <c r="AKV390"/>
      <c r="AKW390"/>
      <c r="AKX390"/>
      <c r="AKY390"/>
      <c r="AKZ390"/>
      <c r="ALA390"/>
      <c r="ALB390"/>
      <c r="ALC390"/>
      <c r="ALD390"/>
      <c r="ALE390"/>
      <c r="ALF390"/>
      <c r="ALG390"/>
      <c r="ALH390"/>
      <c r="ALI390"/>
      <c r="ALJ390"/>
      <c r="ALK390"/>
      <c r="ALL390"/>
      <c r="ALM390"/>
      <c r="ALN390"/>
      <c r="ALO390"/>
      <c r="ALP390"/>
      <c r="ALQ390"/>
      <c r="ALR390"/>
      <c r="ALS390"/>
      <c r="ALT390"/>
      <c r="ALU390"/>
      <c r="ALV390"/>
      <c r="ALW390"/>
      <c r="ALX390"/>
      <c r="ALY390"/>
      <c r="ALZ390"/>
      <c r="AMA390"/>
      <c r="AMB390"/>
      <c r="AMC390"/>
      <c r="AMD390"/>
      <c r="AME390"/>
      <c r="AMF390"/>
      <c r="AMG390"/>
      <c r="AMH390"/>
      <c r="AMI390"/>
      <c r="AMJ390"/>
      <c r="AMK390"/>
      <c r="AML390"/>
      <c r="AMM390"/>
    </row>
    <row r="391" spans="1:1027" ht="27" customHeight="1">
      <c r="A391" s="655"/>
      <c r="B391" s="655"/>
      <c r="C391" s="263"/>
      <c r="D391" s="263">
        <v>4410</v>
      </c>
      <c r="E391" s="654" t="s">
        <v>245</v>
      </c>
      <c r="F391" s="654"/>
      <c r="G391" s="265">
        <v>200</v>
      </c>
      <c r="H391" s="265">
        <v>200</v>
      </c>
      <c r="I391" s="266">
        <v>0</v>
      </c>
      <c r="J391" s="259">
        <f t="shared" si="40"/>
        <v>0</v>
      </c>
      <c r="K391" s="259">
        <f t="shared" si="39"/>
        <v>100</v>
      </c>
      <c r="L391" s="313"/>
      <c r="M391" s="313"/>
      <c r="N391" s="313"/>
      <c r="P391" s="267">
        <f t="shared" si="41"/>
        <v>0</v>
      </c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  <c r="ADN391"/>
      <c r="ADO391"/>
      <c r="ADP391"/>
      <c r="ADQ391"/>
      <c r="ADR391"/>
      <c r="ADS391"/>
      <c r="ADT391"/>
      <c r="ADU391"/>
      <c r="ADV391"/>
      <c r="ADW391"/>
      <c r="ADX391"/>
      <c r="ADY391"/>
      <c r="ADZ391"/>
      <c r="AEA391"/>
      <c r="AEB391"/>
      <c r="AEC391"/>
      <c r="AED391"/>
      <c r="AEE391"/>
      <c r="AEF391"/>
      <c r="AEG391"/>
      <c r="AEH391"/>
      <c r="AEI391"/>
      <c r="AEJ391"/>
      <c r="AEK391"/>
      <c r="AEL391"/>
      <c r="AEM391"/>
      <c r="AEN391"/>
      <c r="AEO391"/>
      <c r="AEP391"/>
      <c r="AEQ391"/>
      <c r="AER391"/>
      <c r="AES391"/>
      <c r="AET391"/>
      <c r="AEU391"/>
      <c r="AEV391"/>
      <c r="AEW391"/>
      <c r="AEX391"/>
      <c r="AEY391"/>
      <c r="AEZ391"/>
      <c r="AFA391"/>
      <c r="AFB391"/>
      <c r="AFC391"/>
      <c r="AFD391"/>
      <c r="AFE391"/>
      <c r="AFF391"/>
      <c r="AFG391"/>
      <c r="AFH391"/>
      <c r="AFI391"/>
      <c r="AFJ391"/>
      <c r="AFK391"/>
      <c r="AFL391"/>
      <c r="AFM391"/>
      <c r="AFN391"/>
      <c r="AFO391"/>
      <c r="AFP391"/>
      <c r="AFQ391"/>
      <c r="AFR391"/>
      <c r="AFS391"/>
      <c r="AFT391"/>
      <c r="AFU391"/>
      <c r="AFV391"/>
      <c r="AFW391"/>
      <c r="AFX391"/>
      <c r="AFY391"/>
      <c r="AFZ391"/>
      <c r="AGA391"/>
      <c r="AGB391"/>
      <c r="AGC391"/>
      <c r="AGD391"/>
      <c r="AGE391"/>
      <c r="AGF391"/>
      <c r="AGG391"/>
      <c r="AGH391"/>
      <c r="AGI391"/>
      <c r="AGJ391"/>
      <c r="AGK391"/>
      <c r="AGL391"/>
      <c r="AGM391"/>
      <c r="AGN391"/>
      <c r="AGO391"/>
      <c r="AGP391"/>
      <c r="AGQ391"/>
      <c r="AGR391"/>
      <c r="AGS391"/>
      <c r="AGT391"/>
      <c r="AGU391"/>
      <c r="AGV391"/>
      <c r="AGW391"/>
      <c r="AGX391"/>
      <c r="AGY391"/>
      <c r="AGZ391"/>
      <c r="AHA391"/>
      <c r="AHB391"/>
      <c r="AHC391"/>
      <c r="AHD391"/>
      <c r="AHE391"/>
      <c r="AHF391"/>
      <c r="AHG391"/>
      <c r="AHH391"/>
      <c r="AHI391"/>
      <c r="AHJ391"/>
      <c r="AHK391"/>
      <c r="AHL391"/>
      <c r="AHM391"/>
      <c r="AHN391"/>
      <c r="AHO391"/>
      <c r="AHP391"/>
      <c r="AHQ391"/>
      <c r="AHR391"/>
      <c r="AHS391"/>
      <c r="AHT391"/>
      <c r="AHU391"/>
      <c r="AHV391"/>
      <c r="AHW391"/>
      <c r="AHX391"/>
      <c r="AHY391"/>
      <c r="AHZ391"/>
      <c r="AIA391"/>
      <c r="AIB391"/>
      <c r="AIC391"/>
      <c r="AID391"/>
      <c r="AIE391"/>
      <c r="AIF391"/>
      <c r="AIG391"/>
      <c r="AIH391"/>
      <c r="AII391"/>
      <c r="AIJ391"/>
      <c r="AIK391"/>
      <c r="AIL391"/>
      <c r="AIM391"/>
      <c r="AIN391"/>
      <c r="AIO391"/>
      <c r="AIP391"/>
      <c r="AIQ391"/>
      <c r="AIR391"/>
      <c r="AIS391"/>
      <c r="AIT391"/>
      <c r="AIU391"/>
      <c r="AIV391"/>
      <c r="AIW391"/>
      <c r="AIX391"/>
      <c r="AIY391"/>
      <c r="AIZ391"/>
      <c r="AJA391"/>
      <c r="AJB391"/>
      <c r="AJC391"/>
      <c r="AJD391"/>
      <c r="AJE391"/>
      <c r="AJF391"/>
      <c r="AJG391"/>
      <c r="AJH391"/>
      <c r="AJI391"/>
      <c r="AJJ391"/>
      <c r="AJK391"/>
      <c r="AJL391"/>
      <c r="AJM391"/>
      <c r="AJN391"/>
      <c r="AJO391"/>
      <c r="AJP391"/>
      <c r="AJQ391"/>
      <c r="AJR391"/>
      <c r="AJS391"/>
      <c r="AJT391"/>
      <c r="AJU391"/>
      <c r="AJV391"/>
      <c r="AJW391"/>
      <c r="AJX391"/>
      <c r="AJY391"/>
      <c r="AJZ391"/>
      <c r="AKA391"/>
      <c r="AKB391"/>
      <c r="AKC391"/>
      <c r="AKD391"/>
      <c r="AKE391"/>
      <c r="AKF391"/>
      <c r="AKG391"/>
      <c r="AKH391"/>
      <c r="AKI391"/>
      <c r="AKJ391"/>
      <c r="AKK391"/>
      <c r="AKL391"/>
      <c r="AKM391"/>
      <c r="AKN391"/>
      <c r="AKO391"/>
      <c r="AKP391"/>
      <c r="AKQ391"/>
      <c r="AKR391"/>
      <c r="AKS391"/>
      <c r="AKT391"/>
      <c r="AKU391"/>
      <c r="AKV391"/>
      <c r="AKW391"/>
      <c r="AKX391"/>
      <c r="AKY391"/>
      <c r="AKZ391"/>
      <c r="ALA391"/>
      <c r="ALB391"/>
      <c r="ALC391"/>
      <c r="ALD391"/>
      <c r="ALE391"/>
      <c r="ALF391"/>
      <c r="ALG391"/>
      <c r="ALH391"/>
      <c r="ALI391"/>
      <c r="ALJ391"/>
      <c r="ALK391"/>
      <c r="ALL391"/>
      <c r="ALM391"/>
      <c r="ALN391"/>
      <c r="ALO391"/>
      <c r="ALP391"/>
      <c r="ALQ391"/>
      <c r="ALR391"/>
      <c r="ALS391"/>
      <c r="ALT391"/>
      <c r="ALU391"/>
      <c r="ALV391"/>
      <c r="ALW391"/>
      <c r="ALX391"/>
      <c r="ALY391"/>
      <c r="ALZ391"/>
      <c r="AMA391"/>
      <c r="AMB391"/>
      <c r="AMC391"/>
      <c r="AMD391"/>
      <c r="AME391"/>
      <c r="AMF391"/>
      <c r="AMG391"/>
      <c r="AMH391"/>
      <c r="AMI391"/>
      <c r="AMJ391"/>
      <c r="AMK391"/>
      <c r="AML391"/>
      <c r="AMM391"/>
    </row>
    <row r="392" spans="1:1027" ht="38.85" customHeight="1">
      <c r="A392" s="655"/>
      <c r="B392" s="655"/>
      <c r="C392" s="263"/>
      <c r="D392" s="263">
        <v>4700</v>
      </c>
      <c r="E392" s="654" t="s">
        <v>391</v>
      </c>
      <c r="F392" s="654"/>
      <c r="G392" s="265">
        <v>4200</v>
      </c>
      <c r="H392" s="265">
        <v>4200</v>
      </c>
      <c r="I392" s="266">
        <v>2465.62</v>
      </c>
      <c r="J392" s="259">
        <f t="shared" si="40"/>
        <v>58.705238095238087</v>
      </c>
      <c r="K392" s="259">
        <f t="shared" si="39"/>
        <v>100</v>
      </c>
      <c r="L392" s="313"/>
      <c r="M392" s="313"/>
      <c r="N392" s="313"/>
      <c r="P392" s="267">
        <f t="shared" si="41"/>
        <v>0</v>
      </c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  <c r="ADN392"/>
      <c r="ADO392"/>
      <c r="ADP392"/>
      <c r="ADQ392"/>
      <c r="ADR392"/>
      <c r="ADS392"/>
      <c r="ADT392"/>
      <c r="ADU392"/>
      <c r="ADV392"/>
      <c r="ADW392"/>
      <c r="ADX392"/>
      <c r="ADY392"/>
      <c r="ADZ392"/>
      <c r="AEA392"/>
      <c r="AEB392"/>
      <c r="AEC392"/>
      <c r="AED392"/>
      <c r="AEE392"/>
      <c r="AEF392"/>
      <c r="AEG392"/>
      <c r="AEH392"/>
      <c r="AEI392"/>
      <c r="AEJ392"/>
      <c r="AEK392"/>
      <c r="AEL392"/>
      <c r="AEM392"/>
      <c r="AEN392"/>
      <c r="AEO392"/>
      <c r="AEP392"/>
      <c r="AEQ392"/>
      <c r="AER392"/>
      <c r="AES392"/>
      <c r="AET392"/>
      <c r="AEU392"/>
      <c r="AEV392"/>
      <c r="AEW392"/>
      <c r="AEX392"/>
      <c r="AEY392"/>
      <c r="AEZ392"/>
      <c r="AFA392"/>
      <c r="AFB392"/>
      <c r="AFC392"/>
      <c r="AFD392"/>
      <c r="AFE392"/>
      <c r="AFF392"/>
      <c r="AFG392"/>
      <c r="AFH392"/>
      <c r="AFI392"/>
      <c r="AFJ392"/>
      <c r="AFK392"/>
      <c r="AFL392"/>
      <c r="AFM392"/>
      <c r="AFN392"/>
      <c r="AFO392"/>
      <c r="AFP392"/>
      <c r="AFQ392"/>
      <c r="AFR392"/>
      <c r="AFS392"/>
      <c r="AFT392"/>
      <c r="AFU392"/>
      <c r="AFV392"/>
      <c r="AFW392"/>
      <c r="AFX392"/>
      <c r="AFY392"/>
      <c r="AFZ392"/>
      <c r="AGA392"/>
      <c r="AGB392"/>
      <c r="AGC392"/>
      <c r="AGD392"/>
      <c r="AGE392"/>
      <c r="AGF392"/>
      <c r="AGG392"/>
      <c r="AGH392"/>
      <c r="AGI392"/>
      <c r="AGJ392"/>
      <c r="AGK392"/>
      <c r="AGL392"/>
      <c r="AGM392"/>
      <c r="AGN392"/>
      <c r="AGO392"/>
      <c r="AGP392"/>
      <c r="AGQ392"/>
      <c r="AGR392"/>
      <c r="AGS392"/>
      <c r="AGT392"/>
      <c r="AGU392"/>
      <c r="AGV392"/>
      <c r="AGW392"/>
      <c r="AGX392"/>
      <c r="AGY392"/>
      <c r="AGZ392"/>
      <c r="AHA392"/>
      <c r="AHB392"/>
      <c r="AHC392"/>
      <c r="AHD392"/>
      <c r="AHE392"/>
      <c r="AHF392"/>
      <c r="AHG392"/>
      <c r="AHH392"/>
      <c r="AHI392"/>
      <c r="AHJ392"/>
      <c r="AHK392"/>
      <c r="AHL392"/>
      <c r="AHM392"/>
      <c r="AHN392"/>
      <c r="AHO392"/>
      <c r="AHP392"/>
      <c r="AHQ392"/>
      <c r="AHR392"/>
      <c r="AHS392"/>
      <c r="AHT392"/>
      <c r="AHU392"/>
      <c r="AHV392"/>
      <c r="AHW392"/>
      <c r="AHX392"/>
      <c r="AHY392"/>
      <c r="AHZ392"/>
      <c r="AIA392"/>
      <c r="AIB392"/>
      <c r="AIC392"/>
      <c r="AID392"/>
      <c r="AIE392"/>
      <c r="AIF392"/>
      <c r="AIG392"/>
      <c r="AIH392"/>
      <c r="AII392"/>
      <c r="AIJ392"/>
      <c r="AIK392"/>
      <c r="AIL392"/>
      <c r="AIM392"/>
      <c r="AIN392"/>
      <c r="AIO392"/>
      <c r="AIP392"/>
      <c r="AIQ392"/>
      <c r="AIR392"/>
      <c r="AIS392"/>
      <c r="AIT392"/>
      <c r="AIU392"/>
      <c r="AIV392"/>
      <c r="AIW392"/>
      <c r="AIX392"/>
      <c r="AIY392"/>
      <c r="AIZ392"/>
      <c r="AJA392"/>
      <c r="AJB392"/>
      <c r="AJC392"/>
      <c r="AJD392"/>
      <c r="AJE392"/>
      <c r="AJF392"/>
      <c r="AJG392"/>
      <c r="AJH392"/>
      <c r="AJI392"/>
      <c r="AJJ392"/>
      <c r="AJK392"/>
      <c r="AJL392"/>
      <c r="AJM392"/>
      <c r="AJN392"/>
      <c r="AJO392"/>
      <c r="AJP392"/>
      <c r="AJQ392"/>
      <c r="AJR392"/>
      <c r="AJS392"/>
      <c r="AJT392"/>
      <c r="AJU392"/>
      <c r="AJV392"/>
      <c r="AJW392"/>
      <c r="AJX392"/>
      <c r="AJY392"/>
      <c r="AJZ392"/>
      <c r="AKA392"/>
      <c r="AKB392"/>
      <c r="AKC392"/>
      <c r="AKD392"/>
      <c r="AKE392"/>
      <c r="AKF392"/>
      <c r="AKG392"/>
      <c r="AKH392"/>
      <c r="AKI392"/>
      <c r="AKJ392"/>
      <c r="AKK392"/>
      <c r="AKL392"/>
      <c r="AKM392"/>
      <c r="AKN392"/>
      <c r="AKO392"/>
      <c r="AKP392"/>
      <c r="AKQ392"/>
      <c r="AKR392"/>
      <c r="AKS392"/>
      <c r="AKT392"/>
      <c r="AKU392"/>
      <c r="AKV392"/>
      <c r="AKW392"/>
      <c r="AKX392"/>
      <c r="AKY392"/>
      <c r="AKZ392"/>
      <c r="ALA392"/>
      <c r="ALB392"/>
      <c r="ALC392"/>
      <c r="ALD392"/>
      <c r="ALE392"/>
      <c r="ALF392"/>
      <c r="ALG392"/>
      <c r="ALH392"/>
      <c r="ALI392"/>
      <c r="ALJ392"/>
      <c r="ALK392"/>
      <c r="ALL392"/>
      <c r="ALM392"/>
      <c r="ALN392"/>
      <c r="ALO392"/>
      <c r="ALP392"/>
      <c r="ALQ392"/>
      <c r="ALR392"/>
      <c r="ALS392"/>
      <c r="ALT392"/>
      <c r="ALU392"/>
      <c r="ALV392"/>
      <c r="ALW392"/>
      <c r="ALX392"/>
      <c r="ALY392"/>
      <c r="ALZ392"/>
      <c r="AMA392"/>
      <c r="AMB392"/>
      <c r="AMC392"/>
      <c r="AMD392"/>
      <c r="AME392"/>
      <c r="AMF392"/>
      <c r="AMG392"/>
      <c r="AMH392"/>
      <c r="AMI392"/>
      <c r="AMJ392"/>
      <c r="AMK392"/>
      <c r="AML392"/>
      <c r="AMM392"/>
    </row>
    <row r="393" spans="1:1027" s="260" customFormat="1" ht="124.5" customHeight="1">
      <c r="A393" s="655"/>
      <c r="B393" s="655"/>
      <c r="C393" s="254">
        <v>85213</v>
      </c>
      <c r="D393" s="254"/>
      <c r="E393" s="669" t="s">
        <v>537</v>
      </c>
      <c r="F393" s="669"/>
      <c r="G393" s="272">
        <f>SUM(G394:G394)</f>
        <v>349363</v>
      </c>
      <c r="H393" s="272">
        <f>SUM(H394:H394)</f>
        <v>310079</v>
      </c>
      <c r="I393" s="272">
        <f>SUM(I394:I394)</f>
        <v>121314.95</v>
      </c>
      <c r="J393" s="259">
        <f t="shared" si="40"/>
        <v>39.12388455845123</v>
      </c>
      <c r="K393" s="259">
        <f t="shared" si="39"/>
        <v>88.75553507383438</v>
      </c>
      <c r="L393" s="313"/>
      <c r="M393" s="313"/>
      <c r="N393" s="313"/>
      <c r="P393" s="261">
        <f t="shared" ref="P393:P399" si="42">H393-G393</f>
        <v>-39284</v>
      </c>
    </row>
    <row r="394" spans="1:1027" ht="30.6" customHeight="1">
      <c r="A394" s="655"/>
      <c r="B394" s="655"/>
      <c r="C394" s="263"/>
      <c r="D394" s="263">
        <v>4130</v>
      </c>
      <c r="E394" s="654" t="s">
        <v>273</v>
      </c>
      <c r="F394" s="654"/>
      <c r="G394" s="265">
        <v>349363</v>
      </c>
      <c r="H394" s="265">
        <v>310079</v>
      </c>
      <c r="I394" s="266">
        <v>121314.95</v>
      </c>
      <c r="J394" s="259">
        <f t="shared" si="40"/>
        <v>39.12388455845123</v>
      </c>
      <c r="K394" s="259">
        <f t="shared" si="39"/>
        <v>88.75553507383438</v>
      </c>
      <c r="L394" s="313"/>
      <c r="M394" s="313"/>
      <c r="N394" s="313"/>
      <c r="P394" s="267">
        <f t="shared" si="42"/>
        <v>-39284</v>
      </c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  <c r="XY394"/>
      <c r="XZ394"/>
      <c r="YA394"/>
      <c r="YB394"/>
      <c r="YC394"/>
      <c r="YD394"/>
      <c r="YE394"/>
      <c r="YF394"/>
      <c r="YG394"/>
      <c r="YH394"/>
      <c r="YI394"/>
      <c r="YJ394"/>
      <c r="YK394"/>
      <c r="YL394"/>
      <c r="YM394"/>
      <c r="YN394"/>
      <c r="YO394"/>
      <c r="YP394"/>
      <c r="YQ394"/>
      <c r="YR394"/>
      <c r="YS394"/>
      <c r="YT394"/>
      <c r="YU394"/>
      <c r="YV394"/>
      <c r="YW394"/>
      <c r="YX394"/>
      <c r="YY394"/>
      <c r="YZ394"/>
      <c r="ZA394"/>
      <c r="ZB394"/>
      <c r="ZC394"/>
      <c r="ZD394"/>
      <c r="ZE394"/>
      <c r="ZF394"/>
      <c r="ZG394"/>
      <c r="ZH394"/>
      <c r="ZI394"/>
      <c r="ZJ394"/>
      <c r="ZK394"/>
      <c r="ZL394"/>
      <c r="ZM394"/>
      <c r="ZN394"/>
      <c r="ZO394"/>
      <c r="ZP394"/>
      <c r="ZQ394"/>
      <c r="ZR394"/>
      <c r="ZS394"/>
      <c r="ZT394"/>
      <c r="ZU394"/>
      <c r="ZV394"/>
      <c r="ZW394"/>
      <c r="ZX394"/>
      <c r="ZY394"/>
      <c r="ZZ394"/>
      <c r="AAA394"/>
      <c r="AAB394"/>
      <c r="AAC394"/>
      <c r="AAD394"/>
      <c r="AAE394"/>
      <c r="AAF394"/>
      <c r="AAG394"/>
      <c r="AAH394"/>
      <c r="AAI394"/>
      <c r="AAJ394"/>
      <c r="AAK394"/>
      <c r="AAL394"/>
      <c r="AAM394"/>
      <c r="AAN394"/>
      <c r="AAO394"/>
      <c r="AAP394"/>
      <c r="AAQ394"/>
      <c r="AAR394"/>
      <c r="AAS394"/>
      <c r="AAT394"/>
      <c r="AAU394"/>
      <c r="AAV394"/>
      <c r="AAW394"/>
      <c r="AAX394"/>
      <c r="AAY394"/>
      <c r="AAZ394"/>
      <c r="ABA394"/>
      <c r="ABB394"/>
      <c r="ABC394"/>
      <c r="ABD394"/>
      <c r="ABE394"/>
      <c r="ABF394"/>
      <c r="ABG394"/>
      <c r="ABH394"/>
      <c r="ABI394"/>
      <c r="ABJ394"/>
      <c r="ABK394"/>
      <c r="ABL394"/>
      <c r="ABM394"/>
      <c r="ABN394"/>
      <c r="ABO394"/>
      <c r="ABP394"/>
      <c r="ABQ394"/>
      <c r="ABR394"/>
      <c r="ABS394"/>
      <c r="ABT394"/>
      <c r="ABU394"/>
      <c r="ABV394"/>
      <c r="ABW394"/>
      <c r="ABX394"/>
      <c r="ABY394"/>
      <c r="ABZ394"/>
      <c r="ACA394"/>
      <c r="ACB394"/>
      <c r="ACC394"/>
      <c r="ACD394"/>
      <c r="ACE394"/>
      <c r="ACF394"/>
      <c r="ACG394"/>
      <c r="ACH394"/>
      <c r="ACI394"/>
      <c r="ACJ394"/>
      <c r="ACK394"/>
      <c r="ACL394"/>
      <c r="ACM394"/>
      <c r="ACN394"/>
      <c r="ACO394"/>
      <c r="ACP394"/>
      <c r="ACQ394"/>
      <c r="ACR394"/>
      <c r="ACS394"/>
      <c r="ACT394"/>
      <c r="ACU394"/>
      <c r="ACV394"/>
      <c r="ACW394"/>
      <c r="ACX394"/>
      <c r="ACY394"/>
      <c r="ACZ394"/>
      <c r="ADA394"/>
      <c r="ADB394"/>
      <c r="ADC394"/>
      <c r="ADD394"/>
      <c r="ADE394"/>
      <c r="ADF394"/>
      <c r="ADG394"/>
      <c r="ADH394"/>
      <c r="ADI394"/>
      <c r="ADJ394"/>
      <c r="ADK394"/>
      <c r="ADL394"/>
      <c r="ADM394"/>
      <c r="ADN394"/>
      <c r="ADO394"/>
      <c r="ADP394"/>
      <c r="ADQ394"/>
      <c r="ADR394"/>
      <c r="ADS394"/>
      <c r="ADT394"/>
      <c r="ADU394"/>
      <c r="ADV394"/>
      <c r="ADW394"/>
      <c r="ADX394"/>
      <c r="ADY394"/>
      <c r="ADZ394"/>
      <c r="AEA394"/>
      <c r="AEB394"/>
      <c r="AEC394"/>
      <c r="AED394"/>
      <c r="AEE394"/>
      <c r="AEF394"/>
      <c r="AEG394"/>
      <c r="AEH394"/>
      <c r="AEI394"/>
      <c r="AEJ394"/>
      <c r="AEK394"/>
      <c r="AEL394"/>
      <c r="AEM394"/>
      <c r="AEN394"/>
      <c r="AEO394"/>
      <c r="AEP394"/>
      <c r="AEQ394"/>
      <c r="AER394"/>
      <c r="AES394"/>
      <c r="AET394"/>
      <c r="AEU394"/>
      <c r="AEV394"/>
      <c r="AEW394"/>
      <c r="AEX394"/>
      <c r="AEY394"/>
      <c r="AEZ394"/>
      <c r="AFA394"/>
      <c r="AFB394"/>
      <c r="AFC394"/>
      <c r="AFD394"/>
      <c r="AFE394"/>
      <c r="AFF394"/>
      <c r="AFG394"/>
      <c r="AFH394"/>
      <c r="AFI394"/>
      <c r="AFJ394"/>
      <c r="AFK394"/>
      <c r="AFL394"/>
      <c r="AFM394"/>
      <c r="AFN394"/>
      <c r="AFO394"/>
      <c r="AFP394"/>
      <c r="AFQ394"/>
      <c r="AFR394"/>
      <c r="AFS394"/>
      <c r="AFT394"/>
      <c r="AFU394"/>
      <c r="AFV394"/>
      <c r="AFW394"/>
      <c r="AFX394"/>
      <c r="AFY394"/>
      <c r="AFZ394"/>
      <c r="AGA394"/>
      <c r="AGB394"/>
      <c r="AGC394"/>
      <c r="AGD394"/>
      <c r="AGE394"/>
      <c r="AGF394"/>
      <c r="AGG394"/>
      <c r="AGH394"/>
      <c r="AGI394"/>
      <c r="AGJ394"/>
      <c r="AGK394"/>
      <c r="AGL394"/>
      <c r="AGM394"/>
      <c r="AGN394"/>
      <c r="AGO394"/>
      <c r="AGP394"/>
      <c r="AGQ394"/>
      <c r="AGR394"/>
      <c r="AGS394"/>
      <c r="AGT394"/>
      <c r="AGU394"/>
      <c r="AGV394"/>
      <c r="AGW394"/>
      <c r="AGX394"/>
      <c r="AGY394"/>
      <c r="AGZ394"/>
      <c r="AHA394"/>
      <c r="AHB394"/>
      <c r="AHC394"/>
      <c r="AHD394"/>
      <c r="AHE394"/>
      <c r="AHF394"/>
      <c r="AHG394"/>
      <c r="AHH394"/>
      <c r="AHI394"/>
      <c r="AHJ394"/>
      <c r="AHK394"/>
      <c r="AHL394"/>
      <c r="AHM394"/>
      <c r="AHN394"/>
      <c r="AHO394"/>
      <c r="AHP394"/>
      <c r="AHQ394"/>
      <c r="AHR394"/>
      <c r="AHS394"/>
      <c r="AHT394"/>
      <c r="AHU394"/>
      <c r="AHV394"/>
      <c r="AHW394"/>
      <c r="AHX394"/>
      <c r="AHY394"/>
      <c r="AHZ394"/>
      <c r="AIA394"/>
      <c r="AIB394"/>
      <c r="AIC394"/>
      <c r="AID394"/>
      <c r="AIE394"/>
      <c r="AIF394"/>
      <c r="AIG394"/>
      <c r="AIH394"/>
      <c r="AII394"/>
      <c r="AIJ394"/>
      <c r="AIK394"/>
      <c r="AIL394"/>
      <c r="AIM394"/>
      <c r="AIN394"/>
      <c r="AIO394"/>
      <c r="AIP394"/>
      <c r="AIQ394"/>
      <c r="AIR394"/>
      <c r="AIS394"/>
      <c r="AIT394"/>
      <c r="AIU394"/>
      <c r="AIV394"/>
      <c r="AIW394"/>
      <c r="AIX394"/>
      <c r="AIY394"/>
      <c r="AIZ394"/>
      <c r="AJA394"/>
      <c r="AJB394"/>
      <c r="AJC394"/>
      <c r="AJD394"/>
      <c r="AJE394"/>
      <c r="AJF394"/>
      <c r="AJG394"/>
      <c r="AJH394"/>
      <c r="AJI394"/>
      <c r="AJJ394"/>
      <c r="AJK394"/>
      <c r="AJL394"/>
      <c r="AJM394"/>
      <c r="AJN394"/>
      <c r="AJO394"/>
      <c r="AJP394"/>
      <c r="AJQ394"/>
      <c r="AJR394"/>
      <c r="AJS394"/>
      <c r="AJT394"/>
      <c r="AJU394"/>
      <c r="AJV394"/>
      <c r="AJW394"/>
      <c r="AJX394"/>
      <c r="AJY394"/>
      <c r="AJZ394"/>
      <c r="AKA394"/>
      <c r="AKB394"/>
      <c r="AKC394"/>
      <c r="AKD394"/>
      <c r="AKE394"/>
      <c r="AKF394"/>
      <c r="AKG394"/>
      <c r="AKH394"/>
      <c r="AKI394"/>
      <c r="AKJ394"/>
      <c r="AKK394"/>
      <c r="AKL394"/>
      <c r="AKM394"/>
      <c r="AKN394"/>
      <c r="AKO394"/>
      <c r="AKP394"/>
      <c r="AKQ394"/>
      <c r="AKR394"/>
      <c r="AKS394"/>
      <c r="AKT394"/>
      <c r="AKU394"/>
      <c r="AKV394"/>
      <c r="AKW394"/>
      <c r="AKX394"/>
      <c r="AKY394"/>
      <c r="AKZ394"/>
      <c r="ALA394"/>
      <c r="ALB394"/>
      <c r="ALC394"/>
      <c r="ALD394"/>
      <c r="ALE394"/>
      <c r="ALF394"/>
      <c r="ALG394"/>
      <c r="ALH394"/>
      <c r="ALI394"/>
      <c r="ALJ394"/>
      <c r="ALK394"/>
      <c r="ALL394"/>
      <c r="ALM394"/>
      <c r="ALN394"/>
      <c r="ALO394"/>
      <c r="ALP394"/>
      <c r="ALQ394"/>
      <c r="ALR394"/>
      <c r="ALS394"/>
      <c r="ALT394"/>
      <c r="ALU394"/>
      <c r="ALV394"/>
      <c r="ALW394"/>
      <c r="ALX394"/>
      <c r="ALY394"/>
      <c r="ALZ394"/>
      <c r="AMA394"/>
      <c r="AMB394"/>
      <c r="AMC394"/>
      <c r="AMD394"/>
      <c r="AME394"/>
      <c r="AMF394"/>
      <c r="AMG394"/>
      <c r="AMH394"/>
      <c r="AMI394"/>
      <c r="AMJ394"/>
      <c r="AMK394"/>
      <c r="AML394"/>
      <c r="AMM394"/>
    </row>
    <row r="395" spans="1:1027" s="260" customFormat="1" ht="58.15" customHeight="1">
      <c r="A395" s="655"/>
      <c r="B395" s="655"/>
      <c r="C395" s="254">
        <v>85214</v>
      </c>
      <c r="D395" s="254"/>
      <c r="E395" s="669" t="s">
        <v>666</v>
      </c>
      <c r="F395" s="669"/>
      <c r="G395" s="272">
        <f>SUM(G396:G397)</f>
        <v>988623</v>
      </c>
      <c r="H395" s="272">
        <f>SUM(H396:H397)</f>
        <v>994002</v>
      </c>
      <c r="I395" s="272">
        <f>SUM(I396:I397)</f>
        <v>488446.33</v>
      </c>
      <c r="J395" s="259">
        <f t="shared" si="40"/>
        <v>49.139370946939749</v>
      </c>
      <c r="K395" s="259">
        <f t="shared" si="39"/>
        <v>100.54409011321808</v>
      </c>
      <c r="L395" s="313"/>
      <c r="M395" s="313"/>
      <c r="N395" s="313"/>
      <c r="P395" s="261">
        <f t="shared" si="42"/>
        <v>5379</v>
      </c>
    </row>
    <row r="396" spans="1:1027" ht="21.6" customHeight="1">
      <c r="A396" s="655"/>
      <c r="B396" s="655"/>
      <c r="C396" s="263"/>
      <c r="D396" s="263">
        <v>3110</v>
      </c>
      <c r="E396" s="654" t="s">
        <v>271</v>
      </c>
      <c r="F396" s="654"/>
      <c r="G396" s="265">
        <v>958623</v>
      </c>
      <c r="H396" s="265">
        <v>964002</v>
      </c>
      <c r="I396" s="266">
        <v>468227.32</v>
      </c>
      <c r="J396" s="259">
        <f t="shared" si="40"/>
        <v>48.571197985066419</v>
      </c>
      <c r="K396" s="259">
        <f t="shared" si="39"/>
        <v>100.56111735270279</v>
      </c>
      <c r="L396" s="313"/>
      <c r="M396" s="313"/>
      <c r="N396" s="313"/>
      <c r="P396" s="267">
        <f t="shared" si="42"/>
        <v>5379</v>
      </c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  <c r="ABZ396"/>
      <c r="ACA396"/>
      <c r="ACB396"/>
      <c r="ACC396"/>
      <c r="ACD396"/>
      <c r="ACE396"/>
      <c r="ACF396"/>
      <c r="ACG396"/>
      <c r="ACH396"/>
      <c r="ACI396"/>
      <c r="ACJ396"/>
      <c r="ACK396"/>
      <c r="ACL396"/>
      <c r="ACM396"/>
      <c r="ACN396"/>
      <c r="ACO396"/>
      <c r="ACP396"/>
      <c r="ACQ396"/>
      <c r="ACR396"/>
      <c r="ACS396"/>
      <c r="ACT396"/>
      <c r="ACU396"/>
      <c r="ACV396"/>
      <c r="ACW396"/>
      <c r="ACX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  <c r="ADN396"/>
      <c r="ADO396"/>
      <c r="ADP396"/>
      <c r="ADQ396"/>
      <c r="ADR396"/>
      <c r="ADS396"/>
      <c r="ADT396"/>
      <c r="ADU396"/>
      <c r="ADV396"/>
      <c r="ADW396"/>
      <c r="ADX396"/>
      <c r="ADY396"/>
      <c r="ADZ396"/>
      <c r="AEA396"/>
      <c r="AEB396"/>
      <c r="AEC396"/>
      <c r="AED396"/>
      <c r="AEE396"/>
      <c r="AEF396"/>
      <c r="AEG396"/>
      <c r="AEH396"/>
      <c r="AEI396"/>
      <c r="AEJ396"/>
      <c r="AEK396"/>
      <c r="AEL396"/>
      <c r="AEM396"/>
      <c r="AEN396"/>
      <c r="AEO396"/>
      <c r="AEP396"/>
      <c r="AEQ396"/>
      <c r="AER396"/>
      <c r="AES396"/>
      <c r="AET396"/>
      <c r="AEU396"/>
      <c r="AEV396"/>
      <c r="AEW396"/>
      <c r="AEX396"/>
      <c r="AEY396"/>
      <c r="AEZ396"/>
      <c r="AFA396"/>
      <c r="AFB396"/>
      <c r="AFC396"/>
      <c r="AFD396"/>
      <c r="AFE396"/>
      <c r="AFF396"/>
      <c r="AFG396"/>
      <c r="AFH396"/>
      <c r="AFI396"/>
      <c r="AFJ396"/>
      <c r="AFK396"/>
      <c r="AFL396"/>
      <c r="AFM396"/>
      <c r="AFN396"/>
      <c r="AFO396"/>
      <c r="AFP396"/>
      <c r="AFQ396"/>
      <c r="AFR396"/>
      <c r="AFS396"/>
      <c r="AFT396"/>
      <c r="AFU396"/>
      <c r="AFV396"/>
      <c r="AFW396"/>
      <c r="AFX396"/>
      <c r="AFY396"/>
      <c r="AFZ396"/>
      <c r="AGA396"/>
      <c r="AGB396"/>
      <c r="AGC396"/>
      <c r="AGD396"/>
      <c r="AGE396"/>
      <c r="AGF396"/>
      <c r="AGG396"/>
      <c r="AGH396"/>
      <c r="AGI396"/>
      <c r="AGJ396"/>
      <c r="AGK396"/>
      <c r="AGL396"/>
      <c r="AGM396"/>
      <c r="AGN396"/>
      <c r="AGO396"/>
      <c r="AGP396"/>
      <c r="AGQ396"/>
      <c r="AGR396"/>
      <c r="AGS396"/>
      <c r="AGT396"/>
      <c r="AGU396"/>
      <c r="AGV396"/>
      <c r="AGW396"/>
      <c r="AGX396"/>
      <c r="AGY396"/>
      <c r="AGZ396"/>
      <c r="AHA396"/>
      <c r="AHB396"/>
      <c r="AHC396"/>
      <c r="AHD396"/>
      <c r="AHE396"/>
      <c r="AHF396"/>
      <c r="AHG396"/>
      <c r="AHH396"/>
      <c r="AHI396"/>
      <c r="AHJ396"/>
      <c r="AHK396"/>
      <c r="AHL396"/>
      <c r="AHM396"/>
      <c r="AHN396"/>
      <c r="AHO396"/>
      <c r="AHP396"/>
      <c r="AHQ396"/>
      <c r="AHR396"/>
      <c r="AHS396"/>
      <c r="AHT396"/>
      <c r="AHU396"/>
      <c r="AHV396"/>
      <c r="AHW396"/>
      <c r="AHX396"/>
      <c r="AHY396"/>
      <c r="AHZ396"/>
      <c r="AIA396"/>
      <c r="AIB396"/>
      <c r="AIC396"/>
      <c r="AID396"/>
      <c r="AIE396"/>
      <c r="AIF396"/>
      <c r="AIG396"/>
      <c r="AIH396"/>
      <c r="AII396"/>
      <c r="AIJ396"/>
      <c r="AIK396"/>
      <c r="AIL396"/>
      <c r="AIM396"/>
      <c r="AIN396"/>
      <c r="AIO396"/>
      <c r="AIP396"/>
      <c r="AIQ396"/>
      <c r="AIR396"/>
      <c r="AIS396"/>
      <c r="AIT396"/>
      <c r="AIU396"/>
      <c r="AIV396"/>
      <c r="AIW396"/>
      <c r="AIX396"/>
      <c r="AIY396"/>
      <c r="AIZ396"/>
      <c r="AJA396"/>
      <c r="AJB396"/>
      <c r="AJC396"/>
      <c r="AJD396"/>
      <c r="AJE396"/>
      <c r="AJF396"/>
      <c r="AJG396"/>
      <c r="AJH396"/>
      <c r="AJI396"/>
      <c r="AJJ396"/>
      <c r="AJK396"/>
      <c r="AJL396"/>
      <c r="AJM396"/>
      <c r="AJN396"/>
      <c r="AJO396"/>
      <c r="AJP396"/>
      <c r="AJQ396"/>
      <c r="AJR396"/>
      <c r="AJS396"/>
      <c r="AJT396"/>
      <c r="AJU396"/>
      <c r="AJV396"/>
      <c r="AJW396"/>
      <c r="AJX396"/>
      <c r="AJY396"/>
      <c r="AJZ396"/>
      <c r="AKA396"/>
      <c r="AKB396"/>
      <c r="AKC396"/>
      <c r="AKD396"/>
      <c r="AKE396"/>
      <c r="AKF396"/>
      <c r="AKG396"/>
      <c r="AKH396"/>
      <c r="AKI396"/>
      <c r="AKJ396"/>
      <c r="AKK396"/>
      <c r="AKL396"/>
      <c r="AKM396"/>
      <c r="AKN396"/>
      <c r="AKO396"/>
      <c r="AKP396"/>
      <c r="AKQ396"/>
      <c r="AKR396"/>
      <c r="AKS396"/>
      <c r="AKT396"/>
      <c r="AKU396"/>
      <c r="AKV396"/>
      <c r="AKW396"/>
      <c r="AKX396"/>
      <c r="AKY396"/>
      <c r="AKZ396"/>
      <c r="ALA396"/>
      <c r="ALB396"/>
      <c r="ALC396"/>
      <c r="ALD396"/>
      <c r="ALE396"/>
      <c r="ALF396"/>
      <c r="ALG396"/>
      <c r="ALH396"/>
      <c r="ALI396"/>
      <c r="ALJ396"/>
      <c r="ALK396"/>
      <c r="ALL396"/>
      <c r="ALM396"/>
      <c r="ALN396"/>
      <c r="ALO396"/>
      <c r="ALP396"/>
      <c r="ALQ396"/>
      <c r="ALR396"/>
      <c r="ALS396"/>
      <c r="ALT396"/>
      <c r="ALU396"/>
      <c r="ALV396"/>
      <c r="ALW396"/>
      <c r="ALX396"/>
      <c r="ALY396"/>
      <c r="ALZ396"/>
      <c r="AMA396"/>
      <c r="AMB396"/>
      <c r="AMC396"/>
      <c r="AMD396"/>
      <c r="AME396"/>
      <c r="AMF396"/>
      <c r="AMG396"/>
      <c r="AMH396"/>
      <c r="AMI396"/>
      <c r="AMJ396"/>
      <c r="AMK396"/>
      <c r="AML396"/>
      <c r="AMM396"/>
    </row>
    <row r="397" spans="1:1027" ht="18.600000000000001" customHeight="1">
      <c r="A397" s="655"/>
      <c r="B397" s="655"/>
      <c r="C397" s="263"/>
      <c r="D397" s="263">
        <v>4300</v>
      </c>
      <c r="E397" s="654" t="s">
        <v>219</v>
      </c>
      <c r="F397" s="654"/>
      <c r="G397" s="265">
        <v>30000</v>
      </c>
      <c r="H397" s="265">
        <v>30000</v>
      </c>
      <c r="I397" s="266">
        <v>20219.009999999998</v>
      </c>
      <c r="J397" s="259">
        <f t="shared" si="40"/>
        <v>67.396699999999996</v>
      </c>
      <c r="K397" s="259">
        <f t="shared" si="39"/>
        <v>100</v>
      </c>
      <c r="L397" s="313"/>
      <c r="M397" s="313"/>
      <c r="N397" s="313"/>
      <c r="P397" s="267">
        <f t="shared" si="42"/>
        <v>0</v>
      </c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  <c r="ZP397"/>
      <c r="ZQ397"/>
      <c r="ZR397"/>
      <c r="ZS397"/>
      <c r="ZT397"/>
      <c r="ZU397"/>
      <c r="ZV397"/>
      <c r="ZW397"/>
      <c r="ZX397"/>
      <c r="ZY397"/>
      <c r="ZZ397"/>
      <c r="AAA397"/>
      <c r="AAB397"/>
      <c r="AAC397"/>
      <c r="AAD397"/>
      <c r="AAE397"/>
      <c r="AAF397"/>
      <c r="AAG397"/>
      <c r="AAH397"/>
      <c r="AAI397"/>
      <c r="AAJ397"/>
      <c r="AAK397"/>
      <c r="AAL397"/>
      <c r="AAM397"/>
      <c r="AAN397"/>
      <c r="AAO397"/>
      <c r="AAP397"/>
      <c r="AAQ397"/>
      <c r="AAR397"/>
      <c r="AAS397"/>
      <c r="AAT397"/>
      <c r="AAU397"/>
      <c r="AAV397"/>
      <c r="AAW397"/>
      <c r="AAX397"/>
      <c r="AAY397"/>
      <c r="AAZ397"/>
      <c r="ABA397"/>
      <c r="ABB397"/>
      <c r="ABC397"/>
      <c r="ABD397"/>
      <c r="ABE397"/>
      <c r="ABF397"/>
      <c r="ABG397"/>
      <c r="ABH397"/>
      <c r="ABI397"/>
      <c r="ABJ397"/>
      <c r="ABK397"/>
      <c r="ABL397"/>
      <c r="ABM397"/>
      <c r="ABN397"/>
      <c r="ABO397"/>
      <c r="ABP397"/>
      <c r="ABQ397"/>
      <c r="ABR397"/>
      <c r="ABS397"/>
      <c r="ABT397"/>
      <c r="ABU397"/>
      <c r="ABV397"/>
      <c r="ABW397"/>
      <c r="ABX397"/>
      <c r="ABY397"/>
      <c r="ABZ397"/>
      <c r="ACA397"/>
      <c r="ACB397"/>
      <c r="ACC397"/>
      <c r="ACD397"/>
      <c r="ACE397"/>
      <c r="ACF397"/>
      <c r="ACG397"/>
      <c r="ACH397"/>
      <c r="ACI397"/>
      <c r="ACJ397"/>
      <c r="ACK397"/>
      <c r="ACL397"/>
      <c r="ACM397"/>
      <c r="ACN397"/>
      <c r="ACO397"/>
      <c r="ACP397"/>
      <c r="ACQ397"/>
      <c r="ACR397"/>
      <c r="ACS397"/>
      <c r="ACT397"/>
      <c r="ACU397"/>
      <c r="ACV397"/>
      <c r="ACW397"/>
      <c r="ACX397"/>
      <c r="ACY397"/>
      <c r="ACZ397"/>
      <c r="ADA397"/>
      <c r="ADB397"/>
      <c r="ADC397"/>
      <c r="ADD397"/>
      <c r="ADE397"/>
      <c r="ADF397"/>
      <c r="ADG397"/>
      <c r="ADH397"/>
      <c r="ADI397"/>
      <c r="ADJ397"/>
      <c r="ADK397"/>
      <c r="ADL397"/>
      <c r="ADM397"/>
      <c r="ADN397"/>
      <c r="ADO397"/>
      <c r="ADP397"/>
      <c r="ADQ397"/>
      <c r="ADR397"/>
      <c r="ADS397"/>
      <c r="ADT397"/>
      <c r="ADU397"/>
      <c r="ADV397"/>
      <c r="ADW397"/>
      <c r="ADX397"/>
      <c r="ADY397"/>
      <c r="ADZ397"/>
      <c r="AEA397"/>
      <c r="AEB397"/>
      <c r="AEC397"/>
      <c r="AED397"/>
      <c r="AEE397"/>
      <c r="AEF397"/>
      <c r="AEG397"/>
      <c r="AEH397"/>
      <c r="AEI397"/>
      <c r="AEJ397"/>
      <c r="AEK397"/>
      <c r="AEL397"/>
      <c r="AEM397"/>
      <c r="AEN397"/>
      <c r="AEO397"/>
      <c r="AEP397"/>
      <c r="AEQ397"/>
      <c r="AER397"/>
      <c r="AES397"/>
      <c r="AET397"/>
      <c r="AEU397"/>
      <c r="AEV397"/>
      <c r="AEW397"/>
      <c r="AEX397"/>
      <c r="AEY397"/>
      <c r="AEZ397"/>
      <c r="AFA397"/>
      <c r="AFB397"/>
      <c r="AFC397"/>
      <c r="AFD397"/>
      <c r="AFE397"/>
      <c r="AFF397"/>
      <c r="AFG397"/>
      <c r="AFH397"/>
      <c r="AFI397"/>
      <c r="AFJ397"/>
      <c r="AFK397"/>
      <c r="AFL397"/>
      <c r="AFM397"/>
      <c r="AFN397"/>
      <c r="AFO397"/>
      <c r="AFP397"/>
      <c r="AFQ397"/>
      <c r="AFR397"/>
      <c r="AFS397"/>
      <c r="AFT397"/>
      <c r="AFU397"/>
      <c r="AFV397"/>
      <c r="AFW397"/>
      <c r="AFX397"/>
      <c r="AFY397"/>
      <c r="AFZ397"/>
      <c r="AGA397"/>
      <c r="AGB397"/>
      <c r="AGC397"/>
      <c r="AGD397"/>
      <c r="AGE397"/>
      <c r="AGF397"/>
      <c r="AGG397"/>
      <c r="AGH397"/>
      <c r="AGI397"/>
      <c r="AGJ397"/>
      <c r="AGK397"/>
      <c r="AGL397"/>
      <c r="AGM397"/>
      <c r="AGN397"/>
      <c r="AGO397"/>
      <c r="AGP397"/>
      <c r="AGQ397"/>
      <c r="AGR397"/>
      <c r="AGS397"/>
      <c r="AGT397"/>
      <c r="AGU397"/>
      <c r="AGV397"/>
      <c r="AGW397"/>
      <c r="AGX397"/>
      <c r="AGY397"/>
      <c r="AGZ397"/>
      <c r="AHA397"/>
      <c r="AHB397"/>
      <c r="AHC397"/>
      <c r="AHD397"/>
      <c r="AHE397"/>
      <c r="AHF397"/>
      <c r="AHG397"/>
      <c r="AHH397"/>
      <c r="AHI397"/>
      <c r="AHJ397"/>
      <c r="AHK397"/>
      <c r="AHL397"/>
      <c r="AHM397"/>
      <c r="AHN397"/>
      <c r="AHO397"/>
      <c r="AHP397"/>
      <c r="AHQ397"/>
      <c r="AHR397"/>
      <c r="AHS397"/>
      <c r="AHT397"/>
      <c r="AHU397"/>
      <c r="AHV397"/>
      <c r="AHW397"/>
      <c r="AHX397"/>
      <c r="AHY397"/>
      <c r="AHZ397"/>
      <c r="AIA397"/>
      <c r="AIB397"/>
      <c r="AIC397"/>
      <c r="AID397"/>
      <c r="AIE397"/>
      <c r="AIF397"/>
      <c r="AIG397"/>
      <c r="AIH397"/>
      <c r="AII397"/>
      <c r="AIJ397"/>
      <c r="AIK397"/>
      <c r="AIL397"/>
      <c r="AIM397"/>
      <c r="AIN397"/>
      <c r="AIO397"/>
      <c r="AIP397"/>
      <c r="AIQ397"/>
      <c r="AIR397"/>
      <c r="AIS397"/>
      <c r="AIT397"/>
      <c r="AIU397"/>
      <c r="AIV397"/>
      <c r="AIW397"/>
      <c r="AIX397"/>
      <c r="AIY397"/>
      <c r="AIZ397"/>
      <c r="AJA397"/>
      <c r="AJB397"/>
      <c r="AJC397"/>
      <c r="AJD397"/>
      <c r="AJE397"/>
      <c r="AJF397"/>
      <c r="AJG397"/>
      <c r="AJH397"/>
      <c r="AJI397"/>
      <c r="AJJ397"/>
      <c r="AJK397"/>
      <c r="AJL397"/>
      <c r="AJM397"/>
      <c r="AJN397"/>
      <c r="AJO397"/>
      <c r="AJP397"/>
      <c r="AJQ397"/>
      <c r="AJR397"/>
      <c r="AJS397"/>
      <c r="AJT397"/>
      <c r="AJU397"/>
      <c r="AJV397"/>
      <c r="AJW397"/>
      <c r="AJX397"/>
      <c r="AJY397"/>
      <c r="AJZ397"/>
      <c r="AKA397"/>
      <c r="AKB397"/>
      <c r="AKC397"/>
      <c r="AKD397"/>
      <c r="AKE397"/>
      <c r="AKF397"/>
      <c r="AKG397"/>
      <c r="AKH397"/>
      <c r="AKI397"/>
      <c r="AKJ397"/>
      <c r="AKK397"/>
      <c r="AKL397"/>
      <c r="AKM397"/>
      <c r="AKN397"/>
      <c r="AKO397"/>
      <c r="AKP397"/>
      <c r="AKQ397"/>
      <c r="AKR397"/>
      <c r="AKS397"/>
      <c r="AKT397"/>
      <c r="AKU397"/>
      <c r="AKV397"/>
      <c r="AKW397"/>
      <c r="AKX397"/>
      <c r="AKY397"/>
      <c r="AKZ397"/>
      <c r="ALA397"/>
      <c r="ALB397"/>
      <c r="ALC397"/>
      <c r="ALD397"/>
      <c r="ALE397"/>
      <c r="ALF397"/>
      <c r="ALG397"/>
      <c r="ALH397"/>
      <c r="ALI397"/>
      <c r="ALJ397"/>
      <c r="ALK397"/>
      <c r="ALL397"/>
      <c r="ALM397"/>
      <c r="ALN397"/>
      <c r="ALO397"/>
      <c r="ALP397"/>
      <c r="ALQ397"/>
      <c r="ALR397"/>
      <c r="ALS397"/>
      <c r="ALT397"/>
      <c r="ALU397"/>
      <c r="ALV397"/>
      <c r="ALW397"/>
      <c r="ALX397"/>
      <c r="ALY397"/>
      <c r="ALZ397"/>
      <c r="AMA397"/>
      <c r="AMB397"/>
      <c r="AMC397"/>
      <c r="AMD397"/>
      <c r="AME397"/>
      <c r="AMF397"/>
      <c r="AMG397"/>
      <c r="AMH397"/>
      <c r="AMI397"/>
      <c r="AMJ397"/>
      <c r="AMK397"/>
      <c r="AML397"/>
      <c r="AMM397"/>
    </row>
    <row r="398" spans="1:1027" s="260" customFormat="1" ht="20.85" customHeight="1">
      <c r="A398" s="655"/>
      <c r="B398" s="655"/>
      <c r="C398" s="254">
        <v>85215</v>
      </c>
      <c r="D398" s="254"/>
      <c r="E398" s="669" t="s">
        <v>176</v>
      </c>
      <c r="F398" s="669"/>
      <c r="G398" s="272">
        <f>SUM(G399:G400)</f>
        <v>655000</v>
      </c>
      <c r="H398" s="272">
        <f>SUM(H399:H400)</f>
        <v>665513</v>
      </c>
      <c r="I398" s="272">
        <f>SUM(I399:I400)</f>
        <v>303035.87000000005</v>
      </c>
      <c r="J398" s="259">
        <f t="shared" si="40"/>
        <v>45.534177393980293</v>
      </c>
      <c r="K398" s="259">
        <f t="shared" si="39"/>
        <v>101.60503816793893</v>
      </c>
      <c r="L398" s="313"/>
      <c r="M398" s="313"/>
      <c r="N398" s="313"/>
      <c r="P398" s="261">
        <f t="shared" si="42"/>
        <v>10513</v>
      </c>
    </row>
    <row r="399" spans="1:1027" ht="20.100000000000001" customHeight="1">
      <c r="A399" s="655"/>
      <c r="B399" s="655"/>
      <c r="C399" s="263"/>
      <c r="D399" s="263">
        <v>3110</v>
      </c>
      <c r="E399" s="654" t="s">
        <v>271</v>
      </c>
      <c r="F399" s="654"/>
      <c r="G399" s="265">
        <v>655000</v>
      </c>
      <c r="H399" s="265">
        <v>665302</v>
      </c>
      <c r="I399" s="266">
        <v>302843.34000000003</v>
      </c>
      <c r="J399" s="259">
        <f t="shared" ref="J399:J462" si="43">I399/H399*100</f>
        <v>45.519679784518914</v>
      </c>
      <c r="K399" s="259">
        <f t="shared" ref="K399:K462" si="44">H399/G399*100</f>
        <v>101.57282442748092</v>
      </c>
      <c r="L399" s="313"/>
      <c r="M399" s="313"/>
      <c r="N399" s="313"/>
      <c r="P399" s="267">
        <f t="shared" si="42"/>
        <v>10302</v>
      </c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  <c r="AAZ399"/>
      <c r="ABA399"/>
      <c r="ABB399"/>
      <c r="ABC399"/>
      <c r="ABD399"/>
      <c r="ABE399"/>
      <c r="ABF399"/>
      <c r="ABG399"/>
      <c r="ABH399"/>
      <c r="ABI399"/>
      <c r="ABJ399"/>
      <c r="ABK399"/>
      <c r="ABL399"/>
      <c r="ABM399"/>
      <c r="ABN399"/>
      <c r="ABO399"/>
      <c r="ABP399"/>
      <c r="ABQ399"/>
      <c r="ABR399"/>
      <c r="ABS399"/>
      <c r="ABT399"/>
      <c r="ABU399"/>
      <c r="ABV399"/>
      <c r="ABW399"/>
      <c r="ABX399"/>
      <c r="ABY399"/>
      <c r="ABZ399"/>
      <c r="ACA399"/>
      <c r="ACB399"/>
      <c r="ACC399"/>
      <c r="ACD399"/>
      <c r="ACE399"/>
      <c r="ACF399"/>
      <c r="ACG399"/>
      <c r="ACH399"/>
      <c r="ACI399"/>
      <c r="ACJ399"/>
      <c r="ACK399"/>
      <c r="ACL399"/>
      <c r="ACM399"/>
      <c r="ACN399"/>
      <c r="ACO399"/>
      <c r="ACP399"/>
      <c r="ACQ399"/>
      <c r="ACR399"/>
      <c r="ACS399"/>
      <c r="ACT399"/>
      <c r="ACU399"/>
      <c r="ACV399"/>
      <c r="ACW399"/>
      <c r="ACX399"/>
      <c r="ACY399"/>
      <c r="ACZ399"/>
      <c r="ADA399"/>
      <c r="ADB399"/>
      <c r="ADC399"/>
      <c r="ADD399"/>
      <c r="ADE399"/>
      <c r="ADF399"/>
      <c r="ADG399"/>
      <c r="ADH399"/>
      <c r="ADI399"/>
      <c r="ADJ399"/>
      <c r="ADK399"/>
      <c r="ADL399"/>
      <c r="ADM399"/>
      <c r="ADN399"/>
      <c r="ADO399"/>
      <c r="ADP399"/>
      <c r="ADQ399"/>
      <c r="ADR399"/>
      <c r="ADS399"/>
      <c r="ADT399"/>
      <c r="ADU399"/>
      <c r="ADV399"/>
      <c r="ADW399"/>
      <c r="ADX399"/>
      <c r="ADY399"/>
      <c r="ADZ399"/>
      <c r="AEA399"/>
      <c r="AEB399"/>
      <c r="AEC399"/>
      <c r="AED399"/>
      <c r="AEE399"/>
      <c r="AEF399"/>
      <c r="AEG399"/>
      <c r="AEH399"/>
      <c r="AEI399"/>
      <c r="AEJ399"/>
      <c r="AEK399"/>
      <c r="AEL399"/>
      <c r="AEM399"/>
      <c r="AEN399"/>
      <c r="AEO399"/>
      <c r="AEP399"/>
      <c r="AEQ399"/>
      <c r="AER399"/>
      <c r="AES399"/>
      <c r="AET399"/>
      <c r="AEU399"/>
      <c r="AEV399"/>
      <c r="AEW399"/>
      <c r="AEX399"/>
      <c r="AEY399"/>
      <c r="AEZ399"/>
      <c r="AFA399"/>
      <c r="AFB399"/>
      <c r="AFC399"/>
      <c r="AFD399"/>
      <c r="AFE399"/>
      <c r="AFF399"/>
      <c r="AFG399"/>
      <c r="AFH399"/>
      <c r="AFI399"/>
      <c r="AFJ399"/>
      <c r="AFK399"/>
      <c r="AFL399"/>
      <c r="AFM399"/>
      <c r="AFN399"/>
      <c r="AFO399"/>
      <c r="AFP399"/>
      <c r="AFQ399"/>
      <c r="AFR399"/>
      <c r="AFS399"/>
      <c r="AFT399"/>
      <c r="AFU399"/>
      <c r="AFV399"/>
      <c r="AFW399"/>
      <c r="AFX399"/>
      <c r="AFY399"/>
      <c r="AFZ399"/>
      <c r="AGA399"/>
      <c r="AGB399"/>
      <c r="AGC399"/>
      <c r="AGD399"/>
      <c r="AGE399"/>
      <c r="AGF399"/>
      <c r="AGG399"/>
      <c r="AGH399"/>
      <c r="AGI399"/>
      <c r="AGJ399"/>
      <c r="AGK399"/>
      <c r="AGL399"/>
      <c r="AGM399"/>
      <c r="AGN399"/>
      <c r="AGO399"/>
      <c r="AGP399"/>
      <c r="AGQ399"/>
      <c r="AGR399"/>
      <c r="AGS399"/>
      <c r="AGT399"/>
      <c r="AGU399"/>
      <c r="AGV399"/>
      <c r="AGW399"/>
      <c r="AGX399"/>
      <c r="AGY399"/>
      <c r="AGZ399"/>
      <c r="AHA399"/>
      <c r="AHB399"/>
      <c r="AHC399"/>
      <c r="AHD399"/>
      <c r="AHE399"/>
      <c r="AHF399"/>
      <c r="AHG399"/>
      <c r="AHH399"/>
      <c r="AHI399"/>
      <c r="AHJ399"/>
      <c r="AHK399"/>
      <c r="AHL399"/>
      <c r="AHM399"/>
      <c r="AHN399"/>
      <c r="AHO399"/>
      <c r="AHP399"/>
      <c r="AHQ399"/>
      <c r="AHR399"/>
      <c r="AHS399"/>
      <c r="AHT399"/>
      <c r="AHU399"/>
      <c r="AHV399"/>
      <c r="AHW399"/>
      <c r="AHX399"/>
      <c r="AHY399"/>
      <c r="AHZ399"/>
      <c r="AIA399"/>
      <c r="AIB399"/>
      <c r="AIC399"/>
      <c r="AID399"/>
      <c r="AIE399"/>
      <c r="AIF399"/>
      <c r="AIG399"/>
      <c r="AIH399"/>
      <c r="AII399"/>
      <c r="AIJ399"/>
      <c r="AIK399"/>
      <c r="AIL399"/>
      <c r="AIM399"/>
      <c r="AIN399"/>
      <c r="AIO399"/>
      <c r="AIP399"/>
      <c r="AIQ399"/>
      <c r="AIR399"/>
      <c r="AIS399"/>
      <c r="AIT399"/>
      <c r="AIU399"/>
      <c r="AIV399"/>
      <c r="AIW399"/>
      <c r="AIX399"/>
      <c r="AIY399"/>
      <c r="AIZ399"/>
      <c r="AJA399"/>
      <c r="AJB399"/>
      <c r="AJC399"/>
      <c r="AJD399"/>
      <c r="AJE399"/>
      <c r="AJF399"/>
      <c r="AJG399"/>
      <c r="AJH399"/>
      <c r="AJI399"/>
      <c r="AJJ399"/>
      <c r="AJK399"/>
      <c r="AJL399"/>
      <c r="AJM399"/>
      <c r="AJN399"/>
      <c r="AJO399"/>
      <c r="AJP399"/>
      <c r="AJQ399"/>
      <c r="AJR399"/>
      <c r="AJS399"/>
      <c r="AJT399"/>
      <c r="AJU399"/>
      <c r="AJV399"/>
      <c r="AJW399"/>
      <c r="AJX399"/>
      <c r="AJY399"/>
      <c r="AJZ399"/>
      <c r="AKA399"/>
      <c r="AKB399"/>
      <c r="AKC399"/>
      <c r="AKD399"/>
      <c r="AKE399"/>
      <c r="AKF399"/>
      <c r="AKG399"/>
      <c r="AKH399"/>
      <c r="AKI399"/>
      <c r="AKJ399"/>
      <c r="AKK399"/>
      <c r="AKL399"/>
      <c r="AKM399"/>
      <c r="AKN399"/>
      <c r="AKO399"/>
      <c r="AKP399"/>
      <c r="AKQ399"/>
      <c r="AKR399"/>
      <c r="AKS399"/>
      <c r="AKT399"/>
      <c r="AKU399"/>
      <c r="AKV399"/>
      <c r="AKW399"/>
      <c r="AKX399"/>
      <c r="AKY399"/>
      <c r="AKZ399"/>
      <c r="ALA399"/>
      <c r="ALB399"/>
      <c r="ALC399"/>
      <c r="ALD399"/>
      <c r="ALE399"/>
      <c r="ALF399"/>
      <c r="ALG399"/>
      <c r="ALH399"/>
      <c r="ALI399"/>
      <c r="ALJ399"/>
      <c r="ALK399"/>
      <c r="ALL399"/>
      <c r="ALM399"/>
      <c r="ALN399"/>
      <c r="ALO399"/>
      <c r="ALP399"/>
      <c r="ALQ399"/>
      <c r="ALR399"/>
      <c r="ALS399"/>
      <c r="ALT399"/>
      <c r="ALU399"/>
      <c r="ALV399"/>
      <c r="ALW399"/>
      <c r="ALX399"/>
      <c r="ALY399"/>
      <c r="ALZ399"/>
      <c r="AMA399"/>
      <c r="AMB399"/>
      <c r="AMC399"/>
      <c r="AMD399"/>
      <c r="AME399"/>
      <c r="AMF399"/>
      <c r="AMG399"/>
      <c r="AMH399"/>
      <c r="AMI399"/>
      <c r="AMJ399"/>
      <c r="AMK399"/>
      <c r="AML399"/>
      <c r="AMM399"/>
    </row>
    <row r="400" spans="1:1027" ht="28.35" customHeight="1">
      <c r="A400" s="655"/>
      <c r="B400" s="655"/>
      <c r="C400" s="263"/>
      <c r="D400" s="263">
        <v>4210</v>
      </c>
      <c r="E400" s="654" t="s">
        <v>225</v>
      </c>
      <c r="F400" s="654"/>
      <c r="G400" s="265">
        <v>0</v>
      </c>
      <c r="H400" s="265">
        <v>211</v>
      </c>
      <c r="I400" s="266">
        <v>192.53</v>
      </c>
      <c r="J400" s="259">
        <f t="shared" si="43"/>
        <v>91.246445497630333</v>
      </c>
      <c r="K400" s="259"/>
      <c r="L400" s="313"/>
      <c r="M400" s="313"/>
      <c r="N400" s="313"/>
      <c r="P400" s="267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  <c r="ZP400"/>
      <c r="ZQ400"/>
      <c r="ZR400"/>
      <c r="ZS400"/>
      <c r="ZT400"/>
      <c r="ZU400"/>
      <c r="ZV400"/>
      <c r="ZW400"/>
      <c r="ZX400"/>
      <c r="ZY400"/>
      <c r="ZZ400"/>
      <c r="AAA400"/>
      <c r="AAB400"/>
      <c r="AAC400"/>
      <c r="AAD400"/>
      <c r="AAE400"/>
      <c r="AAF400"/>
      <c r="AAG400"/>
      <c r="AAH400"/>
      <c r="AAI400"/>
      <c r="AAJ400"/>
      <c r="AAK400"/>
      <c r="AAL400"/>
      <c r="AAM400"/>
      <c r="AAN400"/>
      <c r="AAO400"/>
      <c r="AAP400"/>
      <c r="AAQ400"/>
      <c r="AAR400"/>
      <c r="AAS400"/>
      <c r="AAT400"/>
      <c r="AAU400"/>
      <c r="AAV400"/>
      <c r="AAW400"/>
      <c r="AAX400"/>
      <c r="AAY400"/>
      <c r="AAZ400"/>
      <c r="ABA400"/>
      <c r="ABB400"/>
      <c r="ABC400"/>
      <c r="ABD400"/>
      <c r="ABE400"/>
      <c r="ABF400"/>
      <c r="ABG400"/>
      <c r="ABH400"/>
      <c r="ABI400"/>
      <c r="ABJ400"/>
      <c r="ABK400"/>
      <c r="ABL400"/>
      <c r="ABM400"/>
      <c r="ABN400"/>
      <c r="ABO400"/>
      <c r="ABP400"/>
      <c r="ABQ400"/>
      <c r="ABR400"/>
      <c r="ABS400"/>
      <c r="ABT400"/>
      <c r="ABU400"/>
      <c r="ABV400"/>
      <c r="ABW400"/>
      <c r="ABX400"/>
      <c r="ABY400"/>
      <c r="ABZ400"/>
      <c r="ACA400"/>
      <c r="ACB400"/>
      <c r="ACC400"/>
      <c r="ACD400"/>
      <c r="ACE400"/>
      <c r="ACF400"/>
      <c r="ACG400"/>
      <c r="ACH400"/>
      <c r="ACI400"/>
      <c r="ACJ400"/>
      <c r="ACK400"/>
      <c r="ACL400"/>
      <c r="ACM400"/>
      <c r="ACN400"/>
      <c r="ACO400"/>
      <c r="ACP400"/>
      <c r="ACQ400"/>
      <c r="ACR400"/>
      <c r="ACS400"/>
      <c r="ACT400"/>
      <c r="ACU400"/>
      <c r="ACV400"/>
      <c r="ACW400"/>
      <c r="ACX400"/>
      <c r="ACY400"/>
      <c r="ACZ400"/>
      <c r="ADA400"/>
      <c r="ADB400"/>
      <c r="ADC400"/>
      <c r="ADD400"/>
      <c r="ADE400"/>
      <c r="ADF400"/>
      <c r="ADG400"/>
      <c r="ADH400"/>
      <c r="ADI400"/>
      <c r="ADJ400"/>
      <c r="ADK400"/>
      <c r="ADL400"/>
      <c r="ADM400"/>
      <c r="ADN400"/>
      <c r="ADO400"/>
      <c r="ADP400"/>
      <c r="ADQ400"/>
      <c r="ADR400"/>
      <c r="ADS400"/>
      <c r="ADT400"/>
      <c r="ADU400"/>
      <c r="ADV400"/>
      <c r="ADW400"/>
      <c r="ADX400"/>
      <c r="ADY400"/>
      <c r="ADZ400"/>
      <c r="AEA400"/>
      <c r="AEB400"/>
      <c r="AEC400"/>
      <c r="AED400"/>
      <c r="AEE400"/>
      <c r="AEF400"/>
      <c r="AEG400"/>
      <c r="AEH400"/>
      <c r="AEI400"/>
      <c r="AEJ400"/>
      <c r="AEK400"/>
      <c r="AEL400"/>
      <c r="AEM400"/>
      <c r="AEN400"/>
      <c r="AEO400"/>
      <c r="AEP400"/>
      <c r="AEQ400"/>
      <c r="AER400"/>
      <c r="AES400"/>
      <c r="AET400"/>
      <c r="AEU400"/>
      <c r="AEV400"/>
      <c r="AEW400"/>
      <c r="AEX400"/>
      <c r="AEY400"/>
      <c r="AEZ400"/>
      <c r="AFA400"/>
      <c r="AFB400"/>
      <c r="AFC400"/>
      <c r="AFD400"/>
      <c r="AFE400"/>
      <c r="AFF400"/>
      <c r="AFG400"/>
      <c r="AFH400"/>
      <c r="AFI400"/>
      <c r="AFJ400"/>
      <c r="AFK400"/>
      <c r="AFL400"/>
      <c r="AFM400"/>
      <c r="AFN400"/>
      <c r="AFO400"/>
      <c r="AFP400"/>
      <c r="AFQ400"/>
      <c r="AFR400"/>
      <c r="AFS400"/>
      <c r="AFT400"/>
      <c r="AFU400"/>
      <c r="AFV400"/>
      <c r="AFW400"/>
      <c r="AFX400"/>
      <c r="AFY400"/>
      <c r="AFZ400"/>
      <c r="AGA400"/>
      <c r="AGB400"/>
      <c r="AGC400"/>
      <c r="AGD400"/>
      <c r="AGE400"/>
      <c r="AGF400"/>
      <c r="AGG400"/>
      <c r="AGH400"/>
      <c r="AGI400"/>
      <c r="AGJ400"/>
      <c r="AGK400"/>
      <c r="AGL400"/>
      <c r="AGM400"/>
      <c r="AGN400"/>
      <c r="AGO400"/>
      <c r="AGP400"/>
      <c r="AGQ400"/>
      <c r="AGR400"/>
      <c r="AGS400"/>
      <c r="AGT400"/>
      <c r="AGU400"/>
      <c r="AGV400"/>
      <c r="AGW400"/>
      <c r="AGX400"/>
      <c r="AGY400"/>
      <c r="AGZ400"/>
      <c r="AHA400"/>
      <c r="AHB400"/>
      <c r="AHC400"/>
      <c r="AHD400"/>
      <c r="AHE400"/>
      <c r="AHF400"/>
      <c r="AHG400"/>
      <c r="AHH400"/>
      <c r="AHI400"/>
      <c r="AHJ400"/>
      <c r="AHK400"/>
      <c r="AHL400"/>
      <c r="AHM400"/>
      <c r="AHN400"/>
      <c r="AHO400"/>
      <c r="AHP400"/>
      <c r="AHQ400"/>
      <c r="AHR400"/>
      <c r="AHS400"/>
      <c r="AHT400"/>
      <c r="AHU400"/>
      <c r="AHV400"/>
      <c r="AHW400"/>
      <c r="AHX400"/>
      <c r="AHY400"/>
      <c r="AHZ400"/>
      <c r="AIA400"/>
      <c r="AIB400"/>
      <c r="AIC400"/>
      <c r="AID400"/>
      <c r="AIE400"/>
      <c r="AIF400"/>
      <c r="AIG400"/>
      <c r="AIH400"/>
      <c r="AII400"/>
      <c r="AIJ400"/>
      <c r="AIK400"/>
      <c r="AIL400"/>
      <c r="AIM400"/>
      <c r="AIN400"/>
      <c r="AIO400"/>
      <c r="AIP400"/>
      <c r="AIQ400"/>
      <c r="AIR400"/>
      <c r="AIS400"/>
      <c r="AIT400"/>
      <c r="AIU400"/>
      <c r="AIV400"/>
      <c r="AIW400"/>
      <c r="AIX400"/>
      <c r="AIY400"/>
      <c r="AIZ400"/>
      <c r="AJA400"/>
      <c r="AJB400"/>
      <c r="AJC400"/>
      <c r="AJD400"/>
      <c r="AJE400"/>
      <c r="AJF400"/>
      <c r="AJG400"/>
      <c r="AJH400"/>
      <c r="AJI400"/>
      <c r="AJJ400"/>
      <c r="AJK400"/>
      <c r="AJL400"/>
      <c r="AJM400"/>
      <c r="AJN400"/>
      <c r="AJO400"/>
      <c r="AJP400"/>
      <c r="AJQ400"/>
      <c r="AJR400"/>
      <c r="AJS400"/>
      <c r="AJT400"/>
      <c r="AJU400"/>
      <c r="AJV400"/>
      <c r="AJW400"/>
      <c r="AJX400"/>
      <c r="AJY400"/>
      <c r="AJZ400"/>
      <c r="AKA400"/>
      <c r="AKB400"/>
      <c r="AKC400"/>
      <c r="AKD400"/>
      <c r="AKE400"/>
      <c r="AKF400"/>
      <c r="AKG400"/>
      <c r="AKH400"/>
      <c r="AKI400"/>
      <c r="AKJ400"/>
      <c r="AKK400"/>
      <c r="AKL400"/>
      <c r="AKM400"/>
      <c r="AKN400"/>
      <c r="AKO400"/>
      <c r="AKP400"/>
      <c r="AKQ400"/>
      <c r="AKR400"/>
      <c r="AKS400"/>
      <c r="AKT400"/>
      <c r="AKU400"/>
      <c r="AKV400"/>
      <c r="AKW400"/>
      <c r="AKX400"/>
      <c r="AKY400"/>
      <c r="AKZ400"/>
      <c r="ALA400"/>
      <c r="ALB400"/>
      <c r="ALC400"/>
      <c r="ALD400"/>
      <c r="ALE400"/>
      <c r="ALF400"/>
      <c r="ALG400"/>
      <c r="ALH400"/>
      <c r="ALI400"/>
      <c r="ALJ400"/>
      <c r="ALK400"/>
      <c r="ALL400"/>
      <c r="ALM400"/>
      <c r="ALN400"/>
      <c r="ALO400"/>
      <c r="ALP400"/>
      <c r="ALQ400"/>
      <c r="ALR400"/>
      <c r="ALS400"/>
      <c r="ALT400"/>
      <c r="ALU400"/>
      <c r="ALV400"/>
      <c r="ALW400"/>
      <c r="ALX400"/>
      <c r="ALY400"/>
      <c r="ALZ400"/>
      <c r="AMA400"/>
      <c r="AMB400"/>
      <c r="AMC400"/>
      <c r="AMD400"/>
      <c r="AME400"/>
      <c r="AMF400"/>
      <c r="AMG400"/>
      <c r="AMH400"/>
      <c r="AMI400"/>
      <c r="AMJ400"/>
      <c r="AMK400"/>
      <c r="AML400"/>
      <c r="AMM400"/>
    </row>
    <row r="401" spans="1:1027" s="260" customFormat="1" ht="20.100000000000001" customHeight="1">
      <c r="A401" s="655"/>
      <c r="B401" s="655"/>
      <c r="C401" s="254">
        <v>85216</v>
      </c>
      <c r="D401" s="254"/>
      <c r="E401" s="669" t="s">
        <v>178</v>
      </c>
      <c r="F401" s="669"/>
      <c r="G401" s="272">
        <f>SUM(G402:G402)</f>
        <v>1051798</v>
      </c>
      <c r="H401" s="272">
        <f>SUM(H402:H402)</f>
        <v>1015559</v>
      </c>
      <c r="I401" s="272">
        <f>SUM(I402:I402)</f>
        <v>758547.33</v>
      </c>
      <c r="J401" s="259">
        <f t="shared" si="43"/>
        <v>74.692590976989024</v>
      </c>
      <c r="K401" s="259">
        <f t="shared" si="44"/>
        <v>96.554566561259861</v>
      </c>
      <c r="L401" s="313"/>
      <c r="M401" s="313"/>
      <c r="N401" s="313"/>
      <c r="P401" s="261">
        <f t="shared" ref="P401:P431" si="45">H401-G401</f>
        <v>-36239</v>
      </c>
    </row>
    <row r="402" spans="1:1027" ht="20.85" customHeight="1">
      <c r="A402" s="655"/>
      <c r="B402" s="655"/>
      <c r="C402" s="263"/>
      <c r="D402" s="263">
        <v>3110</v>
      </c>
      <c r="E402" s="654" t="s">
        <v>271</v>
      </c>
      <c r="F402" s="654"/>
      <c r="G402" s="265">
        <v>1051798</v>
      </c>
      <c r="H402" s="265">
        <v>1015559</v>
      </c>
      <c r="I402" s="266">
        <v>758547.33</v>
      </c>
      <c r="J402" s="259">
        <f t="shared" si="43"/>
        <v>74.692590976989024</v>
      </c>
      <c r="K402" s="259">
        <f t="shared" si="44"/>
        <v>96.554566561259861</v>
      </c>
      <c r="L402" s="313"/>
      <c r="M402" s="313"/>
      <c r="N402" s="313"/>
      <c r="P402" s="267">
        <f t="shared" si="45"/>
        <v>-36239</v>
      </c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  <c r="ABZ402"/>
      <c r="ACA402"/>
      <c r="ACB402"/>
      <c r="ACC402"/>
      <c r="ACD402"/>
      <c r="ACE402"/>
      <c r="ACF402"/>
      <c r="ACG402"/>
      <c r="ACH402"/>
      <c r="ACI402"/>
      <c r="ACJ402"/>
      <c r="ACK402"/>
      <c r="ACL402"/>
      <c r="ACM402"/>
      <c r="ACN402"/>
      <c r="ACO402"/>
      <c r="ACP402"/>
      <c r="ACQ402"/>
      <c r="ACR402"/>
      <c r="ACS402"/>
      <c r="ACT402"/>
      <c r="ACU402"/>
      <c r="ACV402"/>
      <c r="ACW402"/>
      <c r="ACX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  <c r="ADN402"/>
      <c r="ADO402"/>
      <c r="ADP402"/>
      <c r="ADQ402"/>
      <c r="ADR402"/>
      <c r="ADS402"/>
      <c r="ADT402"/>
      <c r="ADU402"/>
      <c r="ADV402"/>
      <c r="ADW402"/>
      <c r="ADX402"/>
      <c r="ADY402"/>
      <c r="ADZ402"/>
      <c r="AEA402"/>
      <c r="AEB402"/>
      <c r="AEC402"/>
      <c r="AED402"/>
      <c r="AEE402"/>
      <c r="AEF402"/>
      <c r="AEG402"/>
      <c r="AEH402"/>
      <c r="AEI402"/>
      <c r="AEJ402"/>
      <c r="AEK402"/>
      <c r="AEL402"/>
      <c r="AEM402"/>
      <c r="AEN402"/>
      <c r="AEO402"/>
      <c r="AEP402"/>
      <c r="AEQ402"/>
      <c r="AER402"/>
      <c r="AES402"/>
      <c r="AET402"/>
      <c r="AEU402"/>
      <c r="AEV402"/>
      <c r="AEW402"/>
      <c r="AEX402"/>
      <c r="AEY402"/>
      <c r="AEZ402"/>
      <c r="AFA402"/>
      <c r="AFB402"/>
      <c r="AFC402"/>
      <c r="AFD402"/>
      <c r="AFE402"/>
      <c r="AFF402"/>
      <c r="AFG402"/>
      <c r="AFH402"/>
      <c r="AFI402"/>
      <c r="AFJ402"/>
      <c r="AFK402"/>
      <c r="AFL402"/>
      <c r="AFM402"/>
      <c r="AFN402"/>
      <c r="AFO402"/>
      <c r="AFP402"/>
      <c r="AFQ402"/>
      <c r="AFR402"/>
      <c r="AFS402"/>
      <c r="AFT402"/>
      <c r="AFU402"/>
      <c r="AFV402"/>
      <c r="AFW402"/>
      <c r="AFX402"/>
      <c r="AFY402"/>
      <c r="AFZ402"/>
      <c r="AGA402"/>
      <c r="AGB402"/>
      <c r="AGC402"/>
      <c r="AGD402"/>
      <c r="AGE402"/>
      <c r="AGF402"/>
      <c r="AGG402"/>
      <c r="AGH402"/>
      <c r="AGI402"/>
      <c r="AGJ402"/>
      <c r="AGK402"/>
      <c r="AGL402"/>
      <c r="AGM402"/>
      <c r="AGN402"/>
      <c r="AGO402"/>
      <c r="AGP402"/>
      <c r="AGQ402"/>
      <c r="AGR402"/>
      <c r="AGS402"/>
      <c r="AGT402"/>
      <c r="AGU402"/>
      <c r="AGV402"/>
      <c r="AGW402"/>
      <c r="AGX402"/>
      <c r="AGY402"/>
      <c r="AGZ402"/>
      <c r="AHA402"/>
      <c r="AHB402"/>
      <c r="AHC402"/>
      <c r="AHD402"/>
      <c r="AHE402"/>
      <c r="AHF402"/>
      <c r="AHG402"/>
      <c r="AHH402"/>
      <c r="AHI402"/>
      <c r="AHJ402"/>
      <c r="AHK402"/>
      <c r="AHL402"/>
      <c r="AHM402"/>
      <c r="AHN402"/>
      <c r="AHO402"/>
      <c r="AHP402"/>
      <c r="AHQ402"/>
      <c r="AHR402"/>
      <c r="AHS402"/>
      <c r="AHT402"/>
      <c r="AHU402"/>
      <c r="AHV402"/>
      <c r="AHW402"/>
      <c r="AHX402"/>
      <c r="AHY402"/>
      <c r="AHZ402"/>
      <c r="AIA402"/>
      <c r="AIB402"/>
      <c r="AIC402"/>
      <c r="AID402"/>
      <c r="AIE402"/>
      <c r="AIF402"/>
      <c r="AIG402"/>
      <c r="AIH402"/>
      <c r="AII402"/>
      <c r="AIJ402"/>
      <c r="AIK402"/>
      <c r="AIL402"/>
      <c r="AIM402"/>
      <c r="AIN402"/>
      <c r="AIO402"/>
      <c r="AIP402"/>
      <c r="AIQ402"/>
      <c r="AIR402"/>
      <c r="AIS402"/>
      <c r="AIT402"/>
      <c r="AIU402"/>
      <c r="AIV402"/>
      <c r="AIW402"/>
      <c r="AIX402"/>
      <c r="AIY402"/>
      <c r="AIZ402"/>
      <c r="AJA402"/>
      <c r="AJB402"/>
      <c r="AJC402"/>
      <c r="AJD402"/>
      <c r="AJE402"/>
      <c r="AJF402"/>
      <c r="AJG402"/>
      <c r="AJH402"/>
      <c r="AJI402"/>
      <c r="AJJ402"/>
      <c r="AJK402"/>
      <c r="AJL402"/>
      <c r="AJM402"/>
      <c r="AJN402"/>
      <c r="AJO402"/>
      <c r="AJP402"/>
      <c r="AJQ402"/>
      <c r="AJR402"/>
      <c r="AJS402"/>
      <c r="AJT402"/>
      <c r="AJU402"/>
      <c r="AJV402"/>
      <c r="AJW402"/>
      <c r="AJX402"/>
      <c r="AJY402"/>
      <c r="AJZ402"/>
      <c r="AKA402"/>
      <c r="AKB402"/>
      <c r="AKC402"/>
      <c r="AKD402"/>
      <c r="AKE402"/>
      <c r="AKF402"/>
      <c r="AKG402"/>
      <c r="AKH402"/>
      <c r="AKI402"/>
      <c r="AKJ402"/>
      <c r="AKK402"/>
      <c r="AKL402"/>
      <c r="AKM402"/>
      <c r="AKN402"/>
      <c r="AKO402"/>
      <c r="AKP402"/>
      <c r="AKQ402"/>
      <c r="AKR402"/>
      <c r="AKS402"/>
      <c r="AKT402"/>
      <c r="AKU402"/>
      <c r="AKV402"/>
      <c r="AKW402"/>
      <c r="AKX402"/>
      <c r="AKY402"/>
      <c r="AKZ402"/>
      <c r="ALA402"/>
      <c r="ALB402"/>
      <c r="ALC402"/>
      <c r="ALD402"/>
      <c r="ALE402"/>
      <c r="ALF402"/>
      <c r="ALG402"/>
      <c r="ALH402"/>
      <c r="ALI402"/>
      <c r="ALJ402"/>
      <c r="ALK402"/>
      <c r="ALL402"/>
      <c r="ALM402"/>
      <c r="ALN402"/>
      <c r="ALO402"/>
      <c r="ALP402"/>
      <c r="ALQ402"/>
      <c r="ALR402"/>
      <c r="ALS402"/>
      <c r="ALT402"/>
      <c r="ALU402"/>
      <c r="ALV402"/>
      <c r="ALW402"/>
      <c r="ALX402"/>
      <c r="ALY402"/>
      <c r="ALZ402"/>
      <c r="AMA402"/>
      <c r="AMB402"/>
      <c r="AMC402"/>
      <c r="AMD402"/>
      <c r="AME402"/>
      <c r="AMF402"/>
      <c r="AMG402"/>
      <c r="AMH402"/>
      <c r="AMI402"/>
      <c r="AMJ402"/>
      <c r="AMK402"/>
      <c r="AML402"/>
      <c r="AMM402"/>
    </row>
    <row r="403" spans="1:1027" s="260" customFormat="1" ht="22.5" customHeight="1">
      <c r="A403" s="655"/>
      <c r="B403" s="655"/>
      <c r="C403" s="254">
        <v>85219</v>
      </c>
      <c r="D403" s="254"/>
      <c r="E403" s="669" t="s">
        <v>180</v>
      </c>
      <c r="F403" s="669"/>
      <c r="G403" s="272">
        <f>SUM(G404:G422)</f>
        <v>2090560</v>
      </c>
      <c r="H403" s="272">
        <f>SUM(H404:H422)</f>
        <v>2089264</v>
      </c>
      <c r="I403" s="272">
        <f>SUM(I404:I422)</f>
        <v>1118349.45</v>
      </c>
      <c r="J403" s="259">
        <f t="shared" si="43"/>
        <v>53.528393252360637</v>
      </c>
      <c r="K403" s="259">
        <f t="shared" si="44"/>
        <v>99.938007041175567</v>
      </c>
      <c r="L403" s="313"/>
      <c r="M403" s="313"/>
      <c r="N403" s="313"/>
      <c r="P403" s="261">
        <f t="shared" si="45"/>
        <v>-1296</v>
      </c>
    </row>
    <row r="404" spans="1:1027" ht="39.75" customHeight="1">
      <c r="A404" s="655"/>
      <c r="B404" s="655"/>
      <c r="C404" s="263"/>
      <c r="D404" s="263">
        <v>3020</v>
      </c>
      <c r="E404" s="654" t="s">
        <v>229</v>
      </c>
      <c r="F404" s="654"/>
      <c r="G404" s="265">
        <v>8347</v>
      </c>
      <c r="H404" s="265">
        <v>8347</v>
      </c>
      <c r="I404" s="266">
        <v>1000</v>
      </c>
      <c r="J404" s="259">
        <f t="shared" si="43"/>
        <v>11.980352222355336</v>
      </c>
      <c r="K404" s="259">
        <f t="shared" si="44"/>
        <v>100</v>
      </c>
      <c r="L404" s="313"/>
      <c r="M404" s="313"/>
      <c r="N404" s="313"/>
      <c r="P404" s="267">
        <f t="shared" si="45"/>
        <v>0</v>
      </c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  <c r="XY404"/>
      <c r="XZ404"/>
      <c r="YA404"/>
      <c r="YB404"/>
      <c r="YC404"/>
      <c r="YD404"/>
      <c r="YE404"/>
      <c r="YF404"/>
      <c r="YG404"/>
      <c r="YH404"/>
      <c r="YI404"/>
      <c r="YJ404"/>
      <c r="YK404"/>
      <c r="YL404"/>
      <c r="YM404"/>
      <c r="YN404"/>
      <c r="YO404"/>
      <c r="YP404"/>
      <c r="YQ404"/>
      <c r="YR404"/>
      <c r="YS404"/>
      <c r="YT404"/>
      <c r="YU404"/>
      <c r="YV404"/>
      <c r="YW404"/>
      <c r="YX404"/>
      <c r="YY404"/>
      <c r="YZ404"/>
      <c r="ZA404"/>
      <c r="ZB404"/>
      <c r="ZC404"/>
      <c r="ZD404"/>
      <c r="ZE404"/>
      <c r="ZF404"/>
      <c r="ZG404"/>
      <c r="ZH404"/>
      <c r="ZI404"/>
      <c r="ZJ404"/>
      <c r="ZK404"/>
      <c r="ZL404"/>
      <c r="ZM404"/>
      <c r="ZN404"/>
      <c r="ZO404"/>
      <c r="ZP404"/>
      <c r="ZQ404"/>
      <c r="ZR404"/>
      <c r="ZS404"/>
      <c r="ZT404"/>
      <c r="ZU404"/>
      <c r="ZV404"/>
      <c r="ZW404"/>
      <c r="ZX404"/>
      <c r="ZY404"/>
      <c r="ZZ404"/>
      <c r="AAA404"/>
      <c r="AAB404"/>
      <c r="AAC404"/>
      <c r="AAD404"/>
      <c r="AAE404"/>
      <c r="AAF404"/>
      <c r="AAG404"/>
      <c r="AAH404"/>
      <c r="AAI404"/>
      <c r="AAJ404"/>
      <c r="AAK404"/>
      <c r="AAL404"/>
      <c r="AAM404"/>
      <c r="AAN404"/>
      <c r="AAO404"/>
      <c r="AAP404"/>
      <c r="AAQ404"/>
      <c r="AAR404"/>
      <c r="AAS404"/>
      <c r="AAT404"/>
      <c r="AAU404"/>
      <c r="AAV404"/>
      <c r="AAW404"/>
      <c r="AAX404"/>
      <c r="AAY404"/>
      <c r="AAZ404"/>
      <c r="ABA404"/>
      <c r="ABB404"/>
      <c r="ABC404"/>
      <c r="ABD404"/>
      <c r="ABE404"/>
      <c r="ABF404"/>
      <c r="ABG404"/>
      <c r="ABH404"/>
      <c r="ABI404"/>
      <c r="ABJ404"/>
      <c r="ABK404"/>
      <c r="ABL404"/>
      <c r="ABM404"/>
      <c r="ABN404"/>
      <c r="ABO404"/>
      <c r="ABP404"/>
      <c r="ABQ404"/>
      <c r="ABR404"/>
      <c r="ABS404"/>
      <c r="ABT404"/>
      <c r="ABU404"/>
      <c r="ABV404"/>
      <c r="ABW404"/>
      <c r="ABX404"/>
      <c r="ABY404"/>
      <c r="ABZ404"/>
      <c r="ACA404"/>
      <c r="ACB404"/>
      <c r="ACC404"/>
      <c r="ACD404"/>
      <c r="ACE404"/>
      <c r="ACF404"/>
      <c r="ACG404"/>
      <c r="ACH404"/>
      <c r="ACI404"/>
      <c r="ACJ404"/>
      <c r="ACK404"/>
      <c r="ACL404"/>
      <c r="ACM404"/>
      <c r="ACN404"/>
      <c r="ACO404"/>
      <c r="ACP404"/>
      <c r="ACQ404"/>
      <c r="ACR404"/>
      <c r="ACS404"/>
      <c r="ACT404"/>
      <c r="ACU404"/>
      <c r="ACV404"/>
      <c r="ACW404"/>
      <c r="ACX404"/>
      <c r="ACY404"/>
      <c r="ACZ404"/>
      <c r="ADA404"/>
      <c r="ADB404"/>
      <c r="ADC404"/>
      <c r="ADD404"/>
      <c r="ADE404"/>
      <c r="ADF404"/>
      <c r="ADG404"/>
      <c r="ADH404"/>
      <c r="ADI404"/>
      <c r="ADJ404"/>
      <c r="ADK404"/>
      <c r="ADL404"/>
      <c r="ADM404"/>
      <c r="ADN404"/>
      <c r="ADO404"/>
      <c r="ADP404"/>
      <c r="ADQ404"/>
      <c r="ADR404"/>
      <c r="ADS404"/>
      <c r="ADT404"/>
      <c r="ADU404"/>
      <c r="ADV404"/>
      <c r="ADW404"/>
      <c r="ADX404"/>
      <c r="ADY404"/>
      <c r="ADZ404"/>
      <c r="AEA404"/>
      <c r="AEB404"/>
      <c r="AEC404"/>
      <c r="AED404"/>
      <c r="AEE404"/>
      <c r="AEF404"/>
      <c r="AEG404"/>
      <c r="AEH404"/>
      <c r="AEI404"/>
      <c r="AEJ404"/>
      <c r="AEK404"/>
      <c r="AEL404"/>
      <c r="AEM404"/>
      <c r="AEN404"/>
      <c r="AEO404"/>
      <c r="AEP404"/>
      <c r="AEQ404"/>
      <c r="AER404"/>
      <c r="AES404"/>
      <c r="AET404"/>
      <c r="AEU404"/>
      <c r="AEV404"/>
      <c r="AEW404"/>
      <c r="AEX404"/>
      <c r="AEY404"/>
      <c r="AEZ404"/>
      <c r="AFA404"/>
      <c r="AFB404"/>
      <c r="AFC404"/>
      <c r="AFD404"/>
      <c r="AFE404"/>
      <c r="AFF404"/>
      <c r="AFG404"/>
      <c r="AFH404"/>
      <c r="AFI404"/>
      <c r="AFJ404"/>
      <c r="AFK404"/>
      <c r="AFL404"/>
      <c r="AFM404"/>
      <c r="AFN404"/>
      <c r="AFO404"/>
      <c r="AFP404"/>
      <c r="AFQ404"/>
      <c r="AFR404"/>
      <c r="AFS404"/>
      <c r="AFT404"/>
      <c r="AFU404"/>
      <c r="AFV404"/>
      <c r="AFW404"/>
      <c r="AFX404"/>
      <c r="AFY404"/>
      <c r="AFZ404"/>
      <c r="AGA404"/>
      <c r="AGB404"/>
      <c r="AGC404"/>
      <c r="AGD404"/>
      <c r="AGE404"/>
      <c r="AGF404"/>
      <c r="AGG404"/>
      <c r="AGH404"/>
      <c r="AGI404"/>
      <c r="AGJ404"/>
      <c r="AGK404"/>
      <c r="AGL404"/>
      <c r="AGM404"/>
      <c r="AGN404"/>
      <c r="AGO404"/>
      <c r="AGP404"/>
      <c r="AGQ404"/>
      <c r="AGR404"/>
      <c r="AGS404"/>
      <c r="AGT404"/>
      <c r="AGU404"/>
      <c r="AGV404"/>
      <c r="AGW404"/>
      <c r="AGX404"/>
      <c r="AGY404"/>
      <c r="AGZ404"/>
      <c r="AHA404"/>
      <c r="AHB404"/>
      <c r="AHC404"/>
      <c r="AHD404"/>
      <c r="AHE404"/>
      <c r="AHF404"/>
      <c r="AHG404"/>
      <c r="AHH404"/>
      <c r="AHI404"/>
      <c r="AHJ404"/>
      <c r="AHK404"/>
      <c r="AHL404"/>
      <c r="AHM404"/>
      <c r="AHN404"/>
      <c r="AHO404"/>
      <c r="AHP404"/>
      <c r="AHQ404"/>
      <c r="AHR404"/>
      <c r="AHS404"/>
      <c r="AHT404"/>
      <c r="AHU404"/>
      <c r="AHV404"/>
      <c r="AHW404"/>
      <c r="AHX404"/>
      <c r="AHY404"/>
      <c r="AHZ404"/>
      <c r="AIA404"/>
      <c r="AIB404"/>
      <c r="AIC404"/>
      <c r="AID404"/>
      <c r="AIE404"/>
      <c r="AIF404"/>
      <c r="AIG404"/>
      <c r="AIH404"/>
      <c r="AII404"/>
      <c r="AIJ404"/>
      <c r="AIK404"/>
      <c r="AIL404"/>
      <c r="AIM404"/>
      <c r="AIN404"/>
      <c r="AIO404"/>
      <c r="AIP404"/>
      <c r="AIQ404"/>
      <c r="AIR404"/>
      <c r="AIS404"/>
      <c r="AIT404"/>
      <c r="AIU404"/>
      <c r="AIV404"/>
      <c r="AIW404"/>
      <c r="AIX404"/>
      <c r="AIY404"/>
      <c r="AIZ404"/>
      <c r="AJA404"/>
      <c r="AJB404"/>
      <c r="AJC404"/>
      <c r="AJD404"/>
      <c r="AJE404"/>
      <c r="AJF404"/>
      <c r="AJG404"/>
      <c r="AJH404"/>
      <c r="AJI404"/>
      <c r="AJJ404"/>
      <c r="AJK404"/>
      <c r="AJL404"/>
      <c r="AJM404"/>
      <c r="AJN404"/>
      <c r="AJO404"/>
      <c r="AJP404"/>
      <c r="AJQ404"/>
      <c r="AJR404"/>
      <c r="AJS404"/>
      <c r="AJT404"/>
      <c r="AJU404"/>
      <c r="AJV404"/>
      <c r="AJW404"/>
      <c r="AJX404"/>
      <c r="AJY404"/>
      <c r="AJZ404"/>
      <c r="AKA404"/>
      <c r="AKB404"/>
      <c r="AKC404"/>
      <c r="AKD404"/>
      <c r="AKE404"/>
      <c r="AKF404"/>
      <c r="AKG404"/>
      <c r="AKH404"/>
      <c r="AKI404"/>
      <c r="AKJ404"/>
      <c r="AKK404"/>
      <c r="AKL404"/>
      <c r="AKM404"/>
      <c r="AKN404"/>
      <c r="AKO404"/>
      <c r="AKP404"/>
      <c r="AKQ404"/>
      <c r="AKR404"/>
      <c r="AKS404"/>
      <c r="AKT404"/>
      <c r="AKU404"/>
      <c r="AKV404"/>
      <c r="AKW404"/>
      <c r="AKX404"/>
      <c r="AKY404"/>
      <c r="AKZ404"/>
      <c r="ALA404"/>
      <c r="ALB404"/>
      <c r="ALC404"/>
      <c r="ALD404"/>
      <c r="ALE404"/>
      <c r="ALF404"/>
      <c r="ALG404"/>
      <c r="ALH404"/>
      <c r="ALI404"/>
      <c r="ALJ404"/>
      <c r="ALK404"/>
      <c r="ALL404"/>
      <c r="ALM404"/>
      <c r="ALN404"/>
      <c r="ALO404"/>
      <c r="ALP404"/>
      <c r="ALQ404"/>
      <c r="ALR404"/>
      <c r="ALS404"/>
      <c r="ALT404"/>
      <c r="ALU404"/>
      <c r="ALV404"/>
      <c r="ALW404"/>
      <c r="ALX404"/>
      <c r="ALY404"/>
      <c r="ALZ404"/>
      <c r="AMA404"/>
      <c r="AMB404"/>
      <c r="AMC404"/>
      <c r="AMD404"/>
      <c r="AME404"/>
      <c r="AMF404"/>
      <c r="AMG404"/>
      <c r="AMH404"/>
      <c r="AMI404"/>
      <c r="AMJ404"/>
      <c r="AMK404"/>
      <c r="AML404"/>
      <c r="AMM404"/>
    </row>
    <row r="405" spans="1:1027" ht="33.75" customHeight="1">
      <c r="A405" s="655"/>
      <c r="B405" s="655"/>
      <c r="C405" s="263"/>
      <c r="D405" s="263">
        <v>4010</v>
      </c>
      <c r="E405" s="654" t="s">
        <v>220</v>
      </c>
      <c r="F405" s="654"/>
      <c r="G405" s="265">
        <v>1417040</v>
      </c>
      <c r="H405" s="265">
        <v>1397240</v>
      </c>
      <c r="I405" s="266">
        <v>703284.73</v>
      </c>
      <c r="J405" s="259">
        <f t="shared" si="43"/>
        <v>50.333853167673418</v>
      </c>
      <c r="K405" s="259">
        <f t="shared" si="44"/>
        <v>98.602721165245867</v>
      </c>
      <c r="L405" s="313"/>
      <c r="M405" s="313"/>
      <c r="N405" s="313"/>
      <c r="P405" s="267">
        <f t="shared" si="45"/>
        <v>-19800</v>
      </c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  <c r="TH405"/>
      <c r="TI405"/>
      <c r="TJ405"/>
      <c r="TK405"/>
      <c r="TL405"/>
      <c r="TM405"/>
      <c r="TN405"/>
      <c r="TO405"/>
      <c r="TP405"/>
      <c r="TQ405"/>
      <c r="TR405"/>
      <c r="TS405"/>
      <c r="TT405"/>
      <c r="TU405"/>
      <c r="TV405"/>
      <c r="TW405"/>
      <c r="TX405"/>
      <c r="TY405"/>
      <c r="TZ405"/>
      <c r="UA405"/>
      <c r="UB405"/>
      <c r="UC405"/>
      <c r="UD405"/>
      <c r="UE405"/>
      <c r="UF405"/>
      <c r="UG405"/>
      <c r="UH405"/>
      <c r="UI405"/>
      <c r="UJ405"/>
      <c r="UK405"/>
      <c r="UL405"/>
      <c r="UM405"/>
      <c r="UN405"/>
      <c r="UO405"/>
      <c r="UP405"/>
      <c r="UQ405"/>
      <c r="UR405"/>
      <c r="US405"/>
      <c r="UT405"/>
      <c r="UU405"/>
      <c r="UV405"/>
      <c r="UW405"/>
      <c r="UX405"/>
      <c r="UY405"/>
      <c r="UZ405"/>
      <c r="VA405"/>
      <c r="VB405"/>
      <c r="VC405"/>
      <c r="VD405"/>
      <c r="VE405"/>
      <c r="VF405"/>
      <c r="VG405"/>
      <c r="VH405"/>
      <c r="VI405"/>
      <c r="VJ405"/>
      <c r="VK405"/>
      <c r="VL405"/>
      <c r="VM405"/>
      <c r="VN405"/>
      <c r="VO405"/>
      <c r="VP405"/>
      <c r="VQ405"/>
      <c r="VR405"/>
      <c r="VS405"/>
      <c r="VT405"/>
      <c r="VU405"/>
      <c r="VV405"/>
      <c r="VW405"/>
      <c r="VX405"/>
      <c r="VY405"/>
      <c r="VZ405"/>
      <c r="WA405"/>
      <c r="WB405"/>
      <c r="WC405"/>
      <c r="WD405"/>
      <c r="WE405"/>
      <c r="WF405"/>
      <c r="WG405"/>
      <c r="WH405"/>
      <c r="WI405"/>
      <c r="WJ405"/>
      <c r="WK405"/>
      <c r="WL405"/>
      <c r="WM405"/>
      <c r="WN405"/>
      <c r="WO405"/>
      <c r="WP405"/>
      <c r="WQ405"/>
      <c r="WR405"/>
      <c r="WS405"/>
      <c r="WT405"/>
      <c r="WU405"/>
      <c r="WV405"/>
      <c r="WW405"/>
      <c r="WX405"/>
      <c r="WY405"/>
      <c r="WZ405"/>
      <c r="XA405"/>
      <c r="XB405"/>
      <c r="XC405"/>
      <c r="XD405"/>
      <c r="XE405"/>
      <c r="XF405"/>
      <c r="XG405"/>
      <c r="XH405"/>
      <c r="XI405"/>
      <c r="XJ405"/>
      <c r="XK405"/>
      <c r="XL405"/>
      <c r="XM405"/>
      <c r="XN405"/>
      <c r="XO405"/>
      <c r="XP405"/>
      <c r="XQ405"/>
      <c r="XR405"/>
      <c r="XS405"/>
      <c r="XT405"/>
      <c r="XU405"/>
      <c r="XV405"/>
      <c r="XW405"/>
      <c r="XX405"/>
      <c r="XY405"/>
      <c r="XZ405"/>
      <c r="YA405"/>
      <c r="YB405"/>
      <c r="YC405"/>
      <c r="YD405"/>
      <c r="YE405"/>
      <c r="YF405"/>
      <c r="YG405"/>
      <c r="YH405"/>
      <c r="YI405"/>
      <c r="YJ405"/>
      <c r="YK405"/>
      <c r="YL405"/>
      <c r="YM405"/>
      <c r="YN405"/>
      <c r="YO405"/>
      <c r="YP405"/>
      <c r="YQ405"/>
      <c r="YR405"/>
      <c r="YS405"/>
      <c r="YT405"/>
      <c r="YU405"/>
      <c r="YV405"/>
      <c r="YW405"/>
      <c r="YX405"/>
      <c r="YY405"/>
      <c r="YZ405"/>
      <c r="ZA405"/>
      <c r="ZB405"/>
      <c r="ZC405"/>
      <c r="ZD405"/>
      <c r="ZE405"/>
      <c r="ZF405"/>
      <c r="ZG405"/>
      <c r="ZH405"/>
      <c r="ZI405"/>
      <c r="ZJ405"/>
      <c r="ZK405"/>
      <c r="ZL405"/>
      <c r="ZM405"/>
      <c r="ZN405"/>
      <c r="ZO405"/>
      <c r="ZP405"/>
      <c r="ZQ405"/>
      <c r="ZR405"/>
      <c r="ZS405"/>
      <c r="ZT405"/>
      <c r="ZU405"/>
      <c r="ZV405"/>
      <c r="ZW405"/>
      <c r="ZX405"/>
      <c r="ZY405"/>
      <c r="ZZ405"/>
      <c r="AAA405"/>
      <c r="AAB405"/>
      <c r="AAC405"/>
      <c r="AAD405"/>
      <c r="AAE405"/>
      <c r="AAF405"/>
      <c r="AAG405"/>
      <c r="AAH405"/>
      <c r="AAI405"/>
      <c r="AAJ405"/>
      <c r="AAK405"/>
      <c r="AAL405"/>
      <c r="AAM405"/>
      <c r="AAN405"/>
      <c r="AAO405"/>
      <c r="AAP405"/>
      <c r="AAQ405"/>
      <c r="AAR405"/>
      <c r="AAS405"/>
      <c r="AAT405"/>
      <c r="AAU405"/>
      <c r="AAV405"/>
      <c r="AAW405"/>
      <c r="AAX405"/>
      <c r="AAY405"/>
      <c r="AAZ405"/>
      <c r="ABA405"/>
      <c r="ABB405"/>
      <c r="ABC405"/>
      <c r="ABD405"/>
      <c r="ABE405"/>
      <c r="ABF405"/>
      <c r="ABG405"/>
      <c r="ABH405"/>
      <c r="ABI405"/>
      <c r="ABJ405"/>
      <c r="ABK405"/>
      <c r="ABL405"/>
      <c r="ABM405"/>
      <c r="ABN405"/>
      <c r="ABO405"/>
      <c r="ABP405"/>
      <c r="ABQ405"/>
      <c r="ABR405"/>
      <c r="ABS405"/>
      <c r="ABT405"/>
      <c r="ABU405"/>
      <c r="ABV405"/>
      <c r="ABW405"/>
      <c r="ABX405"/>
      <c r="ABY405"/>
      <c r="ABZ405"/>
      <c r="ACA405"/>
      <c r="ACB405"/>
      <c r="ACC405"/>
      <c r="ACD405"/>
      <c r="ACE405"/>
      <c r="ACF405"/>
      <c r="ACG405"/>
      <c r="ACH405"/>
      <c r="ACI405"/>
      <c r="ACJ405"/>
      <c r="ACK405"/>
      <c r="ACL405"/>
      <c r="ACM405"/>
      <c r="ACN405"/>
      <c r="ACO405"/>
      <c r="ACP405"/>
      <c r="ACQ405"/>
      <c r="ACR405"/>
      <c r="ACS405"/>
      <c r="ACT405"/>
      <c r="ACU405"/>
      <c r="ACV405"/>
      <c r="ACW405"/>
      <c r="ACX405"/>
      <c r="ACY405"/>
      <c r="ACZ405"/>
      <c r="ADA405"/>
      <c r="ADB405"/>
      <c r="ADC405"/>
      <c r="ADD405"/>
      <c r="ADE405"/>
      <c r="ADF405"/>
      <c r="ADG405"/>
      <c r="ADH405"/>
      <c r="ADI405"/>
      <c r="ADJ405"/>
      <c r="ADK405"/>
      <c r="ADL405"/>
      <c r="ADM405"/>
      <c r="ADN405"/>
      <c r="ADO405"/>
      <c r="ADP405"/>
      <c r="ADQ405"/>
      <c r="ADR405"/>
      <c r="ADS405"/>
      <c r="ADT405"/>
      <c r="ADU405"/>
      <c r="ADV405"/>
      <c r="ADW405"/>
      <c r="ADX405"/>
      <c r="ADY405"/>
      <c r="ADZ405"/>
      <c r="AEA405"/>
      <c r="AEB405"/>
      <c r="AEC405"/>
      <c r="AED405"/>
      <c r="AEE405"/>
      <c r="AEF405"/>
      <c r="AEG405"/>
      <c r="AEH405"/>
      <c r="AEI405"/>
      <c r="AEJ405"/>
      <c r="AEK405"/>
      <c r="AEL405"/>
      <c r="AEM405"/>
      <c r="AEN405"/>
      <c r="AEO405"/>
      <c r="AEP405"/>
      <c r="AEQ405"/>
      <c r="AER405"/>
      <c r="AES405"/>
      <c r="AET405"/>
      <c r="AEU405"/>
      <c r="AEV405"/>
      <c r="AEW405"/>
      <c r="AEX405"/>
      <c r="AEY405"/>
      <c r="AEZ405"/>
      <c r="AFA405"/>
      <c r="AFB405"/>
      <c r="AFC405"/>
      <c r="AFD405"/>
      <c r="AFE405"/>
      <c r="AFF405"/>
      <c r="AFG405"/>
      <c r="AFH405"/>
      <c r="AFI405"/>
      <c r="AFJ405"/>
      <c r="AFK405"/>
      <c r="AFL405"/>
      <c r="AFM405"/>
      <c r="AFN405"/>
      <c r="AFO405"/>
      <c r="AFP405"/>
      <c r="AFQ405"/>
      <c r="AFR405"/>
      <c r="AFS405"/>
      <c r="AFT405"/>
      <c r="AFU405"/>
      <c r="AFV405"/>
      <c r="AFW405"/>
      <c r="AFX405"/>
      <c r="AFY405"/>
      <c r="AFZ405"/>
      <c r="AGA405"/>
      <c r="AGB405"/>
      <c r="AGC405"/>
      <c r="AGD405"/>
      <c r="AGE405"/>
      <c r="AGF405"/>
      <c r="AGG405"/>
      <c r="AGH405"/>
      <c r="AGI405"/>
      <c r="AGJ405"/>
      <c r="AGK405"/>
      <c r="AGL405"/>
      <c r="AGM405"/>
      <c r="AGN405"/>
      <c r="AGO405"/>
      <c r="AGP405"/>
      <c r="AGQ405"/>
      <c r="AGR405"/>
      <c r="AGS405"/>
      <c r="AGT405"/>
      <c r="AGU405"/>
      <c r="AGV405"/>
      <c r="AGW405"/>
      <c r="AGX405"/>
      <c r="AGY405"/>
      <c r="AGZ405"/>
      <c r="AHA405"/>
      <c r="AHB405"/>
      <c r="AHC405"/>
      <c r="AHD405"/>
      <c r="AHE405"/>
      <c r="AHF405"/>
      <c r="AHG405"/>
      <c r="AHH405"/>
      <c r="AHI405"/>
      <c r="AHJ405"/>
      <c r="AHK405"/>
      <c r="AHL405"/>
      <c r="AHM405"/>
      <c r="AHN405"/>
      <c r="AHO405"/>
      <c r="AHP405"/>
      <c r="AHQ405"/>
      <c r="AHR405"/>
      <c r="AHS405"/>
      <c r="AHT405"/>
      <c r="AHU405"/>
      <c r="AHV405"/>
      <c r="AHW405"/>
      <c r="AHX405"/>
      <c r="AHY405"/>
      <c r="AHZ405"/>
      <c r="AIA405"/>
      <c r="AIB405"/>
      <c r="AIC405"/>
      <c r="AID405"/>
      <c r="AIE405"/>
      <c r="AIF405"/>
      <c r="AIG405"/>
      <c r="AIH405"/>
      <c r="AII405"/>
      <c r="AIJ405"/>
      <c r="AIK405"/>
      <c r="AIL405"/>
      <c r="AIM405"/>
      <c r="AIN405"/>
      <c r="AIO405"/>
      <c r="AIP405"/>
      <c r="AIQ405"/>
      <c r="AIR405"/>
      <c r="AIS405"/>
      <c r="AIT405"/>
      <c r="AIU405"/>
      <c r="AIV405"/>
      <c r="AIW405"/>
      <c r="AIX405"/>
      <c r="AIY405"/>
      <c r="AIZ405"/>
      <c r="AJA405"/>
      <c r="AJB405"/>
      <c r="AJC405"/>
      <c r="AJD405"/>
      <c r="AJE405"/>
      <c r="AJF405"/>
      <c r="AJG405"/>
      <c r="AJH405"/>
      <c r="AJI405"/>
      <c r="AJJ405"/>
      <c r="AJK405"/>
      <c r="AJL405"/>
      <c r="AJM405"/>
      <c r="AJN405"/>
      <c r="AJO405"/>
      <c r="AJP405"/>
      <c r="AJQ405"/>
      <c r="AJR405"/>
      <c r="AJS405"/>
      <c r="AJT405"/>
      <c r="AJU405"/>
      <c r="AJV405"/>
      <c r="AJW405"/>
      <c r="AJX405"/>
      <c r="AJY405"/>
      <c r="AJZ405"/>
      <c r="AKA405"/>
      <c r="AKB405"/>
      <c r="AKC405"/>
      <c r="AKD405"/>
      <c r="AKE405"/>
      <c r="AKF405"/>
      <c r="AKG405"/>
      <c r="AKH405"/>
      <c r="AKI405"/>
      <c r="AKJ405"/>
      <c r="AKK405"/>
      <c r="AKL405"/>
      <c r="AKM405"/>
      <c r="AKN405"/>
      <c r="AKO405"/>
      <c r="AKP405"/>
      <c r="AKQ405"/>
      <c r="AKR405"/>
      <c r="AKS405"/>
      <c r="AKT405"/>
      <c r="AKU405"/>
      <c r="AKV405"/>
      <c r="AKW405"/>
      <c r="AKX405"/>
      <c r="AKY405"/>
      <c r="AKZ405"/>
      <c r="ALA405"/>
      <c r="ALB405"/>
      <c r="ALC405"/>
      <c r="ALD405"/>
      <c r="ALE405"/>
      <c r="ALF405"/>
      <c r="ALG405"/>
      <c r="ALH405"/>
      <c r="ALI405"/>
      <c r="ALJ405"/>
      <c r="ALK405"/>
      <c r="ALL405"/>
      <c r="ALM405"/>
      <c r="ALN405"/>
      <c r="ALO405"/>
      <c r="ALP405"/>
      <c r="ALQ405"/>
      <c r="ALR405"/>
      <c r="ALS405"/>
      <c r="ALT405"/>
      <c r="ALU405"/>
      <c r="ALV405"/>
      <c r="ALW405"/>
      <c r="ALX405"/>
      <c r="ALY405"/>
      <c r="ALZ405"/>
      <c r="AMA405"/>
      <c r="AMB405"/>
      <c r="AMC405"/>
      <c r="AMD405"/>
      <c r="AME405"/>
      <c r="AMF405"/>
      <c r="AMG405"/>
      <c r="AMH405"/>
      <c r="AMI405"/>
      <c r="AMJ405"/>
      <c r="AMK405"/>
      <c r="AML405"/>
      <c r="AMM405"/>
    </row>
    <row r="406" spans="1:1027" ht="35.25" customHeight="1">
      <c r="A406" s="655"/>
      <c r="B406" s="655"/>
      <c r="C406" s="263"/>
      <c r="D406" s="263">
        <v>4040</v>
      </c>
      <c r="E406" s="654" t="s">
        <v>241</v>
      </c>
      <c r="F406" s="654"/>
      <c r="G406" s="265">
        <v>125439</v>
      </c>
      <c r="H406" s="265">
        <v>125439</v>
      </c>
      <c r="I406" s="266">
        <v>114720.1</v>
      </c>
      <c r="J406" s="259">
        <f t="shared" si="43"/>
        <v>91.454890424828008</v>
      </c>
      <c r="K406" s="259">
        <f t="shared" si="44"/>
        <v>100</v>
      </c>
      <c r="L406" s="313"/>
      <c r="M406" s="313"/>
      <c r="N406" s="313"/>
      <c r="P406" s="267">
        <f t="shared" si="45"/>
        <v>0</v>
      </c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  <c r="XY406"/>
      <c r="XZ406"/>
      <c r="YA406"/>
      <c r="YB406"/>
      <c r="YC406"/>
      <c r="YD406"/>
      <c r="YE406"/>
      <c r="YF406"/>
      <c r="YG406"/>
      <c r="YH406"/>
      <c r="YI406"/>
      <c r="YJ406"/>
      <c r="YK406"/>
      <c r="YL406"/>
      <c r="YM406"/>
      <c r="YN406"/>
      <c r="YO406"/>
      <c r="YP406"/>
      <c r="YQ406"/>
      <c r="YR406"/>
      <c r="YS406"/>
      <c r="YT406"/>
      <c r="YU406"/>
      <c r="YV406"/>
      <c r="YW406"/>
      <c r="YX406"/>
      <c r="YY406"/>
      <c r="YZ406"/>
      <c r="ZA406"/>
      <c r="ZB406"/>
      <c r="ZC406"/>
      <c r="ZD406"/>
      <c r="ZE406"/>
      <c r="ZF406"/>
      <c r="ZG406"/>
      <c r="ZH406"/>
      <c r="ZI406"/>
      <c r="ZJ406"/>
      <c r="ZK406"/>
      <c r="ZL406"/>
      <c r="ZM406"/>
      <c r="ZN406"/>
      <c r="ZO406"/>
      <c r="ZP406"/>
      <c r="ZQ406"/>
      <c r="ZR406"/>
      <c r="ZS406"/>
      <c r="ZT406"/>
      <c r="ZU406"/>
      <c r="ZV406"/>
      <c r="ZW406"/>
      <c r="ZX406"/>
      <c r="ZY406"/>
      <c r="ZZ406"/>
      <c r="AAA406"/>
      <c r="AAB406"/>
      <c r="AAC406"/>
      <c r="AAD406"/>
      <c r="AAE406"/>
      <c r="AAF406"/>
      <c r="AAG406"/>
      <c r="AAH406"/>
      <c r="AAI406"/>
      <c r="AAJ406"/>
      <c r="AAK406"/>
      <c r="AAL406"/>
      <c r="AAM406"/>
      <c r="AAN406"/>
      <c r="AAO406"/>
      <c r="AAP406"/>
      <c r="AAQ406"/>
      <c r="AAR406"/>
      <c r="AAS406"/>
      <c r="AAT406"/>
      <c r="AAU406"/>
      <c r="AAV406"/>
      <c r="AAW406"/>
      <c r="AAX406"/>
      <c r="AAY406"/>
      <c r="AAZ406"/>
      <c r="ABA406"/>
      <c r="ABB406"/>
      <c r="ABC406"/>
      <c r="ABD406"/>
      <c r="ABE406"/>
      <c r="ABF406"/>
      <c r="ABG406"/>
      <c r="ABH406"/>
      <c r="ABI406"/>
      <c r="ABJ406"/>
      <c r="ABK406"/>
      <c r="ABL406"/>
      <c r="ABM406"/>
      <c r="ABN406"/>
      <c r="ABO406"/>
      <c r="ABP406"/>
      <c r="ABQ406"/>
      <c r="ABR406"/>
      <c r="ABS406"/>
      <c r="ABT406"/>
      <c r="ABU406"/>
      <c r="ABV406"/>
      <c r="ABW406"/>
      <c r="ABX406"/>
      <c r="ABY406"/>
      <c r="ABZ406"/>
      <c r="ACA406"/>
      <c r="ACB406"/>
      <c r="ACC406"/>
      <c r="ACD406"/>
      <c r="ACE406"/>
      <c r="ACF406"/>
      <c r="ACG406"/>
      <c r="ACH406"/>
      <c r="ACI406"/>
      <c r="ACJ406"/>
      <c r="ACK406"/>
      <c r="ACL406"/>
      <c r="ACM406"/>
      <c r="ACN406"/>
      <c r="ACO406"/>
      <c r="ACP406"/>
      <c r="ACQ406"/>
      <c r="ACR406"/>
      <c r="ACS406"/>
      <c r="ACT406"/>
      <c r="ACU406"/>
      <c r="ACV406"/>
      <c r="ACW406"/>
      <c r="ACX406"/>
      <c r="ACY406"/>
      <c r="ACZ406"/>
      <c r="ADA406"/>
      <c r="ADB406"/>
      <c r="ADC406"/>
      <c r="ADD406"/>
      <c r="ADE406"/>
      <c r="ADF406"/>
      <c r="ADG406"/>
      <c r="ADH406"/>
      <c r="ADI406"/>
      <c r="ADJ406"/>
      <c r="ADK406"/>
      <c r="ADL406"/>
      <c r="ADM406"/>
      <c r="ADN406"/>
      <c r="ADO406"/>
      <c r="ADP406"/>
      <c r="ADQ406"/>
      <c r="ADR406"/>
      <c r="ADS406"/>
      <c r="ADT406"/>
      <c r="ADU406"/>
      <c r="ADV406"/>
      <c r="ADW406"/>
      <c r="ADX406"/>
      <c r="ADY406"/>
      <c r="ADZ406"/>
      <c r="AEA406"/>
      <c r="AEB406"/>
      <c r="AEC406"/>
      <c r="AED406"/>
      <c r="AEE406"/>
      <c r="AEF406"/>
      <c r="AEG406"/>
      <c r="AEH406"/>
      <c r="AEI406"/>
      <c r="AEJ406"/>
      <c r="AEK406"/>
      <c r="AEL406"/>
      <c r="AEM406"/>
      <c r="AEN406"/>
      <c r="AEO406"/>
      <c r="AEP406"/>
      <c r="AEQ406"/>
      <c r="AER406"/>
      <c r="AES406"/>
      <c r="AET406"/>
      <c r="AEU406"/>
      <c r="AEV406"/>
      <c r="AEW406"/>
      <c r="AEX406"/>
      <c r="AEY406"/>
      <c r="AEZ406"/>
      <c r="AFA406"/>
      <c r="AFB406"/>
      <c r="AFC406"/>
      <c r="AFD406"/>
      <c r="AFE406"/>
      <c r="AFF406"/>
      <c r="AFG406"/>
      <c r="AFH406"/>
      <c r="AFI406"/>
      <c r="AFJ406"/>
      <c r="AFK406"/>
      <c r="AFL406"/>
      <c r="AFM406"/>
      <c r="AFN406"/>
      <c r="AFO406"/>
      <c r="AFP406"/>
      <c r="AFQ406"/>
      <c r="AFR406"/>
      <c r="AFS406"/>
      <c r="AFT406"/>
      <c r="AFU406"/>
      <c r="AFV406"/>
      <c r="AFW406"/>
      <c r="AFX406"/>
      <c r="AFY406"/>
      <c r="AFZ406"/>
      <c r="AGA406"/>
      <c r="AGB406"/>
      <c r="AGC406"/>
      <c r="AGD406"/>
      <c r="AGE406"/>
      <c r="AGF406"/>
      <c r="AGG406"/>
      <c r="AGH406"/>
      <c r="AGI406"/>
      <c r="AGJ406"/>
      <c r="AGK406"/>
      <c r="AGL406"/>
      <c r="AGM406"/>
      <c r="AGN406"/>
      <c r="AGO406"/>
      <c r="AGP406"/>
      <c r="AGQ406"/>
      <c r="AGR406"/>
      <c r="AGS406"/>
      <c r="AGT406"/>
      <c r="AGU406"/>
      <c r="AGV406"/>
      <c r="AGW406"/>
      <c r="AGX406"/>
      <c r="AGY406"/>
      <c r="AGZ406"/>
      <c r="AHA406"/>
      <c r="AHB406"/>
      <c r="AHC406"/>
      <c r="AHD406"/>
      <c r="AHE406"/>
      <c r="AHF406"/>
      <c r="AHG406"/>
      <c r="AHH406"/>
      <c r="AHI406"/>
      <c r="AHJ406"/>
      <c r="AHK406"/>
      <c r="AHL406"/>
      <c r="AHM406"/>
      <c r="AHN406"/>
      <c r="AHO406"/>
      <c r="AHP406"/>
      <c r="AHQ406"/>
      <c r="AHR406"/>
      <c r="AHS406"/>
      <c r="AHT406"/>
      <c r="AHU406"/>
      <c r="AHV406"/>
      <c r="AHW406"/>
      <c r="AHX406"/>
      <c r="AHY406"/>
      <c r="AHZ406"/>
      <c r="AIA406"/>
      <c r="AIB406"/>
      <c r="AIC406"/>
      <c r="AID406"/>
      <c r="AIE406"/>
      <c r="AIF406"/>
      <c r="AIG406"/>
      <c r="AIH406"/>
      <c r="AII406"/>
      <c r="AIJ406"/>
      <c r="AIK406"/>
      <c r="AIL406"/>
      <c r="AIM406"/>
      <c r="AIN406"/>
      <c r="AIO406"/>
      <c r="AIP406"/>
      <c r="AIQ406"/>
      <c r="AIR406"/>
      <c r="AIS406"/>
      <c r="AIT406"/>
      <c r="AIU406"/>
      <c r="AIV406"/>
      <c r="AIW406"/>
      <c r="AIX406"/>
      <c r="AIY406"/>
      <c r="AIZ406"/>
      <c r="AJA406"/>
      <c r="AJB406"/>
      <c r="AJC406"/>
      <c r="AJD406"/>
      <c r="AJE406"/>
      <c r="AJF406"/>
      <c r="AJG406"/>
      <c r="AJH406"/>
      <c r="AJI406"/>
      <c r="AJJ406"/>
      <c r="AJK406"/>
      <c r="AJL406"/>
      <c r="AJM406"/>
      <c r="AJN406"/>
      <c r="AJO406"/>
      <c r="AJP406"/>
      <c r="AJQ406"/>
      <c r="AJR406"/>
      <c r="AJS406"/>
      <c r="AJT406"/>
      <c r="AJU406"/>
      <c r="AJV406"/>
      <c r="AJW406"/>
      <c r="AJX406"/>
      <c r="AJY406"/>
      <c r="AJZ406"/>
      <c r="AKA406"/>
      <c r="AKB406"/>
      <c r="AKC406"/>
      <c r="AKD406"/>
      <c r="AKE406"/>
      <c r="AKF406"/>
      <c r="AKG406"/>
      <c r="AKH406"/>
      <c r="AKI406"/>
      <c r="AKJ406"/>
      <c r="AKK406"/>
      <c r="AKL406"/>
      <c r="AKM406"/>
      <c r="AKN406"/>
      <c r="AKO406"/>
      <c r="AKP406"/>
      <c r="AKQ406"/>
      <c r="AKR406"/>
      <c r="AKS406"/>
      <c r="AKT406"/>
      <c r="AKU406"/>
      <c r="AKV406"/>
      <c r="AKW406"/>
      <c r="AKX406"/>
      <c r="AKY406"/>
      <c r="AKZ406"/>
      <c r="ALA406"/>
      <c r="ALB406"/>
      <c r="ALC406"/>
      <c r="ALD406"/>
      <c r="ALE406"/>
      <c r="ALF406"/>
      <c r="ALG406"/>
      <c r="ALH406"/>
      <c r="ALI406"/>
      <c r="ALJ406"/>
      <c r="ALK406"/>
      <c r="ALL406"/>
      <c r="ALM406"/>
      <c r="ALN406"/>
      <c r="ALO406"/>
      <c r="ALP406"/>
      <c r="ALQ406"/>
      <c r="ALR406"/>
      <c r="ALS406"/>
      <c r="ALT406"/>
      <c r="ALU406"/>
      <c r="ALV406"/>
      <c r="ALW406"/>
      <c r="ALX406"/>
      <c r="ALY406"/>
      <c r="ALZ406"/>
      <c r="AMA406"/>
      <c r="AMB406"/>
      <c r="AMC406"/>
      <c r="AMD406"/>
      <c r="AME406"/>
      <c r="AMF406"/>
      <c r="AMG406"/>
      <c r="AMH406"/>
      <c r="AMI406"/>
      <c r="AMJ406"/>
      <c r="AMK406"/>
      <c r="AML406"/>
      <c r="AMM406"/>
    </row>
    <row r="407" spans="1:1027" ht="26.25" customHeight="1">
      <c r="A407" s="655"/>
      <c r="B407" s="655"/>
      <c r="C407" s="263"/>
      <c r="D407" s="263">
        <v>4110</v>
      </c>
      <c r="E407" s="654" t="s">
        <v>221</v>
      </c>
      <c r="F407" s="654"/>
      <c r="G407" s="265">
        <v>260454</v>
      </c>
      <c r="H407" s="265">
        <v>260454</v>
      </c>
      <c r="I407" s="266">
        <v>125155.7</v>
      </c>
      <c r="J407" s="259">
        <f t="shared" si="43"/>
        <v>48.052899936265135</v>
      </c>
      <c r="K407" s="259">
        <f t="shared" si="44"/>
        <v>100</v>
      </c>
      <c r="L407" s="313"/>
      <c r="M407" s="313"/>
      <c r="N407" s="313"/>
      <c r="P407" s="267">
        <f t="shared" si="45"/>
        <v>0</v>
      </c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  <c r="TH407"/>
      <c r="TI407"/>
      <c r="TJ407"/>
      <c r="TK407"/>
      <c r="TL407"/>
      <c r="TM407"/>
      <c r="TN407"/>
      <c r="TO407"/>
      <c r="TP407"/>
      <c r="TQ407"/>
      <c r="TR407"/>
      <c r="TS407"/>
      <c r="TT407"/>
      <c r="TU407"/>
      <c r="TV407"/>
      <c r="TW407"/>
      <c r="TX407"/>
      <c r="TY407"/>
      <c r="TZ407"/>
      <c r="UA407"/>
      <c r="UB407"/>
      <c r="UC407"/>
      <c r="UD407"/>
      <c r="UE407"/>
      <c r="UF407"/>
      <c r="UG407"/>
      <c r="UH407"/>
      <c r="UI407"/>
      <c r="UJ407"/>
      <c r="UK407"/>
      <c r="UL407"/>
      <c r="UM407"/>
      <c r="UN407"/>
      <c r="UO407"/>
      <c r="UP407"/>
      <c r="UQ407"/>
      <c r="UR407"/>
      <c r="US407"/>
      <c r="UT407"/>
      <c r="UU407"/>
      <c r="UV407"/>
      <c r="UW407"/>
      <c r="UX407"/>
      <c r="UY407"/>
      <c r="UZ407"/>
      <c r="VA407"/>
      <c r="VB407"/>
      <c r="VC407"/>
      <c r="VD407"/>
      <c r="VE407"/>
      <c r="VF407"/>
      <c r="VG407"/>
      <c r="VH407"/>
      <c r="VI407"/>
      <c r="VJ407"/>
      <c r="VK407"/>
      <c r="VL407"/>
      <c r="VM407"/>
      <c r="VN407"/>
      <c r="VO407"/>
      <c r="VP407"/>
      <c r="VQ407"/>
      <c r="VR407"/>
      <c r="VS407"/>
      <c r="VT407"/>
      <c r="VU407"/>
      <c r="VV407"/>
      <c r="VW407"/>
      <c r="VX407"/>
      <c r="VY407"/>
      <c r="VZ407"/>
      <c r="WA407"/>
      <c r="WB407"/>
      <c r="WC407"/>
      <c r="WD407"/>
      <c r="WE407"/>
      <c r="WF407"/>
      <c r="WG407"/>
      <c r="WH407"/>
      <c r="WI407"/>
      <c r="WJ407"/>
      <c r="WK407"/>
      <c r="WL407"/>
      <c r="WM407"/>
      <c r="WN407"/>
      <c r="WO407"/>
      <c r="WP407"/>
      <c r="WQ407"/>
      <c r="WR407"/>
      <c r="WS407"/>
      <c r="WT407"/>
      <c r="WU407"/>
      <c r="WV407"/>
      <c r="WW407"/>
      <c r="WX407"/>
      <c r="WY407"/>
      <c r="WZ407"/>
      <c r="XA407"/>
      <c r="XB407"/>
      <c r="XC407"/>
      <c r="XD407"/>
      <c r="XE407"/>
      <c r="XF407"/>
      <c r="XG407"/>
      <c r="XH407"/>
      <c r="XI407"/>
      <c r="XJ407"/>
      <c r="XK407"/>
      <c r="XL407"/>
      <c r="XM407"/>
      <c r="XN407"/>
      <c r="XO407"/>
      <c r="XP407"/>
      <c r="XQ407"/>
      <c r="XR407"/>
      <c r="XS407"/>
      <c r="XT407"/>
      <c r="XU407"/>
      <c r="XV407"/>
      <c r="XW407"/>
      <c r="XX407"/>
      <c r="XY407"/>
      <c r="XZ407"/>
      <c r="YA407"/>
      <c r="YB407"/>
      <c r="YC407"/>
      <c r="YD407"/>
      <c r="YE407"/>
      <c r="YF407"/>
      <c r="YG407"/>
      <c r="YH407"/>
      <c r="YI407"/>
      <c r="YJ407"/>
      <c r="YK407"/>
      <c r="YL407"/>
      <c r="YM407"/>
      <c r="YN407"/>
      <c r="YO407"/>
      <c r="YP407"/>
      <c r="YQ407"/>
      <c r="YR407"/>
      <c r="YS407"/>
      <c r="YT407"/>
      <c r="YU407"/>
      <c r="YV407"/>
      <c r="YW407"/>
      <c r="YX407"/>
      <c r="YY407"/>
      <c r="YZ407"/>
      <c r="ZA407"/>
      <c r="ZB407"/>
      <c r="ZC407"/>
      <c r="ZD407"/>
      <c r="ZE407"/>
      <c r="ZF407"/>
      <c r="ZG407"/>
      <c r="ZH407"/>
      <c r="ZI407"/>
      <c r="ZJ407"/>
      <c r="ZK407"/>
      <c r="ZL407"/>
      <c r="ZM407"/>
      <c r="ZN407"/>
      <c r="ZO407"/>
      <c r="ZP407"/>
      <c r="ZQ407"/>
      <c r="ZR407"/>
      <c r="ZS407"/>
      <c r="ZT407"/>
      <c r="ZU407"/>
      <c r="ZV407"/>
      <c r="ZW407"/>
      <c r="ZX407"/>
      <c r="ZY407"/>
      <c r="ZZ407"/>
      <c r="AAA407"/>
      <c r="AAB407"/>
      <c r="AAC407"/>
      <c r="AAD407"/>
      <c r="AAE407"/>
      <c r="AAF407"/>
      <c r="AAG407"/>
      <c r="AAH407"/>
      <c r="AAI407"/>
      <c r="AAJ407"/>
      <c r="AAK407"/>
      <c r="AAL407"/>
      <c r="AAM407"/>
      <c r="AAN407"/>
      <c r="AAO407"/>
      <c r="AAP407"/>
      <c r="AAQ407"/>
      <c r="AAR407"/>
      <c r="AAS407"/>
      <c r="AAT407"/>
      <c r="AAU407"/>
      <c r="AAV407"/>
      <c r="AAW407"/>
      <c r="AAX407"/>
      <c r="AAY407"/>
      <c r="AAZ407"/>
      <c r="ABA407"/>
      <c r="ABB407"/>
      <c r="ABC407"/>
      <c r="ABD407"/>
      <c r="ABE407"/>
      <c r="ABF407"/>
      <c r="ABG407"/>
      <c r="ABH407"/>
      <c r="ABI407"/>
      <c r="ABJ407"/>
      <c r="ABK407"/>
      <c r="ABL407"/>
      <c r="ABM407"/>
      <c r="ABN407"/>
      <c r="ABO407"/>
      <c r="ABP407"/>
      <c r="ABQ407"/>
      <c r="ABR407"/>
      <c r="ABS407"/>
      <c r="ABT407"/>
      <c r="ABU407"/>
      <c r="ABV407"/>
      <c r="ABW407"/>
      <c r="ABX407"/>
      <c r="ABY407"/>
      <c r="ABZ407"/>
      <c r="ACA407"/>
      <c r="ACB407"/>
      <c r="ACC407"/>
      <c r="ACD407"/>
      <c r="ACE407"/>
      <c r="ACF407"/>
      <c r="ACG407"/>
      <c r="ACH407"/>
      <c r="ACI407"/>
      <c r="ACJ407"/>
      <c r="ACK407"/>
      <c r="ACL407"/>
      <c r="ACM407"/>
      <c r="ACN407"/>
      <c r="ACO407"/>
      <c r="ACP407"/>
      <c r="ACQ407"/>
      <c r="ACR407"/>
      <c r="ACS407"/>
      <c r="ACT407"/>
      <c r="ACU407"/>
      <c r="ACV407"/>
      <c r="ACW407"/>
      <c r="ACX407"/>
      <c r="ACY407"/>
      <c r="ACZ407"/>
      <c r="ADA407"/>
      <c r="ADB407"/>
      <c r="ADC407"/>
      <c r="ADD407"/>
      <c r="ADE407"/>
      <c r="ADF407"/>
      <c r="ADG407"/>
      <c r="ADH407"/>
      <c r="ADI407"/>
      <c r="ADJ407"/>
      <c r="ADK407"/>
      <c r="ADL407"/>
      <c r="ADM407"/>
      <c r="ADN407"/>
      <c r="ADO407"/>
      <c r="ADP407"/>
      <c r="ADQ407"/>
      <c r="ADR407"/>
      <c r="ADS407"/>
      <c r="ADT407"/>
      <c r="ADU407"/>
      <c r="ADV407"/>
      <c r="ADW407"/>
      <c r="ADX407"/>
      <c r="ADY407"/>
      <c r="ADZ407"/>
      <c r="AEA407"/>
      <c r="AEB407"/>
      <c r="AEC407"/>
      <c r="AED407"/>
      <c r="AEE407"/>
      <c r="AEF407"/>
      <c r="AEG407"/>
      <c r="AEH407"/>
      <c r="AEI407"/>
      <c r="AEJ407"/>
      <c r="AEK407"/>
      <c r="AEL407"/>
      <c r="AEM407"/>
      <c r="AEN407"/>
      <c r="AEO407"/>
      <c r="AEP407"/>
      <c r="AEQ407"/>
      <c r="AER407"/>
      <c r="AES407"/>
      <c r="AET407"/>
      <c r="AEU407"/>
      <c r="AEV407"/>
      <c r="AEW407"/>
      <c r="AEX407"/>
      <c r="AEY407"/>
      <c r="AEZ407"/>
      <c r="AFA407"/>
      <c r="AFB407"/>
      <c r="AFC407"/>
      <c r="AFD407"/>
      <c r="AFE407"/>
      <c r="AFF407"/>
      <c r="AFG407"/>
      <c r="AFH407"/>
      <c r="AFI407"/>
      <c r="AFJ407"/>
      <c r="AFK407"/>
      <c r="AFL407"/>
      <c r="AFM407"/>
      <c r="AFN407"/>
      <c r="AFO407"/>
      <c r="AFP407"/>
      <c r="AFQ407"/>
      <c r="AFR407"/>
      <c r="AFS407"/>
      <c r="AFT407"/>
      <c r="AFU407"/>
      <c r="AFV407"/>
      <c r="AFW407"/>
      <c r="AFX407"/>
      <c r="AFY407"/>
      <c r="AFZ407"/>
      <c r="AGA407"/>
      <c r="AGB407"/>
      <c r="AGC407"/>
      <c r="AGD407"/>
      <c r="AGE407"/>
      <c r="AGF407"/>
      <c r="AGG407"/>
      <c r="AGH407"/>
      <c r="AGI407"/>
      <c r="AGJ407"/>
      <c r="AGK407"/>
      <c r="AGL407"/>
      <c r="AGM407"/>
      <c r="AGN407"/>
      <c r="AGO407"/>
      <c r="AGP407"/>
      <c r="AGQ407"/>
      <c r="AGR407"/>
      <c r="AGS407"/>
      <c r="AGT407"/>
      <c r="AGU407"/>
      <c r="AGV407"/>
      <c r="AGW407"/>
      <c r="AGX407"/>
      <c r="AGY407"/>
      <c r="AGZ407"/>
      <c r="AHA407"/>
      <c r="AHB407"/>
      <c r="AHC407"/>
      <c r="AHD407"/>
      <c r="AHE407"/>
      <c r="AHF407"/>
      <c r="AHG407"/>
      <c r="AHH407"/>
      <c r="AHI407"/>
      <c r="AHJ407"/>
      <c r="AHK407"/>
      <c r="AHL407"/>
      <c r="AHM407"/>
      <c r="AHN407"/>
      <c r="AHO407"/>
      <c r="AHP407"/>
      <c r="AHQ407"/>
      <c r="AHR407"/>
      <c r="AHS407"/>
      <c r="AHT407"/>
      <c r="AHU407"/>
      <c r="AHV407"/>
      <c r="AHW407"/>
      <c r="AHX407"/>
      <c r="AHY407"/>
      <c r="AHZ407"/>
      <c r="AIA407"/>
      <c r="AIB407"/>
      <c r="AIC407"/>
      <c r="AID407"/>
      <c r="AIE407"/>
      <c r="AIF407"/>
      <c r="AIG407"/>
      <c r="AIH407"/>
      <c r="AII407"/>
      <c r="AIJ407"/>
      <c r="AIK407"/>
      <c r="AIL407"/>
      <c r="AIM407"/>
      <c r="AIN407"/>
      <c r="AIO407"/>
      <c r="AIP407"/>
      <c r="AIQ407"/>
      <c r="AIR407"/>
      <c r="AIS407"/>
      <c r="AIT407"/>
      <c r="AIU407"/>
      <c r="AIV407"/>
      <c r="AIW407"/>
      <c r="AIX407"/>
      <c r="AIY407"/>
      <c r="AIZ407"/>
      <c r="AJA407"/>
      <c r="AJB407"/>
      <c r="AJC407"/>
      <c r="AJD407"/>
      <c r="AJE407"/>
      <c r="AJF407"/>
      <c r="AJG407"/>
      <c r="AJH407"/>
      <c r="AJI407"/>
      <c r="AJJ407"/>
      <c r="AJK407"/>
      <c r="AJL407"/>
      <c r="AJM407"/>
      <c r="AJN407"/>
      <c r="AJO407"/>
      <c r="AJP407"/>
      <c r="AJQ407"/>
      <c r="AJR407"/>
      <c r="AJS407"/>
      <c r="AJT407"/>
      <c r="AJU407"/>
      <c r="AJV407"/>
      <c r="AJW407"/>
      <c r="AJX407"/>
      <c r="AJY407"/>
      <c r="AJZ407"/>
      <c r="AKA407"/>
      <c r="AKB407"/>
      <c r="AKC407"/>
      <c r="AKD407"/>
      <c r="AKE407"/>
      <c r="AKF407"/>
      <c r="AKG407"/>
      <c r="AKH407"/>
      <c r="AKI407"/>
      <c r="AKJ407"/>
      <c r="AKK407"/>
      <c r="AKL407"/>
      <c r="AKM407"/>
      <c r="AKN407"/>
      <c r="AKO407"/>
      <c r="AKP407"/>
      <c r="AKQ407"/>
      <c r="AKR407"/>
      <c r="AKS407"/>
      <c r="AKT407"/>
      <c r="AKU407"/>
      <c r="AKV407"/>
      <c r="AKW407"/>
      <c r="AKX407"/>
      <c r="AKY407"/>
      <c r="AKZ407"/>
      <c r="ALA407"/>
      <c r="ALB407"/>
      <c r="ALC407"/>
      <c r="ALD407"/>
      <c r="ALE407"/>
      <c r="ALF407"/>
      <c r="ALG407"/>
      <c r="ALH407"/>
      <c r="ALI407"/>
      <c r="ALJ407"/>
      <c r="ALK407"/>
      <c r="ALL407"/>
      <c r="ALM407"/>
      <c r="ALN407"/>
      <c r="ALO407"/>
      <c r="ALP407"/>
      <c r="ALQ407"/>
      <c r="ALR407"/>
      <c r="ALS407"/>
      <c r="ALT407"/>
      <c r="ALU407"/>
      <c r="ALV407"/>
      <c r="ALW407"/>
      <c r="ALX407"/>
      <c r="ALY407"/>
      <c r="ALZ407"/>
      <c r="AMA407"/>
      <c r="AMB407"/>
      <c r="AMC407"/>
      <c r="AMD407"/>
      <c r="AME407"/>
      <c r="AMF407"/>
      <c r="AMG407"/>
      <c r="AMH407"/>
      <c r="AMI407"/>
      <c r="AMJ407"/>
      <c r="AMK407"/>
      <c r="AML407"/>
      <c r="AMM407"/>
    </row>
    <row r="408" spans="1:1027" ht="27" customHeight="1">
      <c r="A408" s="655"/>
      <c r="B408" s="655"/>
      <c r="C408" s="263"/>
      <c r="D408" s="263">
        <v>4120</v>
      </c>
      <c r="E408" s="654" t="s">
        <v>222</v>
      </c>
      <c r="F408" s="654"/>
      <c r="G408" s="265">
        <v>25067</v>
      </c>
      <c r="H408" s="265">
        <v>25067</v>
      </c>
      <c r="I408" s="266">
        <v>9829.66</v>
      </c>
      <c r="J408" s="259">
        <f t="shared" si="43"/>
        <v>39.213547692184939</v>
      </c>
      <c r="K408" s="259">
        <f t="shared" si="44"/>
        <v>100</v>
      </c>
      <c r="L408" s="313"/>
      <c r="M408" s="313"/>
      <c r="N408" s="313"/>
      <c r="P408" s="267">
        <f t="shared" si="45"/>
        <v>0</v>
      </c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  <c r="XY408"/>
      <c r="XZ408"/>
      <c r="YA408"/>
      <c r="YB408"/>
      <c r="YC408"/>
      <c r="YD408"/>
      <c r="YE408"/>
      <c r="YF408"/>
      <c r="YG408"/>
      <c r="YH408"/>
      <c r="YI408"/>
      <c r="YJ408"/>
      <c r="YK408"/>
      <c r="YL408"/>
      <c r="YM408"/>
      <c r="YN408"/>
      <c r="YO408"/>
      <c r="YP408"/>
      <c r="YQ408"/>
      <c r="YR408"/>
      <c r="YS408"/>
      <c r="YT408"/>
      <c r="YU408"/>
      <c r="YV408"/>
      <c r="YW408"/>
      <c r="YX408"/>
      <c r="YY408"/>
      <c r="YZ408"/>
      <c r="ZA408"/>
      <c r="ZB408"/>
      <c r="ZC408"/>
      <c r="ZD408"/>
      <c r="ZE408"/>
      <c r="ZF408"/>
      <c r="ZG408"/>
      <c r="ZH408"/>
      <c r="ZI408"/>
      <c r="ZJ408"/>
      <c r="ZK408"/>
      <c r="ZL408"/>
      <c r="ZM408"/>
      <c r="ZN408"/>
      <c r="ZO408"/>
      <c r="ZP408"/>
      <c r="ZQ408"/>
      <c r="ZR408"/>
      <c r="ZS408"/>
      <c r="ZT408"/>
      <c r="ZU408"/>
      <c r="ZV408"/>
      <c r="ZW408"/>
      <c r="ZX408"/>
      <c r="ZY408"/>
      <c r="ZZ408"/>
      <c r="AAA408"/>
      <c r="AAB408"/>
      <c r="AAC408"/>
      <c r="AAD408"/>
      <c r="AAE408"/>
      <c r="AAF408"/>
      <c r="AAG408"/>
      <c r="AAH408"/>
      <c r="AAI408"/>
      <c r="AAJ408"/>
      <c r="AAK408"/>
      <c r="AAL408"/>
      <c r="AAM408"/>
      <c r="AAN408"/>
      <c r="AAO408"/>
      <c r="AAP408"/>
      <c r="AAQ408"/>
      <c r="AAR408"/>
      <c r="AAS408"/>
      <c r="AAT408"/>
      <c r="AAU408"/>
      <c r="AAV408"/>
      <c r="AAW408"/>
      <c r="AAX408"/>
      <c r="AAY408"/>
      <c r="AAZ408"/>
      <c r="ABA408"/>
      <c r="ABB408"/>
      <c r="ABC408"/>
      <c r="ABD408"/>
      <c r="ABE408"/>
      <c r="ABF408"/>
      <c r="ABG408"/>
      <c r="ABH408"/>
      <c r="ABI408"/>
      <c r="ABJ408"/>
      <c r="ABK408"/>
      <c r="ABL408"/>
      <c r="ABM408"/>
      <c r="ABN408"/>
      <c r="ABO408"/>
      <c r="ABP408"/>
      <c r="ABQ408"/>
      <c r="ABR408"/>
      <c r="ABS408"/>
      <c r="ABT408"/>
      <c r="ABU408"/>
      <c r="ABV408"/>
      <c r="ABW408"/>
      <c r="ABX408"/>
      <c r="ABY408"/>
      <c r="ABZ408"/>
      <c r="ACA408"/>
      <c r="ACB408"/>
      <c r="ACC408"/>
      <c r="ACD408"/>
      <c r="ACE408"/>
      <c r="ACF408"/>
      <c r="ACG408"/>
      <c r="ACH408"/>
      <c r="ACI408"/>
      <c r="ACJ408"/>
      <c r="ACK408"/>
      <c r="ACL408"/>
      <c r="ACM408"/>
      <c r="ACN408"/>
      <c r="ACO408"/>
      <c r="ACP408"/>
      <c r="ACQ408"/>
      <c r="ACR408"/>
      <c r="ACS408"/>
      <c r="ACT408"/>
      <c r="ACU408"/>
      <c r="ACV408"/>
      <c r="ACW408"/>
      <c r="ACX408"/>
      <c r="ACY408"/>
      <c r="ACZ408"/>
      <c r="ADA408"/>
      <c r="ADB408"/>
      <c r="ADC408"/>
      <c r="ADD408"/>
      <c r="ADE408"/>
      <c r="ADF408"/>
      <c r="ADG408"/>
      <c r="ADH408"/>
      <c r="ADI408"/>
      <c r="ADJ408"/>
      <c r="ADK408"/>
      <c r="ADL408"/>
      <c r="ADM408"/>
      <c r="ADN408"/>
      <c r="ADO408"/>
      <c r="ADP408"/>
      <c r="ADQ408"/>
      <c r="ADR408"/>
      <c r="ADS408"/>
      <c r="ADT408"/>
      <c r="ADU408"/>
      <c r="ADV408"/>
      <c r="ADW408"/>
      <c r="ADX408"/>
      <c r="ADY408"/>
      <c r="ADZ408"/>
      <c r="AEA408"/>
      <c r="AEB408"/>
      <c r="AEC408"/>
      <c r="AED408"/>
      <c r="AEE408"/>
      <c r="AEF408"/>
      <c r="AEG408"/>
      <c r="AEH408"/>
      <c r="AEI408"/>
      <c r="AEJ408"/>
      <c r="AEK408"/>
      <c r="AEL408"/>
      <c r="AEM408"/>
      <c r="AEN408"/>
      <c r="AEO408"/>
      <c r="AEP408"/>
      <c r="AEQ408"/>
      <c r="AER408"/>
      <c r="AES408"/>
      <c r="AET408"/>
      <c r="AEU408"/>
      <c r="AEV408"/>
      <c r="AEW408"/>
      <c r="AEX408"/>
      <c r="AEY408"/>
      <c r="AEZ408"/>
      <c r="AFA408"/>
      <c r="AFB408"/>
      <c r="AFC408"/>
      <c r="AFD408"/>
      <c r="AFE408"/>
      <c r="AFF408"/>
      <c r="AFG408"/>
      <c r="AFH408"/>
      <c r="AFI408"/>
      <c r="AFJ408"/>
      <c r="AFK408"/>
      <c r="AFL408"/>
      <c r="AFM408"/>
      <c r="AFN408"/>
      <c r="AFO408"/>
      <c r="AFP408"/>
      <c r="AFQ408"/>
      <c r="AFR408"/>
      <c r="AFS408"/>
      <c r="AFT408"/>
      <c r="AFU408"/>
      <c r="AFV408"/>
      <c r="AFW408"/>
      <c r="AFX408"/>
      <c r="AFY408"/>
      <c r="AFZ408"/>
      <c r="AGA408"/>
      <c r="AGB408"/>
      <c r="AGC408"/>
      <c r="AGD408"/>
      <c r="AGE408"/>
      <c r="AGF408"/>
      <c r="AGG408"/>
      <c r="AGH408"/>
      <c r="AGI408"/>
      <c r="AGJ408"/>
      <c r="AGK408"/>
      <c r="AGL408"/>
      <c r="AGM408"/>
      <c r="AGN408"/>
      <c r="AGO408"/>
      <c r="AGP408"/>
      <c r="AGQ408"/>
      <c r="AGR408"/>
      <c r="AGS408"/>
      <c r="AGT408"/>
      <c r="AGU408"/>
      <c r="AGV408"/>
      <c r="AGW408"/>
      <c r="AGX408"/>
      <c r="AGY408"/>
      <c r="AGZ408"/>
      <c r="AHA408"/>
      <c r="AHB408"/>
      <c r="AHC408"/>
      <c r="AHD408"/>
      <c r="AHE408"/>
      <c r="AHF408"/>
      <c r="AHG408"/>
      <c r="AHH408"/>
      <c r="AHI408"/>
      <c r="AHJ408"/>
      <c r="AHK408"/>
      <c r="AHL408"/>
      <c r="AHM408"/>
      <c r="AHN408"/>
      <c r="AHO408"/>
      <c r="AHP408"/>
      <c r="AHQ408"/>
      <c r="AHR408"/>
      <c r="AHS408"/>
      <c r="AHT408"/>
      <c r="AHU408"/>
      <c r="AHV408"/>
      <c r="AHW408"/>
      <c r="AHX408"/>
      <c r="AHY408"/>
      <c r="AHZ408"/>
      <c r="AIA408"/>
      <c r="AIB408"/>
      <c r="AIC408"/>
      <c r="AID408"/>
      <c r="AIE408"/>
      <c r="AIF408"/>
      <c r="AIG408"/>
      <c r="AIH408"/>
      <c r="AII408"/>
      <c r="AIJ408"/>
      <c r="AIK408"/>
      <c r="AIL408"/>
      <c r="AIM408"/>
      <c r="AIN408"/>
      <c r="AIO408"/>
      <c r="AIP408"/>
      <c r="AIQ408"/>
      <c r="AIR408"/>
      <c r="AIS408"/>
      <c r="AIT408"/>
      <c r="AIU408"/>
      <c r="AIV408"/>
      <c r="AIW408"/>
      <c r="AIX408"/>
      <c r="AIY408"/>
      <c r="AIZ408"/>
      <c r="AJA408"/>
      <c r="AJB408"/>
      <c r="AJC408"/>
      <c r="AJD408"/>
      <c r="AJE408"/>
      <c r="AJF408"/>
      <c r="AJG408"/>
      <c r="AJH408"/>
      <c r="AJI408"/>
      <c r="AJJ408"/>
      <c r="AJK408"/>
      <c r="AJL408"/>
      <c r="AJM408"/>
      <c r="AJN408"/>
      <c r="AJO408"/>
      <c r="AJP408"/>
      <c r="AJQ408"/>
      <c r="AJR408"/>
      <c r="AJS408"/>
      <c r="AJT408"/>
      <c r="AJU408"/>
      <c r="AJV408"/>
      <c r="AJW408"/>
      <c r="AJX408"/>
      <c r="AJY408"/>
      <c r="AJZ408"/>
      <c r="AKA408"/>
      <c r="AKB408"/>
      <c r="AKC408"/>
      <c r="AKD408"/>
      <c r="AKE408"/>
      <c r="AKF408"/>
      <c r="AKG408"/>
      <c r="AKH408"/>
      <c r="AKI408"/>
      <c r="AKJ408"/>
      <c r="AKK408"/>
      <c r="AKL408"/>
      <c r="AKM408"/>
      <c r="AKN408"/>
      <c r="AKO408"/>
      <c r="AKP408"/>
      <c r="AKQ408"/>
      <c r="AKR408"/>
      <c r="AKS408"/>
      <c r="AKT408"/>
      <c r="AKU408"/>
      <c r="AKV408"/>
      <c r="AKW408"/>
      <c r="AKX408"/>
      <c r="AKY408"/>
      <c r="AKZ408"/>
      <c r="ALA408"/>
      <c r="ALB408"/>
      <c r="ALC408"/>
      <c r="ALD408"/>
      <c r="ALE408"/>
      <c r="ALF408"/>
      <c r="ALG408"/>
      <c r="ALH408"/>
      <c r="ALI408"/>
      <c r="ALJ408"/>
      <c r="ALK408"/>
      <c r="ALL408"/>
      <c r="ALM408"/>
      <c r="ALN408"/>
      <c r="ALO408"/>
      <c r="ALP408"/>
      <c r="ALQ408"/>
      <c r="ALR408"/>
      <c r="ALS408"/>
      <c r="ALT408"/>
      <c r="ALU408"/>
      <c r="ALV408"/>
      <c r="ALW408"/>
      <c r="ALX408"/>
      <c r="ALY408"/>
      <c r="ALZ408"/>
      <c r="AMA408"/>
      <c r="AMB408"/>
      <c r="AMC408"/>
      <c r="AMD408"/>
      <c r="AME408"/>
      <c r="AMF408"/>
      <c r="AMG408"/>
      <c r="AMH408"/>
      <c r="AMI408"/>
      <c r="AMJ408"/>
      <c r="AMK408"/>
      <c r="AML408"/>
      <c r="AMM408"/>
    </row>
    <row r="409" spans="1:1027" ht="30.75" customHeight="1">
      <c r="A409" s="655"/>
      <c r="B409" s="655"/>
      <c r="C409" s="263"/>
      <c r="D409" s="263">
        <v>4170</v>
      </c>
      <c r="E409" s="654" t="s">
        <v>237</v>
      </c>
      <c r="F409" s="654"/>
      <c r="G409" s="265">
        <v>2000</v>
      </c>
      <c r="H409" s="265">
        <v>21800</v>
      </c>
      <c r="I409" s="266">
        <v>12330.58</v>
      </c>
      <c r="J409" s="259">
        <f t="shared" si="43"/>
        <v>56.562293577981649</v>
      </c>
      <c r="K409" s="259">
        <f t="shared" si="44"/>
        <v>1090</v>
      </c>
      <c r="L409" s="313"/>
      <c r="M409" s="313"/>
      <c r="N409" s="313"/>
      <c r="P409" s="267">
        <f t="shared" si="45"/>
        <v>19800</v>
      </c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  <c r="TE409"/>
      <c r="TF409"/>
      <c r="TG409"/>
      <c r="TH409"/>
      <c r="TI409"/>
      <c r="TJ409"/>
      <c r="TK409"/>
      <c r="TL409"/>
      <c r="TM409"/>
      <c r="TN409"/>
      <c r="TO409"/>
      <c r="TP409"/>
      <c r="TQ409"/>
      <c r="TR409"/>
      <c r="TS409"/>
      <c r="TT409"/>
      <c r="TU409"/>
      <c r="TV409"/>
      <c r="TW409"/>
      <c r="TX409"/>
      <c r="TY409"/>
      <c r="TZ409"/>
      <c r="UA409"/>
      <c r="UB409"/>
      <c r="UC409"/>
      <c r="UD409"/>
      <c r="UE409"/>
      <c r="UF409"/>
      <c r="UG409"/>
      <c r="UH409"/>
      <c r="UI409"/>
      <c r="UJ409"/>
      <c r="UK409"/>
      <c r="UL409"/>
      <c r="UM409"/>
      <c r="UN409"/>
      <c r="UO409"/>
      <c r="UP409"/>
      <c r="UQ409"/>
      <c r="UR409"/>
      <c r="US409"/>
      <c r="UT409"/>
      <c r="UU409"/>
      <c r="UV409"/>
      <c r="UW409"/>
      <c r="UX409"/>
      <c r="UY409"/>
      <c r="UZ409"/>
      <c r="VA409"/>
      <c r="VB409"/>
      <c r="VC409"/>
      <c r="VD409"/>
      <c r="VE409"/>
      <c r="VF409"/>
      <c r="VG409"/>
      <c r="VH409"/>
      <c r="VI409"/>
      <c r="VJ409"/>
      <c r="VK409"/>
      <c r="VL409"/>
      <c r="VM409"/>
      <c r="VN409"/>
      <c r="VO409"/>
      <c r="VP409"/>
      <c r="VQ409"/>
      <c r="VR409"/>
      <c r="VS409"/>
      <c r="VT409"/>
      <c r="VU409"/>
      <c r="VV409"/>
      <c r="VW409"/>
      <c r="VX409"/>
      <c r="VY409"/>
      <c r="VZ409"/>
      <c r="WA409"/>
      <c r="WB409"/>
      <c r="WC409"/>
      <c r="WD409"/>
      <c r="WE409"/>
      <c r="WF409"/>
      <c r="WG409"/>
      <c r="WH409"/>
      <c r="WI409"/>
      <c r="WJ409"/>
      <c r="WK409"/>
      <c r="WL409"/>
      <c r="WM409"/>
      <c r="WN409"/>
      <c r="WO409"/>
      <c r="WP409"/>
      <c r="WQ409"/>
      <c r="WR409"/>
      <c r="WS409"/>
      <c r="WT409"/>
      <c r="WU409"/>
      <c r="WV409"/>
      <c r="WW409"/>
      <c r="WX409"/>
      <c r="WY409"/>
      <c r="WZ409"/>
      <c r="XA409"/>
      <c r="XB409"/>
      <c r="XC409"/>
      <c r="XD409"/>
      <c r="XE409"/>
      <c r="XF409"/>
      <c r="XG409"/>
      <c r="XH409"/>
      <c r="XI409"/>
      <c r="XJ409"/>
      <c r="XK409"/>
      <c r="XL409"/>
      <c r="XM409"/>
      <c r="XN409"/>
      <c r="XO409"/>
      <c r="XP409"/>
      <c r="XQ409"/>
      <c r="XR409"/>
      <c r="XS409"/>
      <c r="XT409"/>
      <c r="XU409"/>
      <c r="XV409"/>
      <c r="XW409"/>
      <c r="XX409"/>
      <c r="XY409"/>
      <c r="XZ409"/>
      <c r="YA409"/>
      <c r="YB409"/>
      <c r="YC409"/>
      <c r="YD409"/>
      <c r="YE409"/>
      <c r="YF409"/>
      <c r="YG409"/>
      <c r="YH409"/>
      <c r="YI409"/>
      <c r="YJ409"/>
      <c r="YK409"/>
      <c r="YL409"/>
      <c r="YM409"/>
      <c r="YN409"/>
      <c r="YO409"/>
      <c r="YP409"/>
      <c r="YQ409"/>
      <c r="YR409"/>
      <c r="YS409"/>
      <c r="YT409"/>
      <c r="YU409"/>
      <c r="YV409"/>
      <c r="YW409"/>
      <c r="YX409"/>
      <c r="YY409"/>
      <c r="YZ409"/>
      <c r="ZA409"/>
      <c r="ZB409"/>
      <c r="ZC409"/>
      <c r="ZD409"/>
      <c r="ZE409"/>
      <c r="ZF409"/>
      <c r="ZG409"/>
      <c r="ZH409"/>
      <c r="ZI409"/>
      <c r="ZJ409"/>
      <c r="ZK409"/>
      <c r="ZL409"/>
      <c r="ZM409"/>
      <c r="ZN409"/>
      <c r="ZO409"/>
      <c r="ZP409"/>
      <c r="ZQ409"/>
      <c r="ZR409"/>
      <c r="ZS409"/>
      <c r="ZT409"/>
      <c r="ZU409"/>
      <c r="ZV409"/>
      <c r="ZW409"/>
      <c r="ZX409"/>
      <c r="ZY409"/>
      <c r="ZZ409"/>
      <c r="AAA409"/>
      <c r="AAB409"/>
      <c r="AAC409"/>
      <c r="AAD409"/>
      <c r="AAE409"/>
      <c r="AAF409"/>
      <c r="AAG409"/>
      <c r="AAH409"/>
      <c r="AAI409"/>
      <c r="AAJ409"/>
      <c r="AAK409"/>
      <c r="AAL409"/>
      <c r="AAM409"/>
      <c r="AAN409"/>
      <c r="AAO409"/>
      <c r="AAP409"/>
      <c r="AAQ409"/>
      <c r="AAR409"/>
      <c r="AAS409"/>
      <c r="AAT409"/>
      <c r="AAU409"/>
      <c r="AAV409"/>
      <c r="AAW409"/>
      <c r="AAX409"/>
      <c r="AAY409"/>
      <c r="AAZ409"/>
      <c r="ABA409"/>
      <c r="ABB409"/>
      <c r="ABC409"/>
      <c r="ABD409"/>
      <c r="ABE409"/>
      <c r="ABF409"/>
      <c r="ABG409"/>
      <c r="ABH409"/>
      <c r="ABI409"/>
      <c r="ABJ409"/>
      <c r="ABK409"/>
      <c r="ABL409"/>
      <c r="ABM409"/>
      <c r="ABN409"/>
      <c r="ABO409"/>
      <c r="ABP409"/>
      <c r="ABQ409"/>
      <c r="ABR409"/>
      <c r="ABS409"/>
      <c r="ABT409"/>
      <c r="ABU409"/>
      <c r="ABV409"/>
      <c r="ABW409"/>
      <c r="ABX409"/>
      <c r="ABY409"/>
      <c r="ABZ409"/>
      <c r="ACA409"/>
      <c r="ACB409"/>
      <c r="ACC409"/>
      <c r="ACD409"/>
      <c r="ACE409"/>
      <c r="ACF409"/>
      <c r="ACG409"/>
      <c r="ACH409"/>
      <c r="ACI409"/>
      <c r="ACJ409"/>
      <c r="ACK409"/>
      <c r="ACL409"/>
      <c r="ACM409"/>
      <c r="ACN409"/>
      <c r="ACO409"/>
      <c r="ACP409"/>
      <c r="ACQ409"/>
      <c r="ACR409"/>
      <c r="ACS409"/>
      <c r="ACT409"/>
      <c r="ACU409"/>
      <c r="ACV409"/>
      <c r="ACW409"/>
      <c r="ACX409"/>
      <c r="ACY409"/>
      <c r="ACZ409"/>
      <c r="ADA409"/>
      <c r="ADB409"/>
      <c r="ADC409"/>
      <c r="ADD409"/>
      <c r="ADE409"/>
      <c r="ADF409"/>
      <c r="ADG409"/>
      <c r="ADH409"/>
      <c r="ADI409"/>
      <c r="ADJ409"/>
      <c r="ADK409"/>
      <c r="ADL409"/>
      <c r="ADM409"/>
      <c r="ADN409"/>
      <c r="ADO409"/>
      <c r="ADP409"/>
      <c r="ADQ409"/>
      <c r="ADR409"/>
      <c r="ADS409"/>
      <c r="ADT409"/>
      <c r="ADU409"/>
      <c r="ADV409"/>
      <c r="ADW409"/>
      <c r="ADX409"/>
      <c r="ADY409"/>
      <c r="ADZ409"/>
      <c r="AEA409"/>
      <c r="AEB409"/>
      <c r="AEC409"/>
      <c r="AED409"/>
      <c r="AEE409"/>
      <c r="AEF409"/>
      <c r="AEG409"/>
      <c r="AEH409"/>
      <c r="AEI409"/>
      <c r="AEJ409"/>
      <c r="AEK409"/>
      <c r="AEL409"/>
      <c r="AEM409"/>
      <c r="AEN409"/>
      <c r="AEO409"/>
      <c r="AEP409"/>
      <c r="AEQ409"/>
      <c r="AER409"/>
      <c r="AES409"/>
      <c r="AET409"/>
      <c r="AEU409"/>
      <c r="AEV409"/>
      <c r="AEW409"/>
      <c r="AEX409"/>
      <c r="AEY409"/>
      <c r="AEZ409"/>
      <c r="AFA409"/>
      <c r="AFB409"/>
      <c r="AFC409"/>
      <c r="AFD409"/>
      <c r="AFE409"/>
      <c r="AFF409"/>
      <c r="AFG409"/>
      <c r="AFH409"/>
      <c r="AFI409"/>
      <c r="AFJ409"/>
      <c r="AFK409"/>
      <c r="AFL409"/>
      <c r="AFM409"/>
      <c r="AFN409"/>
      <c r="AFO409"/>
      <c r="AFP409"/>
      <c r="AFQ409"/>
      <c r="AFR409"/>
      <c r="AFS409"/>
      <c r="AFT409"/>
      <c r="AFU409"/>
      <c r="AFV409"/>
      <c r="AFW409"/>
      <c r="AFX409"/>
      <c r="AFY409"/>
      <c r="AFZ409"/>
      <c r="AGA409"/>
      <c r="AGB409"/>
      <c r="AGC409"/>
      <c r="AGD409"/>
      <c r="AGE409"/>
      <c r="AGF409"/>
      <c r="AGG409"/>
      <c r="AGH409"/>
      <c r="AGI409"/>
      <c r="AGJ409"/>
      <c r="AGK409"/>
      <c r="AGL409"/>
      <c r="AGM409"/>
      <c r="AGN409"/>
      <c r="AGO409"/>
      <c r="AGP409"/>
      <c r="AGQ409"/>
      <c r="AGR409"/>
      <c r="AGS409"/>
      <c r="AGT409"/>
      <c r="AGU409"/>
      <c r="AGV409"/>
      <c r="AGW409"/>
      <c r="AGX409"/>
      <c r="AGY409"/>
      <c r="AGZ409"/>
      <c r="AHA409"/>
      <c r="AHB409"/>
      <c r="AHC409"/>
      <c r="AHD409"/>
      <c r="AHE409"/>
      <c r="AHF409"/>
      <c r="AHG409"/>
      <c r="AHH409"/>
      <c r="AHI409"/>
      <c r="AHJ409"/>
      <c r="AHK409"/>
      <c r="AHL409"/>
      <c r="AHM409"/>
      <c r="AHN409"/>
      <c r="AHO409"/>
      <c r="AHP409"/>
      <c r="AHQ409"/>
      <c r="AHR409"/>
      <c r="AHS409"/>
      <c r="AHT409"/>
      <c r="AHU409"/>
      <c r="AHV409"/>
      <c r="AHW409"/>
      <c r="AHX409"/>
      <c r="AHY409"/>
      <c r="AHZ409"/>
      <c r="AIA409"/>
      <c r="AIB409"/>
      <c r="AIC409"/>
      <c r="AID409"/>
      <c r="AIE409"/>
      <c r="AIF409"/>
      <c r="AIG409"/>
      <c r="AIH409"/>
      <c r="AII409"/>
      <c r="AIJ409"/>
      <c r="AIK409"/>
      <c r="AIL409"/>
      <c r="AIM409"/>
      <c r="AIN409"/>
      <c r="AIO409"/>
      <c r="AIP409"/>
      <c r="AIQ409"/>
      <c r="AIR409"/>
      <c r="AIS409"/>
      <c r="AIT409"/>
      <c r="AIU409"/>
      <c r="AIV409"/>
      <c r="AIW409"/>
      <c r="AIX409"/>
      <c r="AIY409"/>
      <c r="AIZ409"/>
      <c r="AJA409"/>
      <c r="AJB409"/>
      <c r="AJC409"/>
      <c r="AJD409"/>
      <c r="AJE409"/>
      <c r="AJF409"/>
      <c r="AJG409"/>
      <c r="AJH409"/>
      <c r="AJI409"/>
      <c r="AJJ409"/>
      <c r="AJK409"/>
      <c r="AJL409"/>
      <c r="AJM409"/>
      <c r="AJN409"/>
      <c r="AJO409"/>
      <c r="AJP409"/>
      <c r="AJQ409"/>
      <c r="AJR409"/>
      <c r="AJS409"/>
      <c r="AJT409"/>
      <c r="AJU409"/>
      <c r="AJV409"/>
      <c r="AJW409"/>
      <c r="AJX409"/>
      <c r="AJY409"/>
      <c r="AJZ409"/>
      <c r="AKA409"/>
      <c r="AKB409"/>
      <c r="AKC409"/>
      <c r="AKD409"/>
      <c r="AKE409"/>
      <c r="AKF409"/>
      <c r="AKG409"/>
      <c r="AKH409"/>
      <c r="AKI409"/>
      <c r="AKJ409"/>
      <c r="AKK409"/>
      <c r="AKL409"/>
      <c r="AKM409"/>
      <c r="AKN409"/>
      <c r="AKO409"/>
      <c r="AKP409"/>
      <c r="AKQ409"/>
      <c r="AKR409"/>
      <c r="AKS409"/>
      <c r="AKT409"/>
      <c r="AKU409"/>
      <c r="AKV409"/>
      <c r="AKW409"/>
      <c r="AKX409"/>
      <c r="AKY409"/>
      <c r="AKZ409"/>
      <c r="ALA409"/>
      <c r="ALB409"/>
      <c r="ALC409"/>
      <c r="ALD409"/>
      <c r="ALE409"/>
      <c r="ALF409"/>
      <c r="ALG409"/>
      <c r="ALH409"/>
      <c r="ALI409"/>
      <c r="ALJ409"/>
      <c r="ALK409"/>
      <c r="ALL409"/>
      <c r="ALM409"/>
      <c r="ALN409"/>
      <c r="ALO409"/>
      <c r="ALP409"/>
      <c r="ALQ409"/>
      <c r="ALR409"/>
      <c r="ALS409"/>
      <c r="ALT409"/>
      <c r="ALU409"/>
      <c r="ALV409"/>
      <c r="ALW409"/>
      <c r="ALX409"/>
      <c r="ALY409"/>
      <c r="ALZ409"/>
      <c r="AMA409"/>
      <c r="AMB409"/>
      <c r="AMC409"/>
      <c r="AMD409"/>
      <c r="AME409"/>
      <c r="AMF409"/>
      <c r="AMG409"/>
      <c r="AMH409"/>
      <c r="AMI409"/>
      <c r="AMJ409"/>
      <c r="AMK409"/>
      <c r="AML409"/>
      <c r="AMM409"/>
    </row>
    <row r="410" spans="1:1027" ht="30.75" customHeight="1">
      <c r="A410" s="655"/>
      <c r="B410" s="655"/>
      <c r="C410" s="263"/>
      <c r="D410" s="263">
        <v>4210</v>
      </c>
      <c r="E410" s="654" t="s">
        <v>225</v>
      </c>
      <c r="F410" s="654"/>
      <c r="G410" s="265">
        <v>55000</v>
      </c>
      <c r="H410" s="265">
        <v>53704</v>
      </c>
      <c r="I410" s="266">
        <v>36398.11</v>
      </c>
      <c r="J410" s="259">
        <f t="shared" si="43"/>
        <v>67.775417101147028</v>
      </c>
      <c r="K410" s="259">
        <f t="shared" si="44"/>
        <v>97.643636363636361</v>
      </c>
      <c r="L410" s="313"/>
      <c r="M410" s="313"/>
      <c r="N410" s="313"/>
      <c r="P410" s="267">
        <f t="shared" si="45"/>
        <v>-1296</v>
      </c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  <c r="TH410"/>
      <c r="TI410"/>
      <c r="TJ410"/>
      <c r="TK410"/>
      <c r="TL410"/>
      <c r="TM410"/>
      <c r="TN410"/>
      <c r="TO410"/>
      <c r="TP410"/>
      <c r="TQ410"/>
      <c r="TR410"/>
      <c r="TS410"/>
      <c r="TT410"/>
      <c r="TU410"/>
      <c r="TV410"/>
      <c r="TW410"/>
      <c r="TX410"/>
      <c r="TY410"/>
      <c r="TZ410"/>
      <c r="UA410"/>
      <c r="UB410"/>
      <c r="UC410"/>
      <c r="UD410"/>
      <c r="UE410"/>
      <c r="UF410"/>
      <c r="UG410"/>
      <c r="UH410"/>
      <c r="UI410"/>
      <c r="UJ410"/>
      <c r="UK410"/>
      <c r="UL410"/>
      <c r="UM410"/>
      <c r="UN410"/>
      <c r="UO410"/>
      <c r="UP410"/>
      <c r="UQ410"/>
      <c r="UR410"/>
      <c r="US410"/>
      <c r="UT410"/>
      <c r="UU410"/>
      <c r="UV410"/>
      <c r="UW410"/>
      <c r="UX410"/>
      <c r="UY410"/>
      <c r="UZ410"/>
      <c r="VA410"/>
      <c r="VB410"/>
      <c r="VC410"/>
      <c r="VD410"/>
      <c r="VE410"/>
      <c r="VF410"/>
      <c r="VG410"/>
      <c r="VH410"/>
      <c r="VI410"/>
      <c r="VJ410"/>
      <c r="VK410"/>
      <c r="VL410"/>
      <c r="VM410"/>
      <c r="VN410"/>
      <c r="VO410"/>
      <c r="VP410"/>
      <c r="VQ410"/>
      <c r="VR410"/>
      <c r="VS410"/>
      <c r="VT410"/>
      <c r="VU410"/>
      <c r="VV410"/>
      <c r="VW410"/>
      <c r="VX410"/>
      <c r="VY410"/>
      <c r="VZ410"/>
      <c r="WA410"/>
      <c r="WB410"/>
      <c r="WC410"/>
      <c r="WD410"/>
      <c r="WE410"/>
      <c r="WF410"/>
      <c r="WG410"/>
      <c r="WH410"/>
      <c r="WI410"/>
      <c r="WJ410"/>
      <c r="WK410"/>
      <c r="WL410"/>
      <c r="WM410"/>
      <c r="WN410"/>
      <c r="WO410"/>
      <c r="WP410"/>
      <c r="WQ410"/>
      <c r="WR410"/>
      <c r="WS410"/>
      <c r="WT410"/>
      <c r="WU410"/>
      <c r="WV410"/>
      <c r="WW410"/>
      <c r="WX410"/>
      <c r="WY410"/>
      <c r="WZ410"/>
      <c r="XA410"/>
      <c r="XB410"/>
      <c r="XC410"/>
      <c r="XD410"/>
      <c r="XE410"/>
      <c r="XF410"/>
      <c r="XG410"/>
      <c r="XH410"/>
      <c r="XI410"/>
      <c r="XJ410"/>
      <c r="XK410"/>
      <c r="XL410"/>
      <c r="XM410"/>
      <c r="XN410"/>
      <c r="XO410"/>
      <c r="XP410"/>
      <c r="XQ410"/>
      <c r="XR410"/>
      <c r="XS410"/>
      <c r="XT410"/>
      <c r="XU410"/>
      <c r="XV410"/>
      <c r="XW410"/>
      <c r="XX410"/>
      <c r="XY410"/>
      <c r="XZ410"/>
      <c r="YA410"/>
      <c r="YB410"/>
      <c r="YC410"/>
      <c r="YD410"/>
      <c r="YE410"/>
      <c r="YF410"/>
      <c r="YG410"/>
      <c r="YH410"/>
      <c r="YI410"/>
      <c r="YJ410"/>
      <c r="YK410"/>
      <c r="YL410"/>
      <c r="YM410"/>
      <c r="YN410"/>
      <c r="YO410"/>
      <c r="YP410"/>
      <c r="YQ410"/>
      <c r="YR410"/>
      <c r="YS410"/>
      <c r="YT410"/>
      <c r="YU410"/>
      <c r="YV410"/>
      <c r="YW410"/>
      <c r="YX410"/>
      <c r="YY410"/>
      <c r="YZ410"/>
      <c r="ZA410"/>
      <c r="ZB410"/>
      <c r="ZC410"/>
      <c r="ZD410"/>
      <c r="ZE410"/>
      <c r="ZF410"/>
      <c r="ZG410"/>
      <c r="ZH410"/>
      <c r="ZI410"/>
      <c r="ZJ410"/>
      <c r="ZK410"/>
      <c r="ZL410"/>
      <c r="ZM410"/>
      <c r="ZN410"/>
      <c r="ZO410"/>
      <c r="ZP410"/>
      <c r="ZQ410"/>
      <c r="ZR410"/>
      <c r="ZS410"/>
      <c r="ZT410"/>
      <c r="ZU410"/>
      <c r="ZV410"/>
      <c r="ZW410"/>
      <c r="ZX410"/>
      <c r="ZY410"/>
      <c r="ZZ410"/>
      <c r="AAA410"/>
      <c r="AAB410"/>
      <c r="AAC410"/>
      <c r="AAD410"/>
      <c r="AAE410"/>
      <c r="AAF410"/>
      <c r="AAG410"/>
      <c r="AAH410"/>
      <c r="AAI410"/>
      <c r="AAJ410"/>
      <c r="AAK410"/>
      <c r="AAL410"/>
      <c r="AAM410"/>
      <c r="AAN410"/>
      <c r="AAO410"/>
      <c r="AAP410"/>
      <c r="AAQ410"/>
      <c r="AAR410"/>
      <c r="AAS410"/>
      <c r="AAT410"/>
      <c r="AAU410"/>
      <c r="AAV410"/>
      <c r="AAW410"/>
      <c r="AAX410"/>
      <c r="AAY410"/>
      <c r="AAZ410"/>
      <c r="ABA410"/>
      <c r="ABB410"/>
      <c r="ABC410"/>
      <c r="ABD410"/>
      <c r="ABE410"/>
      <c r="ABF410"/>
      <c r="ABG410"/>
      <c r="ABH410"/>
      <c r="ABI410"/>
      <c r="ABJ410"/>
      <c r="ABK410"/>
      <c r="ABL410"/>
      <c r="ABM410"/>
      <c r="ABN410"/>
      <c r="ABO410"/>
      <c r="ABP410"/>
      <c r="ABQ410"/>
      <c r="ABR410"/>
      <c r="ABS410"/>
      <c r="ABT410"/>
      <c r="ABU410"/>
      <c r="ABV410"/>
      <c r="ABW410"/>
      <c r="ABX410"/>
      <c r="ABY410"/>
      <c r="ABZ410"/>
      <c r="ACA410"/>
      <c r="ACB410"/>
      <c r="ACC410"/>
      <c r="ACD410"/>
      <c r="ACE410"/>
      <c r="ACF410"/>
      <c r="ACG410"/>
      <c r="ACH410"/>
      <c r="ACI410"/>
      <c r="ACJ410"/>
      <c r="ACK410"/>
      <c r="ACL410"/>
      <c r="ACM410"/>
      <c r="ACN410"/>
      <c r="ACO410"/>
      <c r="ACP410"/>
      <c r="ACQ410"/>
      <c r="ACR410"/>
      <c r="ACS410"/>
      <c r="ACT410"/>
      <c r="ACU410"/>
      <c r="ACV410"/>
      <c r="ACW410"/>
      <c r="ACX410"/>
      <c r="ACY410"/>
      <c r="ACZ410"/>
      <c r="ADA410"/>
      <c r="ADB410"/>
      <c r="ADC410"/>
      <c r="ADD410"/>
      <c r="ADE410"/>
      <c r="ADF410"/>
      <c r="ADG410"/>
      <c r="ADH410"/>
      <c r="ADI410"/>
      <c r="ADJ410"/>
      <c r="ADK410"/>
      <c r="ADL410"/>
      <c r="ADM410"/>
      <c r="ADN410"/>
      <c r="ADO410"/>
      <c r="ADP410"/>
      <c r="ADQ410"/>
      <c r="ADR410"/>
      <c r="ADS410"/>
      <c r="ADT410"/>
      <c r="ADU410"/>
      <c r="ADV410"/>
      <c r="ADW410"/>
      <c r="ADX410"/>
      <c r="ADY410"/>
      <c r="ADZ410"/>
      <c r="AEA410"/>
      <c r="AEB410"/>
      <c r="AEC410"/>
      <c r="AED410"/>
      <c r="AEE410"/>
      <c r="AEF410"/>
      <c r="AEG410"/>
      <c r="AEH410"/>
      <c r="AEI410"/>
      <c r="AEJ410"/>
      <c r="AEK410"/>
      <c r="AEL410"/>
      <c r="AEM410"/>
      <c r="AEN410"/>
      <c r="AEO410"/>
      <c r="AEP410"/>
      <c r="AEQ410"/>
      <c r="AER410"/>
      <c r="AES410"/>
      <c r="AET410"/>
      <c r="AEU410"/>
      <c r="AEV410"/>
      <c r="AEW410"/>
      <c r="AEX410"/>
      <c r="AEY410"/>
      <c r="AEZ410"/>
      <c r="AFA410"/>
      <c r="AFB410"/>
      <c r="AFC410"/>
      <c r="AFD410"/>
      <c r="AFE410"/>
      <c r="AFF410"/>
      <c r="AFG410"/>
      <c r="AFH410"/>
      <c r="AFI410"/>
      <c r="AFJ410"/>
      <c r="AFK410"/>
      <c r="AFL410"/>
      <c r="AFM410"/>
      <c r="AFN410"/>
      <c r="AFO410"/>
      <c r="AFP410"/>
      <c r="AFQ410"/>
      <c r="AFR410"/>
      <c r="AFS410"/>
      <c r="AFT410"/>
      <c r="AFU410"/>
      <c r="AFV410"/>
      <c r="AFW410"/>
      <c r="AFX410"/>
      <c r="AFY410"/>
      <c r="AFZ410"/>
      <c r="AGA410"/>
      <c r="AGB410"/>
      <c r="AGC410"/>
      <c r="AGD410"/>
      <c r="AGE410"/>
      <c r="AGF410"/>
      <c r="AGG410"/>
      <c r="AGH410"/>
      <c r="AGI410"/>
      <c r="AGJ410"/>
      <c r="AGK410"/>
      <c r="AGL410"/>
      <c r="AGM410"/>
      <c r="AGN410"/>
      <c r="AGO410"/>
      <c r="AGP410"/>
      <c r="AGQ410"/>
      <c r="AGR410"/>
      <c r="AGS410"/>
      <c r="AGT410"/>
      <c r="AGU410"/>
      <c r="AGV410"/>
      <c r="AGW410"/>
      <c r="AGX410"/>
      <c r="AGY410"/>
      <c r="AGZ410"/>
      <c r="AHA410"/>
      <c r="AHB410"/>
      <c r="AHC410"/>
      <c r="AHD410"/>
      <c r="AHE410"/>
      <c r="AHF410"/>
      <c r="AHG410"/>
      <c r="AHH410"/>
      <c r="AHI410"/>
      <c r="AHJ410"/>
      <c r="AHK410"/>
      <c r="AHL410"/>
      <c r="AHM410"/>
      <c r="AHN410"/>
      <c r="AHO410"/>
      <c r="AHP410"/>
      <c r="AHQ410"/>
      <c r="AHR410"/>
      <c r="AHS410"/>
      <c r="AHT410"/>
      <c r="AHU410"/>
      <c r="AHV410"/>
      <c r="AHW410"/>
      <c r="AHX410"/>
      <c r="AHY410"/>
      <c r="AHZ410"/>
      <c r="AIA410"/>
      <c r="AIB410"/>
      <c r="AIC410"/>
      <c r="AID410"/>
      <c r="AIE410"/>
      <c r="AIF410"/>
      <c r="AIG410"/>
      <c r="AIH410"/>
      <c r="AII410"/>
      <c r="AIJ410"/>
      <c r="AIK410"/>
      <c r="AIL410"/>
      <c r="AIM410"/>
      <c r="AIN410"/>
      <c r="AIO410"/>
      <c r="AIP410"/>
      <c r="AIQ410"/>
      <c r="AIR410"/>
      <c r="AIS410"/>
      <c r="AIT410"/>
      <c r="AIU410"/>
      <c r="AIV410"/>
      <c r="AIW410"/>
      <c r="AIX410"/>
      <c r="AIY410"/>
      <c r="AIZ410"/>
      <c r="AJA410"/>
      <c r="AJB410"/>
      <c r="AJC410"/>
      <c r="AJD410"/>
      <c r="AJE410"/>
      <c r="AJF410"/>
      <c r="AJG410"/>
      <c r="AJH410"/>
      <c r="AJI410"/>
      <c r="AJJ410"/>
      <c r="AJK410"/>
      <c r="AJL410"/>
      <c r="AJM410"/>
      <c r="AJN410"/>
      <c r="AJO410"/>
      <c r="AJP410"/>
      <c r="AJQ410"/>
      <c r="AJR410"/>
      <c r="AJS410"/>
      <c r="AJT410"/>
      <c r="AJU410"/>
      <c r="AJV410"/>
      <c r="AJW410"/>
      <c r="AJX410"/>
      <c r="AJY410"/>
      <c r="AJZ410"/>
      <c r="AKA410"/>
      <c r="AKB410"/>
      <c r="AKC410"/>
      <c r="AKD410"/>
      <c r="AKE410"/>
      <c r="AKF410"/>
      <c r="AKG410"/>
      <c r="AKH410"/>
      <c r="AKI410"/>
      <c r="AKJ410"/>
      <c r="AKK410"/>
      <c r="AKL410"/>
      <c r="AKM410"/>
      <c r="AKN410"/>
      <c r="AKO410"/>
      <c r="AKP410"/>
      <c r="AKQ410"/>
      <c r="AKR410"/>
      <c r="AKS410"/>
      <c r="AKT410"/>
      <c r="AKU410"/>
      <c r="AKV410"/>
      <c r="AKW410"/>
      <c r="AKX410"/>
      <c r="AKY410"/>
      <c r="AKZ410"/>
      <c r="ALA410"/>
      <c r="ALB410"/>
      <c r="ALC410"/>
      <c r="ALD410"/>
      <c r="ALE410"/>
      <c r="ALF410"/>
      <c r="ALG410"/>
      <c r="ALH410"/>
      <c r="ALI410"/>
      <c r="ALJ410"/>
      <c r="ALK410"/>
      <c r="ALL410"/>
      <c r="ALM410"/>
      <c r="ALN410"/>
      <c r="ALO410"/>
      <c r="ALP410"/>
      <c r="ALQ410"/>
      <c r="ALR410"/>
      <c r="ALS410"/>
      <c r="ALT410"/>
      <c r="ALU410"/>
      <c r="ALV410"/>
      <c r="ALW410"/>
      <c r="ALX410"/>
      <c r="ALY410"/>
      <c r="ALZ410"/>
      <c r="AMA410"/>
      <c r="AMB410"/>
      <c r="AMC410"/>
      <c r="AMD410"/>
      <c r="AME410"/>
      <c r="AMF410"/>
      <c r="AMG410"/>
      <c r="AMH410"/>
      <c r="AMI410"/>
      <c r="AMJ410"/>
      <c r="AMK410"/>
      <c r="AML410"/>
      <c r="AMM410"/>
    </row>
    <row r="411" spans="1:1027" ht="22.35" customHeight="1">
      <c r="A411" s="655"/>
      <c r="B411" s="655"/>
      <c r="C411" s="263"/>
      <c r="D411" s="263">
        <v>4260</v>
      </c>
      <c r="E411" s="654" t="s">
        <v>230</v>
      </c>
      <c r="F411" s="654"/>
      <c r="G411" s="265">
        <v>40000</v>
      </c>
      <c r="H411" s="265">
        <v>40000</v>
      </c>
      <c r="I411" s="266">
        <v>23168.86</v>
      </c>
      <c r="J411" s="259">
        <f t="shared" si="43"/>
        <v>57.922150000000002</v>
      </c>
      <c r="K411" s="259">
        <f t="shared" si="44"/>
        <v>100</v>
      </c>
      <c r="L411" s="313"/>
      <c r="M411" s="313"/>
      <c r="N411" s="313"/>
      <c r="P411" s="267">
        <f t="shared" si="45"/>
        <v>0</v>
      </c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  <c r="TH411"/>
      <c r="TI411"/>
      <c r="TJ411"/>
      <c r="TK411"/>
      <c r="TL411"/>
      <c r="TM411"/>
      <c r="TN411"/>
      <c r="TO411"/>
      <c r="TP411"/>
      <c r="TQ411"/>
      <c r="TR411"/>
      <c r="TS411"/>
      <c r="TT411"/>
      <c r="TU411"/>
      <c r="TV411"/>
      <c r="TW411"/>
      <c r="TX411"/>
      <c r="TY411"/>
      <c r="TZ411"/>
      <c r="UA411"/>
      <c r="UB411"/>
      <c r="UC411"/>
      <c r="UD411"/>
      <c r="UE411"/>
      <c r="UF411"/>
      <c r="UG411"/>
      <c r="UH411"/>
      <c r="UI411"/>
      <c r="UJ411"/>
      <c r="UK411"/>
      <c r="UL411"/>
      <c r="UM411"/>
      <c r="UN411"/>
      <c r="UO411"/>
      <c r="UP411"/>
      <c r="UQ411"/>
      <c r="UR411"/>
      <c r="US411"/>
      <c r="UT411"/>
      <c r="UU411"/>
      <c r="UV411"/>
      <c r="UW411"/>
      <c r="UX411"/>
      <c r="UY411"/>
      <c r="UZ411"/>
      <c r="VA411"/>
      <c r="VB411"/>
      <c r="VC411"/>
      <c r="VD411"/>
      <c r="VE411"/>
      <c r="VF411"/>
      <c r="VG411"/>
      <c r="VH411"/>
      <c r="VI411"/>
      <c r="VJ411"/>
      <c r="VK411"/>
      <c r="VL411"/>
      <c r="VM411"/>
      <c r="VN411"/>
      <c r="VO411"/>
      <c r="VP411"/>
      <c r="VQ411"/>
      <c r="VR411"/>
      <c r="VS411"/>
      <c r="VT411"/>
      <c r="VU411"/>
      <c r="VV411"/>
      <c r="VW411"/>
      <c r="VX411"/>
      <c r="VY411"/>
      <c r="VZ411"/>
      <c r="WA411"/>
      <c r="WB411"/>
      <c r="WC411"/>
      <c r="WD411"/>
      <c r="WE411"/>
      <c r="WF411"/>
      <c r="WG411"/>
      <c r="WH411"/>
      <c r="WI411"/>
      <c r="WJ411"/>
      <c r="WK411"/>
      <c r="WL411"/>
      <c r="WM411"/>
      <c r="WN411"/>
      <c r="WO411"/>
      <c r="WP411"/>
      <c r="WQ411"/>
      <c r="WR411"/>
      <c r="WS411"/>
      <c r="WT411"/>
      <c r="WU411"/>
      <c r="WV411"/>
      <c r="WW411"/>
      <c r="WX411"/>
      <c r="WY411"/>
      <c r="WZ411"/>
      <c r="XA411"/>
      <c r="XB411"/>
      <c r="XC411"/>
      <c r="XD411"/>
      <c r="XE411"/>
      <c r="XF411"/>
      <c r="XG411"/>
      <c r="XH411"/>
      <c r="XI411"/>
      <c r="XJ411"/>
      <c r="XK411"/>
      <c r="XL411"/>
      <c r="XM411"/>
      <c r="XN411"/>
      <c r="XO411"/>
      <c r="XP411"/>
      <c r="XQ411"/>
      <c r="XR411"/>
      <c r="XS411"/>
      <c r="XT411"/>
      <c r="XU411"/>
      <c r="XV411"/>
      <c r="XW411"/>
      <c r="XX411"/>
      <c r="XY411"/>
      <c r="XZ411"/>
      <c r="YA411"/>
      <c r="YB411"/>
      <c r="YC411"/>
      <c r="YD411"/>
      <c r="YE411"/>
      <c r="YF411"/>
      <c r="YG411"/>
      <c r="YH411"/>
      <c r="YI411"/>
      <c r="YJ411"/>
      <c r="YK411"/>
      <c r="YL411"/>
      <c r="YM411"/>
      <c r="YN411"/>
      <c r="YO411"/>
      <c r="YP411"/>
      <c r="YQ411"/>
      <c r="YR411"/>
      <c r="YS411"/>
      <c r="YT411"/>
      <c r="YU411"/>
      <c r="YV411"/>
      <c r="YW411"/>
      <c r="YX411"/>
      <c r="YY411"/>
      <c r="YZ411"/>
      <c r="ZA411"/>
      <c r="ZB411"/>
      <c r="ZC411"/>
      <c r="ZD411"/>
      <c r="ZE411"/>
      <c r="ZF411"/>
      <c r="ZG411"/>
      <c r="ZH411"/>
      <c r="ZI411"/>
      <c r="ZJ411"/>
      <c r="ZK411"/>
      <c r="ZL411"/>
      <c r="ZM411"/>
      <c r="ZN411"/>
      <c r="ZO411"/>
      <c r="ZP411"/>
      <c r="ZQ411"/>
      <c r="ZR411"/>
      <c r="ZS411"/>
      <c r="ZT411"/>
      <c r="ZU411"/>
      <c r="ZV411"/>
      <c r="ZW411"/>
      <c r="ZX411"/>
      <c r="ZY411"/>
      <c r="ZZ411"/>
      <c r="AAA411"/>
      <c r="AAB411"/>
      <c r="AAC411"/>
      <c r="AAD411"/>
      <c r="AAE411"/>
      <c r="AAF411"/>
      <c r="AAG411"/>
      <c r="AAH411"/>
      <c r="AAI411"/>
      <c r="AAJ411"/>
      <c r="AAK411"/>
      <c r="AAL411"/>
      <c r="AAM411"/>
      <c r="AAN411"/>
      <c r="AAO411"/>
      <c r="AAP411"/>
      <c r="AAQ411"/>
      <c r="AAR411"/>
      <c r="AAS411"/>
      <c r="AAT411"/>
      <c r="AAU411"/>
      <c r="AAV411"/>
      <c r="AAW411"/>
      <c r="AAX411"/>
      <c r="AAY411"/>
      <c r="AAZ411"/>
      <c r="ABA411"/>
      <c r="ABB411"/>
      <c r="ABC411"/>
      <c r="ABD411"/>
      <c r="ABE411"/>
      <c r="ABF411"/>
      <c r="ABG411"/>
      <c r="ABH411"/>
      <c r="ABI411"/>
      <c r="ABJ411"/>
      <c r="ABK411"/>
      <c r="ABL411"/>
      <c r="ABM411"/>
      <c r="ABN411"/>
      <c r="ABO411"/>
      <c r="ABP411"/>
      <c r="ABQ411"/>
      <c r="ABR411"/>
      <c r="ABS411"/>
      <c r="ABT411"/>
      <c r="ABU411"/>
      <c r="ABV411"/>
      <c r="ABW411"/>
      <c r="ABX411"/>
      <c r="ABY411"/>
      <c r="ABZ411"/>
      <c r="ACA411"/>
      <c r="ACB411"/>
      <c r="ACC411"/>
      <c r="ACD411"/>
      <c r="ACE411"/>
      <c r="ACF411"/>
      <c r="ACG411"/>
      <c r="ACH411"/>
      <c r="ACI411"/>
      <c r="ACJ411"/>
      <c r="ACK411"/>
      <c r="ACL411"/>
      <c r="ACM411"/>
      <c r="ACN411"/>
      <c r="ACO411"/>
      <c r="ACP411"/>
      <c r="ACQ411"/>
      <c r="ACR411"/>
      <c r="ACS411"/>
      <c r="ACT411"/>
      <c r="ACU411"/>
      <c r="ACV411"/>
      <c r="ACW411"/>
      <c r="ACX411"/>
      <c r="ACY411"/>
      <c r="ACZ411"/>
      <c r="ADA411"/>
      <c r="ADB411"/>
      <c r="ADC411"/>
      <c r="ADD411"/>
      <c r="ADE411"/>
      <c r="ADF411"/>
      <c r="ADG411"/>
      <c r="ADH411"/>
      <c r="ADI411"/>
      <c r="ADJ411"/>
      <c r="ADK411"/>
      <c r="ADL411"/>
      <c r="ADM411"/>
      <c r="ADN411"/>
      <c r="ADO411"/>
      <c r="ADP411"/>
      <c r="ADQ411"/>
      <c r="ADR411"/>
      <c r="ADS411"/>
      <c r="ADT411"/>
      <c r="ADU411"/>
      <c r="ADV411"/>
      <c r="ADW411"/>
      <c r="ADX411"/>
      <c r="ADY411"/>
      <c r="ADZ411"/>
      <c r="AEA411"/>
      <c r="AEB411"/>
      <c r="AEC411"/>
      <c r="AED411"/>
      <c r="AEE411"/>
      <c r="AEF411"/>
      <c r="AEG411"/>
      <c r="AEH411"/>
      <c r="AEI411"/>
      <c r="AEJ411"/>
      <c r="AEK411"/>
      <c r="AEL411"/>
      <c r="AEM411"/>
      <c r="AEN411"/>
      <c r="AEO411"/>
      <c r="AEP411"/>
      <c r="AEQ411"/>
      <c r="AER411"/>
      <c r="AES411"/>
      <c r="AET411"/>
      <c r="AEU411"/>
      <c r="AEV411"/>
      <c r="AEW411"/>
      <c r="AEX411"/>
      <c r="AEY411"/>
      <c r="AEZ411"/>
      <c r="AFA411"/>
      <c r="AFB411"/>
      <c r="AFC411"/>
      <c r="AFD411"/>
      <c r="AFE411"/>
      <c r="AFF411"/>
      <c r="AFG411"/>
      <c r="AFH411"/>
      <c r="AFI411"/>
      <c r="AFJ411"/>
      <c r="AFK411"/>
      <c r="AFL411"/>
      <c r="AFM411"/>
      <c r="AFN411"/>
      <c r="AFO411"/>
      <c r="AFP411"/>
      <c r="AFQ411"/>
      <c r="AFR411"/>
      <c r="AFS411"/>
      <c r="AFT411"/>
      <c r="AFU411"/>
      <c r="AFV411"/>
      <c r="AFW411"/>
      <c r="AFX411"/>
      <c r="AFY411"/>
      <c r="AFZ411"/>
      <c r="AGA411"/>
      <c r="AGB411"/>
      <c r="AGC411"/>
      <c r="AGD411"/>
      <c r="AGE411"/>
      <c r="AGF411"/>
      <c r="AGG411"/>
      <c r="AGH411"/>
      <c r="AGI411"/>
      <c r="AGJ411"/>
      <c r="AGK411"/>
      <c r="AGL411"/>
      <c r="AGM411"/>
      <c r="AGN411"/>
      <c r="AGO411"/>
      <c r="AGP411"/>
      <c r="AGQ411"/>
      <c r="AGR411"/>
      <c r="AGS411"/>
      <c r="AGT411"/>
      <c r="AGU411"/>
      <c r="AGV411"/>
      <c r="AGW411"/>
      <c r="AGX411"/>
      <c r="AGY411"/>
      <c r="AGZ411"/>
      <c r="AHA411"/>
      <c r="AHB411"/>
      <c r="AHC411"/>
      <c r="AHD411"/>
      <c r="AHE411"/>
      <c r="AHF411"/>
      <c r="AHG411"/>
      <c r="AHH411"/>
      <c r="AHI411"/>
      <c r="AHJ411"/>
      <c r="AHK411"/>
      <c r="AHL411"/>
      <c r="AHM411"/>
      <c r="AHN411"/>
      <c r="AHO411"/>
      <c r="AHP411"/>
      <c r="AHQ411"/>
      <c r="AHR411"/>
      <c r="AHS411"/>
      <c r="AHT411"/>
      <c r="AHU411"/>
      <c r="AHV411"/>
      <c r="AHW411"/>
      <c r="AHX411"/>
      <c r="AHY411"/>
      <c r="AHZ411"/>
      <c r="AIA411"/>
      <c r="AIB411"/>
      <c r="AIC411"/>
      <c r="AID411"/>
      <c r="AIE411"/>
      <c r="AIF411"/>
      <c r="AIG411"/>
      <c r="AIH411"/>
      <c r="AII411"/>
      <c r="AIJ411"/>
      <c r="AIK411"/>
      <c r="AIL411"/>
      <c r="AIM411"/>
      <c r="AIN411"/>
      <c r="AIO411"/>
      <c r="AIP411"/>
      <c r="AIQ411"/>
      <c r="AIR411"/>
      <c r="AIS411"/>
      <c r="AIT411"/>
      <c r="AIU411"/>
      <c r="AIV411"/>
      <c r="AIW411"/>
      <c r="AIX411"/>
      <c r="AIY411"/>
      <c r="AIZ411"/>
      <c r="AJA411"/>
      <c r="AJB411"/>
      <c r="AJC411"/>
      <c r="AJD411"/>
      <c r="AJE411"/>
      <c r="AJF411"/>
      <c r="AJG411"/>
      <c r="AJH411"/>
      <c r="AJI411"/>
      <c r="AJJ411"/>
      <c r="AJK411"/>
      <c r="AJL411"/>
      <c r="AJM411"/>
      <c r="AJN411"/>
      <c r="AJO411"/>
      <c r="AJP411"/>
      <c r="AJQ411"/>
      <c r="AJR411"/>
      <c r="AJS411"/>
      <c r="AJT411"/>
      <c r="AJU411"/>
      <c r="AJV411"/>
      <c r="AJW411"/>
      <c r="AJX411"/>
      <c r="AJY411"/>
      <c r="AJZ411"/>
      <c r="AKA411"/>
      <c r="AKB411"/>
      <c r="AKC411"/>
      <c r="AKD411"/>
      <c r="AKE411"/>
      <c r="AKF411"/>
      <c r="AKG411"/>
      <c r="AKH411"/>
      <c r="AKI411"/>
      <c r="AKJ411"/>
      <c r="AKK411"/>
      <c r="AKL411"/>
      <c r="AKM411"/>
      <c r="AKN411"/>
      <c r="AKO411"/>
      <c r="AKP411"/>
      <c r="AKQ411"/>
      <c r="AKR411"/>
      <c r="AKS411"/>
      <c r="AKT411"/>
      <c r="AKU411"/>
      <c r="AKV411"/>
      <c r="AKW411"/>
      <c r="AKX411"/>
      <c r="AKY411"/>
      <c r="AKZ411"/>
      <c r="ALA411"/>
      <c r="ALB411"/>
      <c r="ALC411"/>
      <c r="ALD411"/>
      <c r="ALE411"/>
      <c r="ALF411"/>
      <c r="ALG411"/>
      <c r="ALH411"/>
      <c r="ALI411"/>
      <c r="ALJ411"/>
      <c r="ALK411"/>
      <c r="ALL411"/>
      <c r="ALM411"/>
      <c r="ALN411"/>
      <c r="ALO411"/>
      <c r="ALP411"/>
      <c r="ALQ411"/>
      <c r="ALR411"/>
      <c r="ALS411"/>
      <c r="ALT411"/>
      <c r="ALU411"/>
      <c r="ALV411"/>
      <c r="ALW411"/>
      <c r="ALX411"/>
      <c r="ALY411"/>
      <c r="ALZ411"/>
      <c r="AMA411"/>
      <c r="AMB411"/>
      <c r="AMC411"/>
      <c r="AMD411"/>
      <c r="AME411"/>
      <c r="AMF411"/>
      <c r="AMG411"/>
      <c r="AMH411"/>
      <c r="AMI411"/>
      <c r="AMJ411"/>
      <c r="AMK411"/>
      <c r="AML411"/>
      <c r="AMM411"/>
    </row>
    <row r="412" spans="1:1027" ht="24" customHeight="1">
      <c r="A412" s="655"/>
      <c r="B412" s="655"/>
      <c r="C412" s="263"/>
      <c r="D412" s="263">
        <v>4270</v>
      </c>
      <c r="E412" s="654" t="s">
        <v>223</v>
      </c>
      <c r="F412" s="654"/>
      <c r="G412" s="265">
        <v>27000</v>
      </c>
      <c r="H412" s="265">
        <v>24947</v>
      </c>
      <c r="I412" s="266">
        <v>20974.62</v>
      </c>
      <c r="J412" s="259">
        <f t="shared" si="43"/>
        <v>84.076722652022283</v>
      </c>
      <c r="K412" s="259">
        <f t="shared" si="44"/>
        <v>92.396296296296299</v>
      </c>
      <c r="L412" s="313"/>
      <c r="M412" s="313"/>
      <c r="N412" s="313"/>
      <c r="P412" s="267">
        <f t="shared" si="45"/>
        <v>-2053</v>
      </c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  <c r="UR412"/>
      <c r="US412"/>
      <c r="UT412"/>
      <c r="UU412"/>
      <c r="UV412"/>
      <c r="UW412"/>
      <c r="UX412"/>
      <c r="UY412"/>
      <c r="UZ412"/>
      <c r="VA412"/>
      <c r="VB412"/>
      <c r="VC412"/>
      <c r="VD412"/>
      <c r="VE412"/>
      <c r="VF412"/>
      <c r="VG412"/>
      <c r="VH412"/>
      <c r="VI412"/>
      <c r="VJ412"/>
      <c r="VK412"/>
      <c r="VL412"/>
      <c r="VM412"/>
      <c r="VN412"/>
      <c r="VO412"/>
      <c r="VP412"/>
      <c r="VQ412"/>
      <c r="VR412"/>
      <c r="VS412"/>
      <c r="VT412"/>
      <c r="VU412"/>
      <c r="VV412"/>
      <c r="VW412"/>
      <c r="VX412"/>
      <c r="VY412"/>
      <c r="VZ412"/>
      <c r="WA412"/>
      <c r="WB412"/>
      <c r="WC412"/>
      <c r="WD412"/>
      <c r="WE412"/>
      <c r="WF412"/>
      <c r="WG412"/>
      <c r="WH412"/>
      <c r="WI412"/>
      <c r="WJ412"/>
      <c r="WK412"/>
      <c r="WL412"/>
      <c r="WM412"/>
      <c r="WN412"/>
      <c r="WO412"/>
      <c r="WP412"/>
      <c r="WQ412"/>
      <c r="WR412"/>
      <c r="WS412"/>
      <c r="WT412"/>
      <c r="WU412"/>
      <c r="WV412"/>
      <c r="WW412"/>
      <c r="WX412"/>
      <c r="WY412"/>
      <c r="WZ412"/>
      <c r="XA412"/>
      <c r="XB412"/>
      <c r="XC412"/>
      <c r="XD412"/>
      <c r="XE412"/>
      <c r="XF412"/>
      <c r="XG412"/>
      <c r="XH412"/>
      <c r="XI412"/>
      <c r="XJ412"/>
      <c r="XK412"/>
      <c r="XL412"/>
      <c r="XM412"/>
      <c r="XN412"/>
      <c r="XO412"/>
      <c r="XP412"/>
      <c r="XQ412"/>
      <c r="XR412"/>
      <c r="XS412"/>
      <c r="XT412"/>
      <c r="XU412"/>
      <c r="XV412"/>
      <c r="XW412"/>
      <c r="XX412"/>
      <c r="XY412"/>
      <c r="XZ412"/>
      <c r="YA412"/>
      <c r="YB412"/>
      <c r="YC412"/>
      <c r="YD412"/>
      <c r="YE412"/>
      <c r="YF412"/>
      <c r="YG412"/>
      <c r="YH412"/>
      <c r="YI412"/>
      <c r="YJ412"/>
      <c r="YK412"/>
      <c r="YL412"/>
      <c r="YM412"/>
      <c r="YN412"/>
      <c r="YO412"/>
      <c r="YP412"/>
      <c r="YQ412"/>
      <c r="YR412"/>
      <c r="YS412"/>
      <c r="YT412"/>
      <c r="YU412"/>
      <c r="YV412"/>
      <c r="YW412"/>
      <c r="YX412"/>
      <c r="YY412"/>
      <c r="YZ412"/>
      <c r="ZA412"/>
      <c r="ZB412"/>
      <c r="ZC412"/>
      <c r="ZD412"/>
      <c r="ZE412"/>
      <c r="ZF412"/>
      <c r="ZG412"/>
      <c r="ZH412"/>
      <c r="ZI412"/>
      <c r="ZJ412"/>
      <c r="ZK412"/>
      <c r="ZL412"/>
      <c r="ZM412"/>
      <c r="ZN412"/>
      <c r="ZO412"/>
      <c r="ZP412"/>
      <c r="ZQ412"/>
      <c r="ZR412"/>
      <c r="ZS412"/>
      <c r="ZT412"/>
      <c r="ZU412"/>
      <c r="ZV412"/>
      <c r="ZW412"/>
      <c r="ZX412"/>
      <c r="ZY412"/>
      <c r="ZZ412"/>
      <c r="AAA412"/>
      <c r="AAB412"/>
      <c r="AAC412"/>
      <c r="AAD412"/>
      <c r="AAE412"/>
      <c r="AAF412"/>
      <c r="AAG412"/>
      <c r="AAH412"/>
      <c r="AAI412"/>
      <c r="AAJ412"/>
      <c r="AAK412"/>
      <c r="AAL412"/>
      <c r="AAM412"/>
      <c r="AAN412"/>
      <c r="AAO412"/>
      <c r="AAP412"/>
      <c r="AAQ412"/>
      <c r="AAR412"/>
      <c r="AAS412"/>
      <c r="AAT412"/>
      <c r="AAU412"/>
      <c r="AAV412"/>
      <c r="AAW412"/>
      <c r="AAX412"/>
      <c r="AAY412"/>
      <c r="AAZ412"/>
      <c r="ABA412"/>
      <c r="ABB412"/>
      <c r="ABC412"/>
      <c r="ABD412"/>
      <c r="ABE412"/>
      <c r="ABF412"/>
      <c r="ABG412"/>
      <c r="ABH412"/>
      <c r="ABI412"/>
      <c r="ABJ412"/>
      <c r="ABK412"/>
      <c r="ABL412"/>
      <c r="ABM412"/>
      <c r="ABN412"/>
      <c r="ABO412"/>
      <c r="ABP412"/>
      <c r="ABQ412"/>
      <c r="ABR412"/>
      <c r="ABS412"/>
      <c r="ABT412"/>
      <c r="ABU412"/>
      <c r="ABV412"/>
      <c r="ABW412"/>
      <c r="ABX412"/>
      <c r="ABY412"/>
      <c r="ABZ412"/>
      <c r="ACA412"/>
      <c r="ACB412"/>
      <c r="ACC412"/>
      <c r="ACD412"/>
      <c r="ACE412"/>
      <c r="ACF412"/>
      <c r="ACG412"/>
      <c r="ACH412"/>
      <c r="ACI412"/>
      <c r="ACJ412"/>
      <c r="ACK412"/>
      <c r="ACL412"/>
      <c r="ACM412"/>
      <c r="ACN412"/>
      <c r="ACO412"/>
      <c r="ACP412"/>
      <c r="ACQ412"/>
      <c r="ACR412"/>
      <c r="ACS412"/>
      <c r="ACT412"/>
      <c r="ACU412"/>
      <c r="ACV412"/>
      <c r="ACW412"/>
      <c r="ACX412"/>
      <c r="ACY412"/>
      <c r="ACZ412"/>
      <c r="ADA412"/>
      <c r="ADB412"/>
      <c r="ADC412"/>
      <c r="ADD412"/>
      <c r="ADE412"/>
      <c r="ADF412"/>
      <c r="ADG412"/>
      <c r="ADH412"/>
      <c r="ADI412"/>
      <c r="ADJ412"/>
      <c r="ADK412"/>
      <c r="ADL412"/>
      <c r="ADM412"/>
      <c r="ADN412"/>
      <c r="ADO412"/>
      <c r="ADP412"/>
      <c r="ADQ412"/>
      <c r="ADR412"/>
      <c r="ADS412"/>
      <c r="ADT412"/>
      <c r="ADU412"/>
      <c r="ADV412"/>
      <c r="ADW412"/>
      <c r="ADX412"/>
      <c r="ADY412"/>
      <c r="ADZ412"/>
      <c r="AEA412"/>
      <c r="AEB412"/>
      <c r="AEC412"/>
      <c r="AED412"/>
      <c r="AEE412"/>
      <c r="AEF412"/>
      <c r="AEG412"/>
      <c r="AEH412"/>
      <c r="AEI412"/>
      <c r="AEJ412"/>
      <c r="AEK412"/>
      <c r="AEL412"/>
      <c r="AEM412"/>
      <c r="AEN412"/>
      <c r="AEO412"/>
      <c r="AEP412"/>
      <c r="AEQ412"/>
      <c r="AER412"/>
      <c r="AES412"/>
      <c r="AET412"/>
      <c r="AEU412"/>
      <c r="AEV412"/>
      <c r="AEW412"/>
      <c r="AEX412"/>
      <c r="AEY412"/>
      <c r="AEZ412"/>
      <c r="AFA412"/>
      <c r="AFB412"/>
      <c r="AFC412"/>
      <c r="AFD412"/>
      <c r="AFE412"/>
      <c r="AFF412"/>
      <c r="AFG412"/>
      <c r="AFH412"/>
      <c r="AFI412"/>
      <c r="AFJ412"/>
      <c r="AFK412"/>
      <c r="AFL412"/>
      <c r="AFM412"/>
      <c r="AFN412"/>
      <c r="AFO412"/>
      <c r="AFP412"/>
      <c r="AFQ412"/>
      <c r="AFR412"/>
      <c r="AFS412"/>
      <c r="AFT412"/>
      <c r="AFU412"/>
      <c r="AFV412"/>
      <c r="AFW412"/>
      <c r="AFX412"/>
      <c r="AFY412"/>
      <c r="AFZ412"/>
      <c r="AGA412"/>
      <c r="AGB412"/>
      <c r="AGC412"/>
      <c r="AGD412"/>
      <c r="AGE412"/>
      <c r="AGF412"/>
      <c r="AGG412"/>
      <c r="AGH412"/>
      <c r="AGI412"/>
      <c r="AGJ412"/>
      <c r="AGK412"/>
      <c r="AGL412"/>
      <c r="AGM412"/>
      <c r="AGN412"/>
      <c r="AGO412"/>
      <c r="AGP412"/>
      <c r="AGQ412"/>
      <c r="AGR412"/>
      <c r="AGS412"/>
      <c r="AGT412"/>
      <c r="AGU412"/>
      <c r="AGV412"/>
      <c r="AGW412"/>
      <c r="AGX412"/>
      <c r="AGY412"/>
      <c r="AGZ412"/>
      <c r="AHA412"/>
      <c r="AHB412"/>
      <c r="AHC412"/>
      <c r="AHD412"/>
      <c r="AHE412"/>
      <c r="AHF412"/>
      <c r="AHG412"/>
      <c r="AHH412"/>
      <c r="AHI412"/>
      <c r="AHJ412"/>
      <c r="AHK412"/>
      <c r="AHL412"/>
      <c r="AHM412"/>
      <c r="AHN412"/>
      <c r="AHO412"/>
      <c r="AHP412"/>
      <c r="AHQ412"/>
      <c r="AHR412"/>
      <c r="AHS412"/>
      <c r="AHT412"/>
      <c r="AHU412"/>
      <c r="AHV412"/>
      <c r="AHW412"/>
      <c r="AHX412"/>
      <c r="AHY412"/>
      <c r="AHZ412"/>
      <c r="AIA412"/>
      <c r="AIB412"/>
      <c r="AIC412"/>
      <c r="AID412"/>
      <c r="AIE412"/>
      <c r="AIF412"/>
      <c r="AIG412"/>
      <c r="AIH412"/>
      <c r="AII412"/>
      <c r="AIJ412"/>
      <c r="AIK412"/>
      <c r="AIL412"/>
      <c r="AIM412"/>
      <c r="AIN412"/>
      <c r="AIO412"/>
      <c r="AIP412"/>
      <c r="AIQ412"/>
      <c r="AIR412"/>
      <c r="AIS412"/>
      <c r="AIT412"/>
      <c r="AIU412"/>
      <c r="AIV412"/>
      <c r="AIW412"/>
      <c r="AIX412"/>
      <c r="AIY412"/>
      <c r="AIZ412"/>
      <c r="AJA412"/>
      <c r="AJB412"/>
      <c r="AJC412"/>
      <c r="AJD412"/>
      <c r="AJE412"/>
      <c r="AJF412"/>
      <c r="AJG412"/>
      <c r="AJH412"/>
      <c r="AJI412"/>
      <c r="AJJ412"/>
      <c r="AJK412"/>
      <c r="AJL412"/>
      <c r="AJM412"/>
      <c r="AJN412"/>
      <c r="AJO412"/>
      <c r="AJP412"/>
      <c r="AJQ412"/>
      <c r="AJR412"/>
      <c r="AJS412"/>
      <c r="AJT412"/>
      <c r="AJU412"/>
      <c r="AJV412"/>
      <c r="AJW412"/>
      <c r="AJX412"/>
      <c r="AJY412"/>
      <c r="AJZ412"/>
      <c r="AKA412"/>
      <c r="AKB412"/>
      <c r="AKC412"/>
      <c r="AKD412"/>
      <c r="AKE412"/>
      <c r="AKF412"/>
      <c r="AKG412"/>
      <c r="AKH412"/>
      <c r="AKI412"/>
      <c r="AKJ412"/>
      <c r="AKK412"/>
      <c r="AKL412"/>
      <c r="AKM412"/>
      <c r="AKN412"/>
      <c r="AKO412"/>
      <c r="AKP412"/>
      <c r="AKQ412"/>
      <c r="AKR412"/>
      <c r="AKS412"/>
      <c r="AKT412"/>
      <c r="AKU412"/>
      <c r="AKV412"/>
      <c r="AKW412"/>
      <c r="AKX412"/>
      <c r="AKY412"/>
      <c r="AKZ412"/>
      <c r="ALA412"/>
      <c r="ALB412"/>
      <c r="ALC412"/>
      <c r="ALD412"/>
      <c r="ALE412"/>
      <c r="ALF412"/>
      <c r="ALG412"/>
      <c r="ALH412"/>
      <c r="ALI412"/>
      <c r="ALJ412"/>
      <c r="ALK412"/>
      <c r="ALL412"/>
      <c r="ALM412"/>
      <c r="ALN412"/>
      <c r="ALO412"/>
      <c r="ALP412"/>
      <c r="ALQ412"/>
      <c r="ALR412"/>
      <c r="ALS412"/>
      <c r="ALT412"/>
      <c r="ALU412"/>
      <c r="ALV412"/>
      <c r="ALW412"/>
      <c r="ALX412"/>
      <c r="ALY412"/>
      <c r="ALZ412"/>
      <c r="AMA412"/>
      <c r="AMB412"/>
      <c r="AMC412"/>
      <c r="AMD412"/>
      <c r="AME412"/>
      <c r="AMF412"/>
      <c r="AMG412"/>
      <c r="AMH412"/>
      <c r="AMI412"/>
      <c r="AMJ412"/>
      <c r="AMK412"/>
      <c r="AML412"/>
      <c r="AMM412"/>
    </row>
    <row r="413" spans="1:1027" ht="25.5" customHeight="1">
      <c r="A413" s="655"/>
      <c r="B413" s="655"/>
      <c r="C413" s="263"/>
      <c r="D413" s="263">
        <v>4280</v>
      </c>
      <c r="E413" s="654" t="s">
        <v>231</v>
      </c>
      <c r="F413" s="654"/>
      <c r="G413" s="265">
        <v>1800</v>
      </c>
      <c r="H413" s="265">
        <v>1800</v>
      </c>
      <c r="I413" s="266">
        <v>576</v>
      </c>
      <c r="J413" s="259">
        <f t="shared" si="43"/>
        <v>32</v>
      </c>
      <c r="K413" s="259">
        <f t="shared" si="44"/>
        <v>100</v>
      </c>
      <c r="L413" s="313"/>
      <c r="M413" s="313"/>
      <c r="N413" s="313"/>
      <c r="P413" s="267">
        <f t="shared" si="45"/>
        <v>0</v>
      </c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  <c r="TH413"/>
      <c r="TI413"/>
      <c r="TJ413"/>
      <c r="TK413"/>
      <c r="TL413"/>
      <c r="TM413"/>
      <c r="TN413"/>
      <c r="TO413"/>
      <c r="TP413"/>
      <c r="TQ413"/>
      <c r="TR413"/>
      <c r="TS413"/>
      <c r="TT413"/>
      <c r="TU413"/>
      <c r="TV413"/>
      <c r="TW413"/>
      <c r="TX413"/>
      <c r="TY413"/>
      <c r="TZ413"/>
      <c r="UA413"/>
      <c r="UB413"/>
      <c r="UC413"/>
      <c r="UD413"/>
      <c r="UE413"/>
      <c r="UF413"/>
      <c r="UG413"/>
      <c r="UH413"/>
      <c r="UI413"/>
      <c r="UJ413"/>
      <c r="UK413"/>
      <c r="UL413"/>
      <c r="UM413"/>
      <c r="UN413"/>
      <c r="UO413"/>
      <c r="UP413"/>
      <c r="UQ413"/>
      <c r="UR413"/>
      <c r="US413"/>
      <c r="UT413"/>
      <c r="UU413"/>
      <c r="UV413"/>
      <c r="UW413"/>
      <c r="UX413"/>
      <c r="UY413"/>
      <c r="UZ413"/>
      <c r="VA413"/>
      <c r="VB413"/>
      <c r="VC413"/>
      <c r="VD413"/>
      <c r="VE413"/>
      <c r="VF413"/>
      <c r="VG413"/>
      <c r="VH413"/>
      <c r="VI413"/>
      <c r="VJ413"/>
      <c r="VK413"/>
      <c r="VL413"/>
      <c r="VM413"/>
      <c r="VN413"/>
      <c r="VO413"/>
      <c r="VP413"/>
      <c r="VQ413"/>
      <c r="VR413"/>
      <c r="VS413"/>
      <c r="VT413"/>
      <c r="VU413"/>
      <c r="VV413"/>
      <c r="VW413"/>
      <c r="VX413"/>
      <c r="VY413"/>
      <c r="VZ413"/>
      <c r="WA413"/>
      <c r="WB413"/>
      <c r="WC413"/>
      <c r="WD413"/>
      <c r="WE413"/>
      <c r="WF413"/>
      <c r="WG413"/>
      <c r="WH413"/>
      <c r="WI413"/>
      <c r="WJ413"/>
      <c r="WK413"/>
      <c r="WL413"/>
      <c r="WM413"/>
      <c r="WN413"/>
      <c r="WO413"/>
      <c r="WP413"/>
      <c r="WQ413"/>
      <c r="WR413"/>
      <c r="WS413"/>
      <c r="WT413"/>
      <c r="WU413"/>
      <c r="WV413"/>
      <c r="WW413"/>
      <c r="WX413"/>
      <c r="WY413"/>
      <c r="WZ413"/>
      <c r="XA413"/>
      <c r="XB413"/>
      <c r="XC413"/>
      <c r="XD413"/>
      <c r="XE413"/>
      <c r="XF413"/>
      <c r="XG413"/>
      <c r="XH413"/>
      <c r="XI413"/>
      <c r="XJ413"/>
      <c r="XK413"/>
      <c r="XL413"/>
      <c r="XM413"/>
      <c r="XN413"/>
      <c r="XO413"/>
      <c r="XP413"/>
      <c r="XQ413"/>
      <c r="XR413"/>
      <c r="XS413"/>
      <c r="XT413"/>
      <c r="XU413"/>
      <c r="XV413"/>
      <c r="XW413"/>
      <c r="XX413"/>
      <c r="XY413"/>
      <c r="XZ413"/>
      <c r="YA413"/>
      <c r="YB413"/>
      <c r="YC413"/>
      <c r="YD413"/>
      <c r="YE413"/>
      <c r="YF413"/>
      <c r="YG413"/>
      <c r="YH413"/>
      <c r="YI413"/>
      <c r="YJ413"/>
      <c r="YK413"/>
      <c r="YL413"/>
      <c r="YM413"/>
      <c r="YN413"/>
      <c r="YO413"/>
      <c r="YP413"/>
      <c r="YQ413"/>
      <c r="YR413"/>
      <c r="YS413"/>
      <c r="YT413"/>
      <c r="YU413"/>
      <c r="YV413"/>
      <c r="YW413"/>
      <c r="YX413"/>
      <c r="YY413"/>
      <c r="YZ413"/>
      <c r="ZA413"/>
      <c r="ZB413"/>
      <c r="ZC413"/>
      <c r="ZD413"/>
      <c r="ZE413"/>
      <c r="ZF413"/>
      <c r="ZG413"/>
      <c r="ZH413"/>
      <c r="ZI413"/>
      <c r="ZJ413"/>
      <c r="ZK413"/>
      <c r="ZL413"/>
      <c r="ZM413"/>
      <c r="ZN413"/>
      <c r="ZO413"/>
      <c r="ZP413"/>
      <c r="ZQ413"/>
      <c r="ZR413"/>
      <c r="ZS413"/>
      <c r="ZT413"/>
      <c r="ZU413"/>
      <c r="ZV413"/>
      <c r="ZW413"/>
      <c r="ZX413"/>
      <c r="ZY413"/>
      <c r="ZZ413"/>
      <c r="AAA413"/>
      <c r="AAB413"/>
      <c r="AAC413"/>
      <c r="AAD413"/>
      <c r="AAE413"/>
      <c r="AAF413"/>
      <c r="AAG413"/>
      <c r="AAH413"/>
      <c r="AAI413"/>
      <c r="AAJ413"/>
      <c r="AAK413"/>
      <c r="AAL413"/>
      <c r="AAM413"/>
      <c r="AAN413"/>
      <c r="AAO413"/>
      <c r="AAP413"/>
      <c r="AAQ413"/>
      <c r="AAR413"/>
      <c r="AAS413"/>
      <c r="AAT413"/>
      <c r="AAU413"/>
      <c r="AAV413"/>
      <c r="AAW413"/>
      <c r="AAX413"/>
      <c r="AAY413"/>
      <c r="AAZ413"/>
      <c r="ABA413"/>
      <c r="ABB413"/>
      <c r="ABC413"/>
      <c r="ABD413"/>
      <c r="ABE413"/>
      <c r="ABF413"/>
      <c r="ABG413"/>
      <c r="ABH413"/>
      <c r="ABI413"/>
      <c r="ABJ413"/>
      <c r="ABK413"/>
      <c r="ABL413"/>
      <c r="ABM413"/>
      <c r="ABN413"/>
      <c r="ABO413"/>
      <c r="ABP413"/>
      <c r="ABQ413"/>
      <c r="ABR413"/>
      <c r="ABS413"/>
      <c r="ABT413"/>
      <c r="ABU413"/>
      <c r="ABV413"/>
      <c r="ABW413"/>
      <c r="ABX413"/>
      <c r="ABY413"/>
      <c r="ABZ413"/>
      <c r="ACA413"/>
      <c r="ACB413"/>
      <c r="ACC413"/>
      <c r="ACD413"/>
      <c r="ACE413"/>
      <c r="ACF413"/>
      <c r="ACG413"/>
      <c r="ACH413"/>
      <c r="ACI413"/>
      <c r="ACJ413"/>
      <c r="ACK413"/>
      <c r="ACL413"/>
      <c r="ACM413"/>
      <c r="ACN413"/>
      <c r="ACO413"/>
      <c r="ACP413"/>
      <c r="ACQ413"/>
      <c r="ACR413"/>
      <c r="ACS413"/>
      <c r="ACT413"/>
      <c r="ACU413"/>
      <c r="ACV413"/>
      <c r="ACW413"/>
      <c r="ACX413"/>
      <c r="ACY413"/>
      <c r="ACZ413"/>
      <c r="ADA413"/>
      <c r="ADB413"/>
      <c r="ADC413"/>
      <c r="ADD413"/>
      <c r="ADE413"/>
      <c r="ADF413"/>
      <c r="ADG413"/>
      <c r="ADH413"/>
      <c r="ADI413"/>
      <c r="ADJ413"/>
      <c r="ADK413"/>
      <c r="ADL413"/>
      <c r="ADM413"/>
      <c r="ADN413"/>
      <c r="ADO413"/>
      <c r="ADP413"/>
      <c r="ADQ413"/>
      <c r="ADR413"/>
      <c r="ADS413"/>
      <c r="ADT413"/>
      <c r="ADU413"/>
      <c r="ADV413"/>
      <c r="ADW413"/>
      <c r="ADX413"/>
      <c r="ADY413"/>
      <c r="ADZ413"/>
      <c r="AEA413"/>
      <c r="AEB413"/>
      <c r="AEC413"/>
      <c r="AED413"/>
      <c r="AEE413"/>
      <c r="AEF413"/>
      <c r="AEG413"/>
      <c r="AEH413"/>
      <c r="AEI413"/>
      <c r="AEJ413"/>
      <c r="AEK413"/>
      <c r="AEL413"/>
      <c r="AEM413"/>
      <c r="AEN413"/>
      <c r="AEO413"/>
      <c r="AEP413"/>
      <c r="AEQ413"/>
      <c r="AER413"/>
      <c r="AES413"/>
      <c r="AET413"/>
      <c r="AEU413"/>
      <c r="AEV413"/>
      <c r="AEW413"/>
      <c r="AEX413"/>
      <c r="AEY413"/>
      <c r="AEZ413"/>
      <c r="AFA413"/>
      <c r="AFB413"/>
      <c r="AFC413"/>
      <c r="AFD413"/>
      <c r="AFE413"/>
      <c r="AFF413"/>
      <c r="AFG413"/>
      <c r="AFH413"/>
      <c r="AFI413"/>
      <c r="AFJ413"/>
      <c r="AFK413"/>
      <c r="AFL413"/>
      <c r="AFM413"/>
      <c r="AFN413"/>
      <c r="AFO413"/>
      <c r="AFP413"/>
      <c r="AFQ413"/>
      <c r="AFR413"/>
      <c r="AFS413"/>
      <c r="AFT413"/>
      <c r="AFU413"/>
      <c r="AFV413"/>
      <c r="AFW413"/>
      <c r="AFX413"/>
      <c r="AFY413"/>
      <c r="AFZ413"/>
      <c r="AGA413"/>
      <c r="AGB413"/>
      <c r="AGC413"/>
      <c r="AGD413"/>
      <c r="AGE413"/>
      <c r="AGF413"/>
      <c r="AGG413"/>
      <c r="AGH413"/>
      <c r="AGI413"/>
      <c r="AGJ413"/>
      <c r="AGK413"/>
      <c r="AGL413"/>
      <c r="AGM413"/>
      <c r="AGN413"/>
      <c r="AGO413"/>
      <c r="AGP413"/>
      <c r="AGQ413"/>
      <c r="AGR413"/>
      <c r="AGS413"/>
      <c r="AGT413"/>
      <c r="AGU413"/>
      <c r="AGV413"/>
      <c r="AGW413"/>
      <c r="AGX413"/>
      <c r="AGY413"/>
      <c r="AGZ413"/>
      <c r="AHA413"/>
      <c r="AHB413"/>
      <c r="AHC413"/>
      <c r="AHD413"/>
      <c r="AHE413"/>
      <c r="AHF413"/>
      <c r="AHG413"/>
      <c r="AHH413"/>
      <c r="AHI413"/>
      <c r="AHJ413"/>
      <c r="AHK413"/>
      <c r="AHL413"/>
      <c r="AHM413"/>
      <c r="AHN413"/>
      <c r="AHO413"/>
      <c r="AHP413"/>
      <c r="AHQ413"/>
      <c r="AHR413"/>
      <c r="AHS413"/>
      <c r="AHT413"/>
      <c r="AHU413"/>
      <c r="AHV413"/>
      <c r="AHW413"/>
      <c r="AHX413"/>
      <c r="AHY413"/>
      <c r="AHZ413"/>
      <c r="AIA413"/>
      <c r="AIB413"/>
      <c r="AIC413"/>
      <c r="AID413"/>
      <c r="AIE413"/>
      <c r="AIF413"/>
      <c r="AIG413"/>
      <c r="AIH413"/>
      <c r="AII413"/>
      <c r="AIJ413"/>
      <c r="AIK413"/>
      <c r="AIL413"/>
      <c r="AIM413"/>
      <c r="AIN413"/>
      <c r="AIO413"/>
      <c r="AIP413"/>
      <c r="AIQ413"/>
      <c r="AIR413"/>
      <c r="AIS413"/>
      <c r="AIT413"/>
      <c r="AIU413"/>
      <c r="AIV413"/>
      <c r="AIW413"/>
      <c r="AIX413"/>
      <c r="AIY413"/>
      <c r="AIZ413"/>
      <c r="AJA413"/>
      <c r="AJB413"/>
      <c r="AJC413"/>
      <c r="AJD413"/>
      <c r="AJE413"/>
      <c r="AJF413"/>
      <c r="AJG413"/>
      <c r="AJH413"/>
      <c r="AJI413"/>
      <c r="AJJ413"/>
      <c r="AJK413"/>
      <c r="AJL413"/>
      <c r="AJM413"/>
      <c r="AJN413"/>
      <c r="AJO413"/>
      <c r="AJP413"/>
      <c r="AJQ413"/>
      <c r="AJR413"/>
      <c r="AJS413"/>
      <c r="AJT413"/>
      <c r="AJU413"/>
      <c r="AJV413"/>
      <c r="AJW413"/>
      <c r="AJX413"/>
      <c r="AJY413"/>
      <c r="AJZ413"/>
      <c r="AKA413"/>
      <c r="AKB413"/>
      <c r="AKC413"/>
      <c r="AKD413"/>
      <c r="AKE413"/>
      <c r="AKF413"/>
      <c r="AKG413"/>
      <c r="AKH413"/>
      <c r="AKI413"/>
      <c r="AKJ413"/>
      <c r="AKK413"/>
      <c r="AKL413"/>
      <c r="AKM413"/>
      <c r="AKN413"/>
      <c r="AKO413"/>
      <c r="AKP413"/>
      <c r="AKQ413"/>
      <c r="AKR413"/>
      <c r="AKS413"/>
      <c r="AKT413"/>
      <c r="AKU413"/>
      <c r="AKV413"/>
      <c r="AKW413"/>
      <c r="AKX413"/>
      <c r="AKY413"/>
      <c r="AKZ413"/>
      <c r="ALA413"/>
      <c r="ALB413"/>
      <c r="ALC413"/>
      <c r="ALD413"/>
      <c r="ALE413"/>
      <c r="ALF413"/>
      <c r="ALG413"/>
      <c r="ALH413"/>
      <c r="ALI413"/>
      <c r="ALJ413"/>
      <c r="ALK413"/>
      <c r="ALL413"/>
      <c r="ALM413"/>
      <c r="ALN413"/>
      <c r="ALO413"/>
      <c r="ALP413"/>
      <c r="ALQ413"/>
      <c r="ALR413"/>
      <c r="ALS413"/>
      <c r="ALT413"/>
      <c r="ALU413"/>
      <c r="ALV413"/>
      <c r="ALW413"/>
      <c r="ALX413"/>
      <c r="ALY413"/>
      <c r="ALZ413"/>
      <c r="AMA413"/>
      <c r="AMB413"/>
      <c r="AMC413"/>
      <c r="AMD413"/>
      <c r="AME413"/>
      <c r="AMF413"/>
      <c r="AMG413"/>
      <c r="AMH413"/>
      <c r="AMI413"/>
      <c r="AMJ413"/>
      <c r="AMK413"/>
      <c r="AML413"/>
      <c r="AMM413"/>
    </row>
    <row r="414" spans="1:1027" ht="20.85" customHeight="1">
      <c r="A414" s="655"/>
      <c r="B414" s="655"/>
      <c r="C414" s="263"/>
      <c r="D414" s="263">
        <v>4300</v>
      </c>
      <c r="E414" s="654" t="s">
        <v>219</v>
      </c>
      <c r="F414" s="654"/>
      <c r="G414" s="265">
        <v>64000</v>
      </c>
      <c r="H414" s="265">
        <v>64000</v>
      </c>
      <c r="I414" s="266">
        <v>15561.47</v>
      </c>
      <c r="J414" s="259">
        <f t="shared" si="43"/>
        <v>24.314796874999999</v>
      </c>
      <c r="K414" s="259">
        <f t="shared" si="44"/>
        <v>100</v>
      </c>
      <c r="L414" s="313"/>
      <c r="M414" s="313"/>
      <c r="N414" s="313"/>
      <c r="P414" s="267">
        <f t="shared" si="45"/>
        <v>0</v>
      </c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  <c r="UR414"/>
      <c r="US414"/>
      <c r="UT414"/>
      <c r="UU414"/>
      <c r="UV414"/>
      <c r="UW414"/>
      <c r="UX414"/>
      <c r="UY414"/>
      <c r="UZ414"/>
      <c r="VA414"/>
      <c r="VB414"/>
      <c r="VC414"/>
      <c r="VD414"/>
      <c r="VE414"/>
      <c r="VF414"/>
      <c r="VG414"/>
      <c r="VH414"/>
      <c r="VI414"/>
      <c r="VJ414"/>
      <c r="VK414"/>
      <c r="VL414"/>
      <c r="VM414"/>
      <c r="VN414"/>
      <c r="VO414"/>
      <c r="VP414"/>
      <c r="VQ414"/>
      <c r="VR414"/>
      <c r="VS414"/>
      <c r="VT414"/>
      <c r="VU414"/>
      <c r="VV414"/>
      <c r="VW414"/>
      <c r="VX414"/>
      <c r="VY414"/>
      <c r="VZ414"/>
      <c r="WA414"/>
      <c r="WB414"/>
      <c r="WC414"/>
      <c r="WD414"/>
      <c r="WE414"/>
      <c r="WF414"/>
      <c r="WG414"/>
      <c r="WH414"/>
      <c r="WI414"/>
      <c r="WJ414"/>
      <c r="WK414"/>
      <c r="WL414"/>
      <c r="WM414"/>
      <c r="WN414"/>
      <c r="WO414"/>
      <c r="WP414"/>
      <c r="WQ414"/>
      <c r="WR414"/>
      <c r="WS414"/>
      <c r="WT414"/>
      <c r="WU414"/>
      <c r="WV414"/>
      <c r="WW414"/>
      <c r="WX414"/>
      <c r="WY414"/>
      <c r="WZ414"/>
      <c r="XA414"/>
      <c r="XB414"/>
      <c r="XC414"/>
      <c r="XD414"/>
      <c r="XE414"/>
      <c r="XF414"/>
      <c r="XG414"/>
      <c r="XH414"/>
      <c r="XI414"/>
      <c r="XJ414"/>
      <c r="XK414"/>
      <c r="XL414"/>
      <c r="XM414"/>
      <c r="XN414"/>
      <c r="XO414"/>
      <c r="XP414"/>
      <c r="XQ414"/>
      <c r="XR414"/>
      <c r="XS414"/>
      <c r="XT414"/>
      <c r="XU414"/>
      <c r="XV414"/>
      <c r="XW414"/>
      <c r="XX414"/>
      <c r="XY414"/>
      <c r="XZ414"/>
      <c r="YA414"/>
      <c r="YB414"/>
      <c r="YC414"/>
      <c r="YD414"/>
      <c r="YE414"/>
      <c r="YF414"/>
      <c r="YG414"/>
      <c r="YH414"/>
      <c r="YI414"/>
      <c r="YJ414"/>
      <c r="YK414"/>
      <c r="YL414"/>
      <c r="YM414"/>
      <c r="YN414"/>
      <c r="YO414"/>
      <c r="YP414"/>
      <c r="YQ414"/>
      <c r="YR414"/>
      <c r="YS414"/>
      <c r="YT414"/>
      <c r="YU414"/>
      <c r="YV414"/>
      <c r="YW414"/>
      <c r="YX414"/>
      <c r="YY414"/>
      <c r="YZ414"/>
      <c r="ZA414"/>
      <c r="ZB414"/>
      <c r="ZC414"/>
      <c r="ZD414"/>
      <c r="ZE414"/>
      <c r="ZF414"/>
      <c r="ZG414"/>
      <c r="ZH414"/>
      <c r="ZI414"/>
      <c r="ZJ414"/>
      <c r="ZK414"/>
      <c r="ZL414"/>
      <c r="ZM414"/>
      <c r="ZN414"/>
      <c r="ZO414"/>
      <c r="ZP414"/>
      <c r="ZQ414"/>
      <c r="ZR414"/>
      <c r="ZS414"/>
      <c r="ZT414"/>
      <c r="ZU414"/>
      <c r="ZV414"/>
      <c r="ZW414"/>
      <c r="ZX414"/>
      <c r="ZY414"/>
      <c r="ZZ414"/>
      <c r="AAA414"/>
      <c r="AAB414"/>
      <c r="AAC414"/>
      <c r="AAD414"/>
      <c r="AAE414"/>
      <c r="AAF414"/>
      <c r="AAG414"/>
      <c r="AAH414"/>
      <c r="AAI414"/>
      <c r="AAJ414"/>
      <c r="AAK414"/>
      <c r="AAL414"/>
      <c r="AAM414"/>
      <c r="AAN414"/>
      <c r="AAO414"/>
      <c r="AAP414"/>
      <c r="AAQ414"/>
      <c r="AAR414"/>
      <c r="AAS414"/>
      <c r="AAT414"/>
      <c r="AAU414"/>
      <c r="AAV414"/>
      <c r="AAW414"/>
      <c r="AAX414"/>
      <c r="AAY414"/>
      <c r="AAZ414"/>
      <c r="ABA414"/>
      <c r="ABB414"/>
      <c r="ABC414"/>
      <c r="ABD414"/>
      <c r="ABE414"/>
      <c r="ABF414"/>
      <c r="ABG414"/>
      <c r="ABH414"/>
      <c r="ABI414"/>
      <c r="ABJ414"/>
      <c r="ABK414"/>
      <c r="ABL414"/>
      <c r="ABM414"/>
      <c r="ABN414"/>
      <c r="ABO414"/>
      <c r="ABP414"/>
      <c r="ABQ414"/>
      <c r="ABR414"/>
      <c r="ABS414"/>
      <c r="ABT414"/>
      <c r="ABU414"/>
      <c r="ABV414"/>
      <c r="ABW414"/>
      <c r="ABX414"/>
      <c r="ABY414"/>
      <c r="ABZ414"/>
      <c r="ACA414"/>
      <c r="ACB414"/>
      <c r="ACC414"/>
      <c r="ACD414"/>
      <c r="ACE414"/>
      <c r="ACF414"/>
      <c r="ACG414"/>
      <c r="ACH414"/>
      <c r="ACI414"/>
      <c r="ACJ414"/>
      <c r="ACK414"/>
      <c r="ACL414"/>
      <c r="ACM414"/>
      <c r="ACN414"/>
      <c r="ACO414"/>
      <c r="ACP414"/>
      <c r="ACQ414"/>
      <c r="ACR414"/>
      <c r="ACS414"/>
      <c r="ACT414"/>
      <c r="ACU414"/>
      <c r="ACV414"/>
      <c r="ACW414"/>
      <c r="ACX414"/>
      <c r="ACY414"/>
      <c r="ACZ414"/>
      <c r="ADA414"/>
      <c r="ADB414"/>
      <c r="ADC414"/>
      <c r="ADD414"/>
      <c r="ADE414"/>
      <c r="ADF414"/>
      <c r="ADG414"/>
      <c r="ADH414"/>
      <c r="ADI414"/>
      <c r="ADJ414"/>
      <c r="ADK414"/>
      <c r="ADL414"/>
      <c r="ADM414"/>
      <c r="ADN414"/>
      <c r="ADO414"/>
      <c r="ADP414"/>
      <c r="ADQ414"/>
      <c r="ADR414"/>
      <c r="ADS414"/>
      <c r="ADT414"/>
      <c r="ADU414"/>
      <c r="ADV414"/>
      <c r="ADW414"/>
      <c r="ADX414"/>
      <c r="ADY414"/>
      <c r="ADZ414"/>
      <c r="AEA414"/>
      <c r="AEB414"/>
      <c r="AEC414"/>
      <c r="AED414"/>
      <c r="AEE414"/>
      <c r="AEF414"/>
      <c r="AEG414"/>
      <c r="AEH414"/>
      <c r="AEI414"/>
      <c r="AEJ414"/>
      <c r="AEK414"/>
      <c r="AEL414"/>
      <c r="AEM414"/>
      <c r="AEN414"/>
      <c r="AEO414"/>
      <c r="AEP414"/>
      <c r="AEQ414"/>
      <c r="AER414"/>
      <c r="AES414"/>
      <c r="AET414"/>
      <c r="AEU414"/>
      <c r="AEV414"/>
      <c r="AEW414"/>
      <c r="AEX414"/>
      <c r="AEY414"/>
      <c r="AEZ414"/>
      <c r="AFA414"/>
      <c r="AFB414"/>
      <c r="AFC414"/>
      <c r="AFD414"/>
      <c r="AFE414"/>
      <c r="AFF414"/>
      <c r="AFG414"/>
      <c r="AFH414"/>
      <c r="AFI414"/>
      <c r="AFJ414"/>
      <c r="AFK414"/>
      <c r="AFL414"/>
      <c r="AFM414"/>
      <c r="AFN414"/>
      <c r="AFO414"/>
      <c r="AFP414"/>
      <c r="AFQ414"/>
      <c r="AFR414"/>
      <c r="AFS414"/>
      <c r="AFT414"/>
      <c r="AFU414"/>
      <c r="AFV414"/>
      <c r="AFW414"/>
      <c r="AFX414"/>
      <c r="AFY414"/>
      <c r="AFZ414"/>
      <c r="AGA414"/>
      <c r="AGB414"/>
      <c r="AGC414"/>
      <c r="AGD414"/>
      <c r="AGE414"/>
      <c r="AGF414"/>
      <c r="AGG414"/>
      <c r="AGH414"/>
      <c r="AGI414"/>
      <c r="AGJ414"/>
      <c r="AGK414"/>
      <c r="AGL414"/>
      <c r="AGM414"/>
      <c r="AGN414"/>
      <c r="AGO414"/>
      <c r="AGP414"/>
      <c r="AGQ414"/>
      <c r="AGR414"/>
      <c r="AGS414"/>
      <c r="AGT414"/>
      <c r="AGU414"/>
      <c r="AGV414"/>
      <c r="AGW414"/>
      <c r="AGX414"/>
      <c r="AGY414"/>
      <c r="AGZ414"/>
      <c r="AHA414"/>
      <c r="AHB414"/>
      <c r="AHC414"/>
      <c r="AHD414"/>
      <c r="AHE414"/>
      <c r="AHF414"/>
      <c r="AHG414"/>
      <c r="AHH414"/>
      <c r="AHI414"/>
      <c r="AHJ414"/>
      <c r="AHK414"/>
      <c r="AHL414"/>
      <c r="AHM414"/>
      <c r="AHN414"/>
      <c r="AHO414"/>
      <c r="AHP414"/>
      <c r="AHQ414"/>
      <c r="AHR414"/>
      <c r="AHS414"/>
      <c r="AHT414"/>
      <c r="AHU414"/>
      <c r="AHV414"/>
      <c r="AHW414"/>
      <c r="AHX414"/>
      <c r="AHY414"/>
      <c r="AHZ414"/>
      <c r="AIA414"/>
      <c r="AIB414"/>
      <c r="AIC414"/>
      <c r="AID414"/>
      <c r="AIE414"/>
      <c r="AIF414"/>
      <c r="AIG414"/>
      <c r="AIH414"/>
      <c r="AII414"/>
      <c r="AIJ414"/>
      <c r="AIK414"/>
      <c r="AIL414"/>
      <c r="AIM414"/>
      <c r="AIN414"/>
      <c r="AIO414"/>
      <c r="AIP414"/>
      <c r="AIQ414"/>
      <c r="AIR414"/>
      <c r="AIS414"/>
      <c r="AIT414"/>
      <c r="AIU414"/>
      <c r="AIV414"/>
      <c r="AIW414"/>
      <c r="AIX414"/>
      <c r="AIY414"/>
      <c r="AIZ414"/>
      <c r="AJA414"/>
      <c r="AJB414"/>
      <c r="AJC414"/>
      <c r="AJD414"/>
      <c r="AJE414"/>
      <c r="AJF414"/>
      <c r="AJG414"/>
      <c r="AJH414"/>
      <c r="AJI414"/>
      <c r="AJJ414"/>
      <c r="AJK414"/>
      <c r="AJL414"/>
      <c r="AJM414"/>
      <c r="AJN414"/>
      <c r="AJO414"/>
      <c r="AJP414"/>
      <c r="AJQ414"/>
      <c r="AJR414"/>
      <c r="AJS414"/>
      <c r="AJT414"/>
      <c r="AJU414"/>
      <c r="AJV414"/>
      <c r="AJW414"/>
      <c r="AJX414"/>
      <c r="AJY414"/>
      <c r="AJZ414"/>
      <c r="AKA414"/>
      <c r="AKB414"/>
      <c r="AKC414"/>
      <c r="AKD414"/>
      <c r="AKE414"/>
      <c r="AKF414"/>
      <c r="AKG414"/>
      <c r="AKH414"/>
      <c r="AKI414"/>
      <c r="AKJ414"/>
      <c r="AKK414"/>
      <c r="AKL414"/>
      <c r="AKM414"/>
      <c r="AKN414"/>
      <c r="AKO414"/>
      <c r="AKP414"/>
      <c r="AKQ414"/>
      <c r="AKR414"/>
      <c r="AKS414"/>
      <c r="AKT414"/>
      <c r="AKU414"/>
      <c r="AKV414"/>
      <c r="AKW414"/>
      <c r="AKX414"/>
      <c r="AKY414"/>
      <c r="AKZ414"/>
      <c r="ALA414"/>
      <c r="ALB414"/>
      <c r="ALC414"/>
      <c r="ALD414"/>
      <c r="ALE414"/>
      <c r="ALF414"/>
      <c r="ALG414"/>
      <c r="ALH414"/>
      <c r="ALI414"/>
      <c r="ALJ414"/>
      <c r="ALK414"/>
      <c r="ALL414"/>
      <c r="ALM414"/>
      <c r="ALN414"/>
      <c r="ALO414"/>
      <c r="ALP414"/>
      <c r="ALQ414"/>
      <c r="ALR414"/>
      <c r="ALS414"/>
      <c r="ALT414"/>
      <c r="ALU414"/>
      <c r="ALV414"/>
      <c r="ALW414"/>
      <c r="ALX414"/>
      <c r="ALY414"/>
      <c r="ALZ414"/>
      <c r="AMA414"/>
      <c r="AMB414"/>
      <c r="AMC414"/>
      <c r="AMD414"/>
      <c r="AME414"/>
      <c r="AMF414"/>
      <c r="AMG414"/>
      <c r="AMH414"/>
      <c r="AMI414"/>
      <c r="AMJ414"/>
      <c r="AMK414"/>
      <c r="AML414"/>
      <c r="AMM414"/>
    </row>
    <row r="415" spans="1:1027" ht="63.4" customHeight="1">
      <c r="A415" s="655"/>
      <c r="B415" s="655"/>
      <c r="C415" s="263"/>
      <c r="D415" s="263">
        <v>4360</v>
      </c>
      <c r="E415" s="654" t="s">
        <v>401</v>
      </c>
      <c r="F415" s="654"/>
      <c r="G415" s="265">
        <v>10500</v>
      </c>
      <c r="H415" s="265">
        <v>7000</v>
      </c>
      <c r="I415" s="266">
        <v>2804.06</v>
      </c>
      <c r="J415" s="259">
        <f t="shared" si="43"/>
        <v>40.058</v>
      </c>
      <c r="K415" s="259">
        <f t="shared" si="44"/>
        <v>66.666666666666657</v>
      </c>
      <c r="L415" s="313"/>
      <c r="M415" s="313"/>
      <c r="N415" s="313"/>
      <c r="P415" s="267">
        <f t="shared" si="45"/>
        <v>-3500</v>
      </c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  <c r="UR415"/>
      <c r="US415"/>
      <c r="UT415"/>
      <c r="UU415"/>
      <c r="UV415"/>
      <c r="UW415"/>
      <c r="UX415"/>
      <c r="UY415"/>
      <c r="UZ415"/>
      <c r="VA415"/>
      <c r="VB415"/>
      <c r="VC415"/>
      <c r="VD415"/>
      <c r="VE415"/>
      <c r="VF415"/>
      <c r="VG415"/>
      <c r="VH415"/>
      <c r="VI415"/>
      <c r="VJ415"/>
      <c r="VK415"/>
      <c r="VL415"/>
      <c r="VM415"/>
      <c r="VN415"/>
      <c r="VO415"/>
      <c r="VP415"/>
      <c r="VQ415"/>
      <c r="VR415"/>
      <c r="VS415"/>
      <c r="VT415"/>
      <c r="VU415"/>
      <c r="VV415"/>
      <c r="VW415"/>
      <c r="VX415"/>
      <c r="VY415"/>
      <c r="VZ415"/>
      <c r="WA415"/>
      <c r="WB415"/>
      <c r="WC415"/>
      <c r="WD415"/>
      <c r="WE415"/>
      <c r="WF415"/>
      <c r="WG415"/>
      <c r="WH415"/>
      <c r="WI415"/>
      <c r="WJ415"/>
      <c r="WK415"/>
      <c r="WL415"/>
      <c r="WM415"/>
      <c r="WN415"/>
      <c r="WO415"/>
      <c r="WP415"/>
      <c r="WQ415"/>
      <c r="WR415"/>
      <c r="WS415"/>
      <c r="WT415"/>
      <c r="WU415"/>
      <c r="WV415"/>
      <c r="WW415"/>
      <c r="WX415"/>
      <c r="WY415"/>
      <c r="WZ415"/>
      <c r="XA415"/>
      <c r="XB415"/>
      <c r="XC415"/>
      <c r="XD415"/>
      <c r="XE415"/>
      <c r="XF415"/>
      <c r="XG415"/>
      <c r="XH415"/>
      <c r="XI415"/>
      <c r="XJ415"/>
      <c r="XK415"/>
      <c r="XL415"/>
      <c r="XM415"/>
      <c r="XN415"/>
      <c r="XO415"/>
      <c r="XP415"/>
      <c r="XQ415"/>
      <c r="XR415"/>
      <c r="XS415"/>
      <c r="XT415"/>
      <c r="XU415"/>
      <c r="XV415"/>
      <c r="XW415"/>
      <c r="XX415"/>
      <c r="XY415"/>
      <c r="XZ415"/>
      <c r="YA415"/>
      <c r="YB415"/>
      <c r="YC415"/>
      <c r="YD415"/>
      <c r="YE415"/>
      <c r="YF415"/>
      <c r="YG415"/>
      <c r="YH415"/>
      <c r="YI415"/>
      <c r="YJ415"/>
      <c r="YK415"/>
      <c r="YL415"/>
      <c r="YM415"/>
      <c r="YN415"/>
      <c r="YO415"/>
      <c r="YP415"/>
      <c r="YQ415"/>
      <c r="YR415"/>
      <c r="YS415"/>
      <c r="YT415"/>
      <c r="YU415"/>
      <c r="YV415"/>
      <c r="YW415"/>
      <c r="YX415"/>
      <c r="YY415"/>
      <c r="YZ415"/>
      <c r="ZA415"/>
      <c r="ZB415"/>
      <c r="ZC415"/>
      <c r="ZD415"/>
      <c r="ZE415"/>
      <c r="ZF415"/>
      <c r="ZG415"/>
      <c r="ZH415"/>
      <c r="ZI415"/>
      <c r="ZJ415"/>
      <c r="ZK415"/>
      <c r="ZL415"/>
      <c r="ZM415"/>
      <c r="ZN415"/>
      <c r="ZO415"/>
      <c r="ZP415"/>
      <c r="ZQ415"/>
      <c r="ZR415"/>
      <c r="ZS415"/>
      <c r="ZT415"/>
      <c r="ZU415"/>
      <c r="ZV415"/>
      <c r="ZW415"/>
      <c r="ZX415"/>
      <c r="ZY415"/>
      <c r="ZZ415"/>
      <c r="AAA415"/>
      <c r="AAB415"/>
      <c r="AAC415"/>
      <c r="AAD415"/>
      <c r="AAE415"/>
      <c r="AAF415"/>
      <c r="AAG415"/>
      <c r="AAH415"/>
      <c r="AAI415"/>
      <c r="AAJ415"/>
      <c r="AAK415"/>
      <c r="AAL415"/>
      <c r="AAM415"/>
      <c r="AAN415"/>
      <c r="AAO415"/>
      <c r="AAP415"/>
      <c r="AAQ415"/>
      <c r="AAR415"/>
      <c r="AAS415"/>
      <c r="AAT415"/>
      <c r="AAU415"/>
      <c r="AAV415"/>
      <c r="AAW415"/>
      <c r="AAX415"/>
      <c r="AAY415"/>
      <c r="AAZ415"/>
      <c r="ABA415"/>
      <c r="ABB415"/>
      <c r="ABC415"/>
      <c r="ABD415"/>
      <c r="ABE415"/>
      <c r="ABF415"/>
      <c r="ABG415"/>
      <c r="ABH415"/>
      <c r="ABI415"/>
      <c r="ABJ415"/>
      <c r="ABK415"/>
      <c r="ABL415"/>
      <c r="ABM415"/>
      <c r="ABN415"/>
      <c r="ABO415"/>
      <c r="ABP415"/>
      <c r="ABQ415"/>
      <c r="ABR415"/>
      <c r="ABS415"/>
      <c r="ABT415"/>
      <c r="ABU415"/>
      <c r="ABV415"/>
      <c r="ABW415"/>
      <c r="ABX415"/>
      <c r="ABY415"/>
      <c r="ABZ415"/>
      <c r="ACA415"/>
      <c r="ACB415"/>
      <c r="ACC415"/>
      <c r="ACD415"/>
      <c r="ACE415"/>
      <c r="ACF415"/>
      <c r="ACG415"/>
      <c r="ACH415"/>
      <c r="ACI415"/>
      <c r="ACJ415"/>
      <c r="ACK415"/>
      <c r="ACL415"/>
      <c r="ACM415"/>
      <c r="ACN415"/>
      <c r="ACO415"/>
      <c r="ACP415"/>
      <c r="ACQ415"/>
      <c r="ACR415"/>
      <c r="ACS415"/>
      <c r="ACT415"/>
      <c r="ACU415"/>
      <c r="ACV415"/>
      <c r="ACW415"/>
      <c r="ACX415"/>
      <c r="ACY415"/>
      <c r="ACZ415"/>
      <c r="ADA415"/>
      <c r="ADB415"/>
      <c r="ADC415"/>
      <c r="ADD415"/>
      <c r="ADE415"/>
      <c r="ADF415"/>
      <c r="ADG415"/>
      <c r="ADH415"/>
      <c r="ADI415"/>
      <c r="ADJ415"/>
      <c r="ADK415"/>
      <c r="ADL415"/>
      <c r="ADM415"/>
      <c r="ADN415"/>
      <c r="ADO415"/>
      <c r="ADP415"/>
      <c r="ADQ415"/>
      <c r="ADR415"/>
      <c r="ADS415"/>
      <c r="ADT415"/>
      <c r="ADU415"/>
      <c r="ADV415"/>
      <c r="ADW415"/>
      <c r="ADX415"/>
      <c r="ADY415"/>
      <c r="ADZ415"/>
      <c r="AEA415"/>
      <c r="AEB415"/>
      <c r="AEC415"/>
      <c r="AED415"/>
      <c r="AEE415"/>
      <c r="AEF415"/>
      <c r="AEG415"/>
      <c r="AEH415"/>
      <c r="AEI415"/>
      <c r="AEJ415"/>
      <c r="AEK415"/>
      <c r="AEL415"/>
      <c r="AEM415"/>
      <c r="AEN415"/>
      <c r="AEO415"/>
      <c r="AEP415"/>
      <c r="AEQ415"/>
      <c r="AER415"/>
      <c r="AES415"/>
      <c r="AET415"/>
      <c r="AEU415"/>
      <c r="AEV415"/>
      <c r="AEW415"/>
      <c r="AEX415"/>
      <c r="AEY415"/>
      <c r="AEZ415"/>
      <c r="AFA415"/>
      <c r="AFB415"/>
      <c r="AFC415"/>
      <c r="AFD415"/>
      <c r="AFE415"/>
      <c r="AFF415"/>
      <c r="AFG415"/>
      <c r="AFH415"/>
      <c r="AFI415"/>
      <c r="AFJ415"/>
      <c r="AFK415"/>
      <c r="AFL415"/>
      <c r="AFM415"/>
      <c r="AFN415"/>
      <c r="AFO415"/>
      <c r="AFP415"/>
      <c r="AFQ415"/>
      <c r="AFR415"/>
      <c r="AFS415"/>
      <c r="AFT415"/>
      <c r="AFU415"/>
      <c r="AFV415"/>
      <c r="AFW415"/>
      <c r="AFX415"/>
      <c r="AFY415"/>
      <c r="AFZ415"/>
      <c r="AGA415"/>
      <c r="AGB415"/>
      <c r="AGC415"/>
      <c r="AGD415"/>
      <c r="AGE415"/>
      <c r="AGF415"/>
      <c r="AGG415"/>
      <c r="AGH415"/>
      <c r="AGI415"/>
      <c r="AGJ415"/>
      <c r="AGK415"/>
      <c r="AGL415"/>
      <c r="AGM415"/>
      <c r="AGN415"/>
      <c r="AGO415"/>
      <c r="AGP415"/>
      <c r="AGQ415"/>
      <c r="AGR415"/>
      <c r="AGS415"/>
      <c r="AGT415"/>
      <c r="AGU415"/>
      <c r="AGV415"/>
      <c r="AGW415"/>
      <c r="AGX415"/>
      <c r="AGY415"/>
      <c r="AGZ415"/>
      <c r="AHA415"/>
      <c r="AHB415"/>
      <c r="AHC415"/>
      <c r="AHD415"/>
      <c r="AHE415"/>
      <c r="AHF415"/>
      <c r="AHG415"/>
      <c r="AHH415"/>
      <c r="AHI415"/>
      <c r="AHJ415"/>
      <c r="AHK415"/>
      <c r="AHL415"/>
      <c r="AHM415"/>
      <c r="AHN415"/>
      <c r="AHO415"/>
      <c r="AHP415"/>
      <c r="AHQ415"/>
      <c r="AHR415"/>
      <c r="AHS415"/>
      <c r="AHT415"/>
      <c r="AHU415"/>
      <c r="AHV415"/>
      <c r="AHW415"/>
      <c r="AHX415"/>
      <c r="AHY415"/>
      <c r="AHZ415"/>
      <c r="AIA415"/>
      <c r="AIB415"/>
      <c r="AIC415"/>
      <c r="AID415"/>
      <c r="AIE415"/>
      <c r="AIF415"/>
      <c r="AIG415"/>
      <c r="AIH415"/>
      <c r="AII415"/>
      <c r="AIJ415"/>
      <c r="AIK415"/>
      <c r="AIL415"/>
      <c r="AIM415"/>
      <c r="AIN415"/>
      <c r="AIO415"/>
      <c r="AIP415"/>
      <c r="AIQ415"/>
      <c r="AIR415"/>
      <c r="AIS415"/>
      <c r="AIT415"/>
      <c r="AIU415"/>
      <c r="AIV415"/>
      <c r="AIW415"/>
      <c r="AIX415"/>
      <c r="AIY415"/>
      <c r="AIZ415"/>
      <c r="AJA415"/>
      <c r="AJB415"/>
      <c r="AJC415"/>
      <c r="AJD415"/>
      <c r="AJE415"/>
      <c r="AJF415"/>
      <c r="AJG415"/>
      <c r="AJH415"/>
      <c r="AJI415"/>
      <c r="AJJ415"/>
      <c r="AJK415"/>
      <c r="AJL415"/>
      <c r="AJM415"/>
      <c r="AJN415"/>
      <c r="AJO415"/>
      <c r="AJP415"/>
      <c r="AJQ415"/>
      <c r="AJR415"/>
      <c r="AJS415"/>
      <c r="AJT415"/>
      <c r="AJU415"/>
      <c r="AJV415"/>
      <c r="AJW415"/>
      <c r="AJX415"/>
      <c r="AJY415"/>
      <c r="AJZ415"/>
      <c r="AKA415"/>
      <c r="AKB415"/>
      <c r="AKC415"/>
      <c r="AKD415"/>
      <c r="AKE415"/>
      <c r="AKF415"/>
      <c r="AKG415"/>
      <c r="AKH415"/>
      <c r="AKI415"/>
      <c r="AKJ415"/>
      <c r="AKK415"/>
      <c r="AKL415"/>
      <c r="AKM415"/>
      <c r="AKN415"/>
      <c r="AKO415"/>
      <c r="AKP415"/>
      <c r="AKQ415"/>
      <c r="AKR415"/>
      <c r="AKS415"/>
      <c r="AKT415"/>
      <c r="AKU415"/>
      <c r="AKV415"/>
      <c r="AKW415"/>
      <c r="AKX415"/>
      <c r="AKY415"/>
      <c r="AKZ415"/>
      <c r="ALA415"/>
      <c r="ALB415"/>
      <c r="ALC415"/>
      <c r="ALD415"/>
      <c r="ALE415"/>
      <c r="ALF415"/>
      <c r="ALG415"/>
      <c r="ALH415"/>
      <c r="ALI415"/>
      <c r="ALJ415"/>
      <c r="ALK415"/>
      <c r="ALL415"/>
      <c r="ALM415"/>
      <c r="ALN415"/>
      <c r="ALO415"/>
      <c r="ALP415"/>
      <c r="ALQ415"/>
      <c r="ALR415"/>
      <c r="ALS415"/>
      <c r="ALT415"/>
      <c r="ALU415"/>
      <c r="ALV415"/>
      <c r="ALW415"/>
      <c r="ALX415"/>
      <c r="ALY415"/>
      <c r="ALZ415"/>
      <c r="AMA415"/>
      <c r="AMB415"/>
      <c r="AMC415"/>
      <c r="AMD415"/>
      <c r="AME415"/>
      <c r="AMF415"/>
      <c r="AMG415"/>
      <c r="AMH415"/>
      <c r="AMI415"/>
      <c r="AMJ415"/>
      <c r="AMK415"/>
      <c r="AML415"/>
      <c r="AMM415"/>
    </row>
    <row r="416" spans="1:1027" ht="27" customHeight="1">
      <c r="A416" s="655" t="s">
        <v>516</v>
      </c>
      <c r="B416" s="655"/>
      <c r="C416" s="263"/>
      <c r="D416" s="263">
        <v>4410</v>
      </c>
      <c r="E416" s="654" t="s">
        <v>245</v>
      </c>
      <c r="F416" s="654"/>
      <c r="G416" s="265">
        <v>500</v>
      </c>
      <c r="H416" s="265">
        <v>500</v>
      </c>
      <c r="I416" s="266">
        <v>15</v>
      </c>
      <c r="J416" s="259">
        <f t="shared" si="43"/>
        <v>3</v>
      </c>
      <c r="K416" s="259">
        <f t="shared" si="44"/>
        <v>100</v>
      </c>
      <c r="L416" s="313"/>
      <c r="M416" s="313"/>
      <c r="N416" s="313"/>
      <c r="P416" s="267">
        <f t="shared" si="45"/>
        <v>0</v>
      </c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  <c r="UR416"/>
      <c r="US416"/>
      <c r="UT416"/>
      <c r="UU416"/>
      <c r="UV416"/>
      <c r="UW416"/>
      <c r="UX416"/>
      <c r="UY416"/>
      <c r="UZ416"/>
      <c r="VA416"/>
      <c r="VB416"/>
      <c r="VC416"/>
      <c r="VD416"/>
      <c r="VE416"/>
      <c r="VF416"/>
      <c r="VG416"/>
      <c r="VH416"/>
      <c r="VI416"/>
      <c r="VJ416"/>
      <c r="VK416"/>
      <c r="VL416"/>
      <c r="VM416"/>
      <c r="VN416"/>
      <c r="VO416"/>
      <c r="VP416"/>
      <c r="VQ416"/>
      <c r="VR416"/>
      <c r="VS416"/>
      <c r="VT416"/>
      <c r="VU416"/>
      <c r="VV416"/>
      <c r="VW416"/>
      <c r="VX416"/>
      <c r="VY416"/>
      <c r="VZ416"/>
      <c r="WA416"/>
      <c r="WB416"/>
      <c r="WC416"/>
      <c r="WD416"/>
      <c r="WE416"/>
      <c r="WF416"/>
      <c r="WG416"/>
      <c r="WH416"/>
      <c r="WI416"/>
      <c r="WJ416"/>
      <c r="WK416"/>
      <c r="WL416"/>
      <c r="WM416"/>
      <c r="WN416"/>
      <c r="WO416"/>
      <c r="WP416"/>
      <c r="WQ416"/>
      <c r="WR416"/>
      <c r="WS416"/>
      <c r="WT416"/>
      <c r="WU416"/>
      <c r="WV416"/>
      <c r="WW416"/>
      <c r="WX416"/>
      <c r="WY416"/>
      <c r="WZ416"/>
      <c r="XA416"/>
      <c r="XB416"/>
      <c r="XC416"/>
      <c r="XD416"/>
      <c r="XE416"/>
      <c r="XF416"/>
      <c r="XG416"/>
      <c r="XH416"/>
      <c r="XI416"/>
      <c r="XJ416"/>
      <c r="XK416"/>
      <c r="XL416"/>
      <c r="XM416"/>
      <c r="XN416"/>
      <c r="XO416"/>
      <c r="XP416"/>
      <c r="XQ416"/>
      <c r="XR416"/>
      <c r="XS416"/>
      <c r="XT416"/>
      <c r="XU416"/>
      <c r="XV416"/>
      <c r="XW416"/>
      <c r="XX416"/>
      <c r="XY416"/>
      <c r="XZ416"/>
      <c r="YA416"/>
      <c r="YB416"/>
      <c r="YC416"/>
      <c r="YD416"/>
      <c r="YE416"/>
      <c r="YF416"/>
      <c r="YG416"/>
      <c r="YH416"/>
      <c r="YI416"/>
      <c r="YJ416"/>
      <c r="YK416"/>
      <c r="YL416"/>
      <c r="YM416"/>
      <c r="YN416"/>
      <c r="YO416"/>
      <c r="YP416"/>
      <c r="YQ416"/>
      <c r="YR416"/>
      <c r="YS416"/>
      <c r="YT416"/>
      <c r="YU416"/>
      <c r="YV416"/>
      <c r="YW416"/>
      <c r="YX416"/>
      <c r="YY416"/>
      <c r="YZ416"/>
      <c r="ZA416"/>
      <c r="ZB416"/>
      <c r="ZC416"/>
      <c r="ZD416"/>
      <c r="ZE416"/>
      <c r="ZF416"/>
      <c r="ZG416"/>
      <c r="ZH416"/>
      <c r="ZI416"/>
      <c r="ZJ416"/>
      <c r="ZK416"/>
      <c r="ZL416"/>
      <c r="ZM416"/>
      <c r="ZN416"/>
      <c r="ZO416"/>
      <c r="ZP416"/>
      <c r="ZQ416"/>
      <c r="ZR416"/>
      <c r="ZS416"/>
      <c r="ZT416"/>
      <c r="ZU416"/>
      <c r="ZV416"/>
      <c r="ZW416"/>
      <c r="ZX416"/>
      <c r="ZY416"/>
      <c r="ZZ416"/>
      <c r="AAA416"/>
      <c r="AAB416"/>
      <c r="AAC416"/>
      <c r="AAD416"/>
      <c r="AAE416"/>
      <c r="AAF416"/>
      <c r="AAG416"/>
      <c r="AAH416"/>
      <c r="AAI416"/>
      <c r="AAJ416"/>
      <c r="AAK416"/>
      <c r="AAL416"/>
      <c r="AAM416"/>
      <c r="AAN416"/>
      <c r="AAO416"/>
      <c r="AAP416"/>
      <c r="AAQ416"/>
      <c r="AAR416"/>
      <c r="AAS416"/>
      <c r="AAT416"/>
      <c r="AAU416"/>
      <c r="AAV416"/>
      <c r="AAW416"/>
      <c r="AAX416"/>
      <c r="AAY416"/>
      <c r="AAZ416"/>
      <c r="ABA416"/>
      <c r="ABB416"/>
      <c r="ABC416"/>
      <c r="ABD416"/>
      <c r="ABE416"/>
      <c r="ABF416"/>
      <c r="ABG416"/>
      <c r="ABH416"/>
      <c r="ABI416"/>
      <c r="ABJ416"/>
      <c r="ABK416"/>
      <c r="ABL416"/>
      <c r="ABM416"/>
      <c r="ABN416"/>
      <c r="ABO416"/>
      <c r="ABP416"/>
      <c r="ABQ416"/>
      <c r="ABR416"/>
      <c r="ABS416"/>
      <c r="ABT416"/>
      <c r="ABU416"/>
      <c r="ABV416"/>
      <c r="ABW416"/>
      <c r="ABX416"/>
      <c r="ABY416"/>
      <c r="ABZ416"/>
      <c r="ACA416"/>
      <c r="ACB416"/>
      <c r="ACC416"/>
      <c r="ACD416"/>
      <c r="ACE416"/>
      <c r="ACF416"/>
      <c r="ACG416"/>
      <c r="ACH416"/>
      <c r="ACI416"/>
      <c r="ACJ416"/>
      <c r="ACK416"/>
      <c r="ACL416"/>
      <c r="ACM416"/>
      <c r="ACN416"/>
      <c r="ACO416"/>
      <c r="ACP416"/>
      <c r="ACQ416"/>
      <c r="ACR416"/>
      <c r="ACS416"/>
      <c r="ACT416"/>
      <c r="ACU416"/>
      <c r="ACV416"/>
      <c r="ACW416"/>
      <c r="ACX416"/>
      <c r="ACY416"/>
      <c r="ACZ416"/>
      <c r="ADA416"/>
      <c r="ADB416"/>
      <c r="ADC416"/>
      <c r="ADD416"/>
      <c r="ADE416"/>
      <c r="ADF416"/>
      <c r="ADG416"/>
      <c r="ADH416"/>
      <c r="ADI416"/>
      <c r="ADJ416"/>
      <c r="ADK416"/>
      <c r="ADL416"/>
      <c r="ADM416"/>
      <c r="ADN416"/>
      <c r="ADO416"/>
      <c r="ADP416"/>
      <c r="ADQ416"/>
      <c r="ADR416"/>
      <c r="ADS416"/>
      <c r="ADT416"/>
      <c r="ADU416"/>
      <c r="ADV416"/>
      <c r="ADW416"/>
      <c r="ADX416"/>
      <c r="ADY416"/>
      <c r="ADZ416"/>
      <c r="AEA416"/>
      <c r="AEB416"/>
      <c r="AEC416"/>
      <c r="AED416"/>
      <c r="AEE416"/>
      <c r="AEF416"/>
      <c r="AEG416"/>
      <c r="AEH416"/>
      <c r="AEI416"/>
      <c r="AEJ416"/>
      <c r="AEK416"/>
      <c r="AEL416"/>
      <c r="AEM416"/>
      <c r="AEN416"/>
      <c r="AEO416"/>
      <c r="AEP416"/>
      <c r="AEQ416"/>
      <c r="AER416"/>
      <c r="AES416"/>
      <c r="AET416"/>
      <c r="AEU416"/>
      <c r="AEV416"/>
      <c r="AEW416"/>
      <c r="AEX416"/>
      <c r="AEY416"/>
      <c r="AEZ416"/>
      <c r="AFA416"/>
      <c r="AFB416"/>
      <c r="AFC416"/>
      <c r="AFD416"/>
      <c r="AFE416"/>
      <c r="AFF416"/>
      <c r="AFG416"/>
      <c r="AFH416"/>
      <c r="AFI416"/>
      <c r="AFJ416"/>
      <c r="AFK416"/>
      <c r="AFL416"/>
      <c r="AFM416"/>
      <c r="AFN416"/>
      <c r="AFO416"/>
      <c r="AFP416"/>
      <c r="AFQ416"/>
      <c r="AFR416"/>
      <c r="AFS416"/>
      <c r="AFT416"/>
      <c r="AFU416"/>
      <c r="AFV416"/>
      <c r="AFW416"/>
      <c r="AFX416"/>
      <c r="AFY416"/>
      <c r="AFZ416"/>
      <c r="AGA416"/>
      <c r="AGB416"/>
      <c r="AGC416"/>
      <c r="AGD416"/>
      <c r="AGE416"/>
      <c r="AGF416"/>
      <c r="AGG416"/>
      <c r="AGH416"/>
      <c r="AGI416"/>
      <c r="AGJ416"/>
      <c r="AGK416"/>
      <c r="AGL416"/>
      <c r="AGM416"/>
      <c r="AGN416"/>
      <c r="AGO416"/>
      <c r="AGP416"/>
      <c r="AGQ416"/>
      <c r="AGR416"/>
      <c r="AGS416"/>
      <c r="AGT416"/>
      <c r="AGU416"/>
      <c r="AGV416"/>
      <c r="AGW416"/>
      <c r="AGX416"/>
      <c r="AGY416"/>
      <c r="AGZ416"/>
      <c r="AHA416"/>
      <c r="AHB416"/>
      <c r="AHC416"/>
      <c r="AHD416"/>
      <c r="AHE416"/>
      <c r="AHF416"/>
      <c r="AHG416"/>
      <c r="AHH416"/>
      <c r="AHI416"/>
      <c r="AHJ416"/>
      <c r="AHK416"/>
      <c r="AHL416"/>
      <c r="AHM416"/>
      <c r="AHN416"/>
      <c r="AHO416"/>
      <c r="AHP416"/>
      <c r="AHQ416"/>
      <c r="AHR416"/>
      <c r="AHS416"/>
      <c r="AHT416"/>
      <c r="AHU416"/>
      <c r="AHV416"/>
      <c r="AHW416"/>
      <c r="AHX416"/>
      <c r="AHY416"/>
      <c r="AHZ416"/>
      <c r="AIA416"/>
      <c r="AIB416"/>
      <c r="AIC416"/>
      <c r="AID416"/>
      <c r="AIE416"/>
      <c r="AIF416"/>
      <c r="AIG416"/>
      <c r="AIH416"/>
      <c r="AII416"/>
      <c r="AIJ416"/>
      <c r="AIK416"/>
      <c r="AIL416"/>
      <c r="AIM416"/>
      <c r="AIN416"/>
      <c r="AIO416"/>
      <c r="AIP416"/>
      <c r="AIQ416"/>
      <c r="AIR416"/>
      <c r="AIS416"/>
      <c r="AIT416"/>
      <c r="AIU416"/>
      <c r="AIV416"/>
      <c r="AIW416"/>
      <c r="AIX416"/>
      <c r="AIY416"/>
      <c r="AIZ416"/>
      <c r="AJA416"/>
      <c r="AJB416"/>
      <c r="AJC416"/>
      <c r="AJD416"/>
      <c r="AJE416"/>
      <c r="AJF416"/>
      <c r="AJG416"/>
      <c r="AJH416"/>
      <c r="AJI416"/>
      <c r="AJJ416"/>
      <c r="AJK416"/>
      <c r="AJL416"/>
      <c r="AJM416"/>
      <c r="AJN416"/>
      <c r="AJO416"/>
      <c r="AJP416"/>
      <c r="AJQ416"/>
      <c r="AJR416"/>
      <c r="AJS416"/>
      <c r="AJT416"/>
      <c r="AJU416"/>
      <c r="AJV416"/>
      <c r="AJW416"/>
      <c r="AJX416"/>
      <c r="AJY416"/>
      <c r="AJZ416"/>
      <c r="AKA416"/>
      <c r="AKB416"/>
      <c r="AKC416"/>
      <c r="AKD416"/>
      <c r="AKE416"/>
      <c r="AKF416"/>
      <c r="AKG416"/>
      <c r="AKH416"/>
      <c r="AKI416"/>
      <c r="AKJ416"/>
      <c r="AKK416"/>
      <c r="AKL416"/>
      <c r="AKM416"/>
      <c r="AKN416"/>
      <c r="AKO416"/>
      <c r="AKP416"/>
      <c r="AKQ416"/>
      <c r="AKR416"/>
      <c r="AKS416"/>
      <c r="AKT416"/>
      <c r="AKU416"/>
      <c r="AKV416"/>
      <c r="AKW416"/>
      <c r="AKX416"/>
      <c r="AKY416"/>
      <c r="AKZ416"/>
      <c r="ALA416"/>
      <c r="ALB416"/>
      <c r="ALC416"/>
      <c r="ALD416"/>
      <c r="ALE416"/>
      <c r="ALF416"/>
      <c r="ALG416"/>
      <c r="ALH416"/>
      <c r="ALI416"/>
      <c r="ALJ416"/>
      <c r="ALK416"/>
      <c r="ALL416"/>
      <c r="ALM416"/>
      <c r="ALN416"/>
      <c r="ALO416"/>
      <c r="ALP416"/>
      <c r="ALQ416"/>
      <c r="ALR416"/>
      <c r="ALS416"/>
      <c r="ALT416"/>
      <c r="ALU416"/>
      <c r="ALV416"/>
      <c r="ALW416"/>
      <c r="ALX416"/>
      <c r="ALY416"/>
      <c r="ALZ416"/>
      <c r="AMA416"/>
      <c r="AMB416"/>
      <c r="AMC416"/>
      <c r="AMD416"/>
      <c r="AME416"/>
      <c r="AMF416"/>
      <c r="AMG416"/>
      <c r="AMH416"/>
      <c r="AMI416"/>
      <c r="AMJ416"/>
      <c r="AMK416"/>
      <c r="AML416"/>
      <c r="AMM416"/>
    </row>
    <row r="417" spans="1:1027" ht="33" customHeight="1">
      <c r="A417" s="655"/>
      <c r="B417" s="655"/>
      <c r="C417" s="263"/>
      <c r="D417" s="263">
        <v>4420</v>
      </c>
      <c r="E417" s="654" t="s">
        <v>246</v>
      </c>
      <c r="F417" s="654"/>
      <c r="G417" s="265">
        <v>500</v>
      </c>
      <c r="H417" s="265">
        <v>500</v>
      </c>
      <c r="I417" s="266">
        <v>0</v>
      </c>
      <c r="J417" s="259">
        <f t="shared" si="43"/>
        <v>0</v>
      </c>
      <c r="K417" s="259">
        <f t="shared" si="44"/>
        <v>100</v>
      </c>
      <c r="L417" s="313"/>
      <c r="M417" s="313"/>
      <c r="N417" s="313"/>
      <c r="P417" s="267">
        <f t="shared" si="45"/>
        <v>0</v>
      </c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  <c r="TH417"/>
      <c r="TI417"/>
      <c r="TJ417"/>
      <c r="TK417"/>
      <c r="TL417"/>
      <c r="TM417"/>
      <c r="TN417"/>
      <c r="TO417"/>
      <c r="TP417"/>
      <c r="TQ417"/>
      <c r="TR417"/>
      <c r="TS417"/>
      <c r="TT417"/>
      <c r="TU417"/>
      <c r="TV417"/>
      <c r="TW417"/>
      <c r="TX417"/>
      <c r="TY417"/>
      <c r="TZ417"/>
      <c r="UA417"/>
      <c r="UB417"/>
      <c r="UC417"/>
      <c r="UD417"/>
      <c r="UE417"/>
      <c r="UF417"/>
      <c r="UG417"/>
      <c r="UH417"/>
      <c r="UI417"/>
      <c r="UJ417"/>
      <c r="UK417"/>
      <c r="UL417"/>
      <c r="UM417"/>
      <c r="UN417"/>
      <c r="UO417"/>
      <c r="UP417"/>
      <c r="UQ417"/>
      <c r="UR417"/>
      <c r="US417"/>
      <c r="UT417"/>
      <c r="UU417"/>
      <c r="UV417"/>
      <c r="UW417"/>
      <c r="UX417"/>
      <c r="UY417"/>
      <c r="UZ417"/>
      <c r="VA417"/>
      <c r="VB417"/>
      <c r="VC417"/>
      <c r="VD417"/>
      <c r="VE417"/>
      <c r="VF417"/>
      <c r="VG417"/>
      <c r="VH417"/>
      <c r="VI417"/>
      <c r="VJ417"/>
      <c r="VK417"/>
      <c r="VL417"/>
      <c r="VM417"/>
      <c r="VN417"/>
      <c r="VO417"/>
      <c r="VP417"/>
      <c r="VQ417"/>
      <c r="VR417"/>
      <c r="VS417"/>
      <c r="VT417"/>
      <c r="VU417"/>
      <c r="VV417"/>
      <c r="VW417"/>
      <c r="VX417"/>
      <c r="VY417"/>
      <c r="VZ417"/>
      <c r="WA417"/>
      <c r="WB417"/>
      <c r="WC417"/>
      <c r="WD417"/>
      <c r="WE417"/>
      <c r="WF417"/>
      <c r="WG417"/>
      <c r="WH417"/>
      <c r="WI417"/>
      <c r="WJ417"/>
      <c r="WK417"/>
      <c r="WL417"/>
      <c r="WM417"/>
      <c r="WN417"/>
      <c r="WO417"/>
      <c r="WP417"/>
      <c r="WQ417"/>
      <c r="WR417"/>
      <c r="WS417"/>
      <c r="WT417"/>
      <c r="WU417"/>
      <c r="WV417"/>
      <c r="WW417"/>
      <c r="WX417"/>
      <c r="WY417"/>
      <c r="WZ417"/>
      <c r="XA417"/>
      <c r="XB417"/>
      <c r="XC417"/>
      <c r="XD417"/>
      <c r="XE417"/>
      <c r="XF417"/>
      <c r="XG417"/>
      <c r="XH417"/>
      <c r="XI417"/>
      <c r="XJ417"/>
      <c r="XK417"/>
      <c r="XL417"/>
      <c r="XM417"/>
      <c r="XN417"/>
      <c r="XO417"/>
      <c r="XP417"/>
      <c r="XQ417"/>
      <c r="XR417"/>
      <c r="XS417"/>
      <c r="XT417"/>
      <c r="XU417"/>
      <c r="XV417"/>
      <c r="XW417"/>
      <c r="XX417"/>
      <c r="XY417"/>
      <c r="XZ417"/>
      <c r="YA417"/>
      <c r="YB417"/>
      <c r="YC417"/>
      <c r="YD417"/>
      <c r="YE417"/>
      <c r="YF417"/>
      <c r="YG417"/>
      <c r="YH417"/>
      <c r="YI417"/>
      <c r="YJ417"/>
      <c r="YK417"/>
      <c r="YL417"/>
      <c r="YM417"/>
      <c r="YN417"/>
      <c r="YO417"/>
      <c r="YP417"/>
      <c r="YQ417"/>
      <c r="YR417"/>
      <c r="YS417"/>
      <c r="YT417"/>
      <c r="YU417"/>
      <c r="YV417"/>
      <c r="YW417"/>
      <c r="YX417"/>
      <c r="YY417"/>
      <c r="YZ417"/>
      <c r="ZA417"/>
      <c r="ZB417"/>
      <c r="ZC417"/>
      <c r="ZD417"/>
      <c r="ZE417"/>
      <c r="ZF417"/>
      <c r="ZG417"/>
      <c r="ZH417"/>
      <c r="ZI417"/>
      <c r="ZJ417"/>
      <c r="ZK417"/>
      <c r="ZL417"/>
      <c r="ZM417"/>
      <c r="ZN417"/>
      <c r="ZO417"/>
      <c r="ZP417"/>
      <c r="ZQ417"/>
      <c r="ZR417"/>
      <c r="ZS417"/>
      <c r="ZT417"/>
      <c r="ZU417"/>
      <c r="ZV417"/>
      <c r="ZW417"/>
      <c r="ZX417"/>
      <c r="ZY417"/>
      <c r="ZZ417"/>
      <c r="AAA417"/>
      <c r="AAB417"/>
      <c r="AAC417"/>
      <c r="AAD417"/>
      <c r="AAE417"/>
      <c r="AAF417"/>
      <c r="AAG417"/>
      <c r="AAH417"/>
      <c r="AAI417"/>
      <c r="AAJ417"/>
      <c r="AAK417"/>
      <c r="AAL417"/>
      <c r="AAM417"/>
      <c r="AAN417"/>
      <c r="AAO417"/>
      <c r="AAP417"/>
      <c r="AAQ417"/>
      <c r="AAR417"/>
      <c r="AAS417"/>
      <c r="AAT417"/>
      <c r="AAU417"/>
      <c r="AAV417"/>
      <c r="AAW417"/>
      <c r="AAX417"/>
      <c r="AAY417"/>
      <c r="AAZ417"/>
      <c r="ABA417"/>
      <c r="ABB417"/>
      <c r="ABC417"/>
      <c r="ABD417"/>
      <c r="ABE417"/>
      <c r="ABF417"/>
      <c r="ABG417"/>
      <c r="ABH417"/>
      <c r="ABI417"/>
      <c r="ABJ417"/>
      <c r="ABK417"/>
      <c r="ABL417"/>
      <c r="ABM417"/>
      <c r="ABN417"/>
      <c r="ABO417"/>
      <c r="ABP417"/>
      <c r="ABQ417"/>
      <c r="ABR417"/>
      <c r="ABS417"/>
      <c r="ABT417"/>
      <c r="ABU417"/>
      <c r="ABV417"/>
      <c r="ABW417"/>
      <c r="ABX417"/>
      <c r="ABY417"/>
      <c r="ABZ417"/>
      <c r="ACA417"/>
      <c r="ACB417"/>
      <c r="ACC417"/>
      <c r="ACD417"/>
      <c r="ACE417"/>
      <c r="ACF417"/>
      <c r="ACG417"/>
      <c r="ACH417"/>
      <c r="ACI417"/>
      <c r="ACJ417"/>
      <c r="ACK417"/>
      <c r="ACL417"/>
      <c r="ACM417"/>
      <c r="ACN417"/>
      <c r="ACO417"/>
      <c r="ACP417"/>
      <c r="ACQ417"/>
      <c r="ACR417"/>
      <c r="ACS417"/>
      <c r="ACT417"/>
      <c r="ACU417"/>
      <c r="ACV417"/>
      <c r="ACW417"/>
      <c r="ACX417"/>
      <c r="ACY417"/>
      <c r="ACZ417"/>
      <c r="ADA417"/>
      <c r="ADB417"/>
      <c r="ADC417"/>
      <c r="ADD417"/>
      <c r="ADE417"/>
      <c r="ADF417"/>
      <c r="ADG417"/>
      <c r="ADH417"/>
      <c r="ADI417"/>
      <c r="ADJ417"/>
      <c r="ADK417"/>
      <c r="ADL417"/>
      <c r="ADM417"/>
      <c r="ADN417"/>
      <c r="ADO417"/>
      <c r="ADP417"/>
      <c r="ADQ417"/>
      <c r="ADR417"/>
      <c r="ADS417"/>
      <c r="ADT417"/>
      <c r="ADU417"/>
      <c r="ADV417"/>
      <c r="ADW417"/>
      <c r="ADX417"/>
      <c r="ADY417"/>
      <c r="ADZ417"/>
      <c r="AEA417"/>
      <c r="AEB417"/>
      <c r="AEC417"/>
      <c r="AED417"/>
      <c r="AEE417"/>
      <c r="AEF417"/>
      <c r="AEG417"/>
      <c r="AEH417"/>
      <c r="AEI417"/>
      <c r="AEJ417"/>
      <c r="AEK417"/>
      <c r="AEL417"/>
      <c r="AEM417"/>
      <c r="AEN417"/>
      <c r="AEO417"/>
      <c r="AEP417"/>
      <c r="AEQ417"/>
      <c r="AER417"/>
      <c r="AES417"/>
      <c r="AET417"/>
      <c r="AEU417"/>
      <c r="AEV417"/>
      <c r="AEW417"/>
      <c r="AEX417"/>
      <c r="AEY417"/>
      <c r="AEZ417"/>
      <c r="AFA417"/>
      <c r="AFB417"/>
      <c r="AFC417"/>
      <c r="AFD417"/>
      <c r="AFE417"/>
      <c r="AFF417"/>
      <c r="AFG417"/>
      <c r="AFH417"/>
      <c r="AFI417"/>
      <c r="AFJ417"/>
      <c r="AFK417"/>
      <c r="AFL417"/>
      <c r="AFM417"/>
      <c r="AFN417"/>
      <c r="AFO417"/>
      <c r="AFP417"/>
      <c r="AFQ417"/>
      <c r="AFR417"/>
      <c r="AFS417"/>
      <c r="AFT417"/>
      <c r="AFU417"/>
      <c r="AFV417"/>
      <c r="AFW417"/>
      <c r="AFX417"/>
      <c r="AFY417"/>
      <c r="AFZ417"/>
      <c r="AGA417"/>
      <c r="AGB417"/>
      <c r="AGC417"/>
      <c r="AGD417"/>
      <c r="AGE417"/>
      <c r="AGF417"/>
      <c r="AGG417"/>
      <c r="AGH417"/>
      <c r="AGI417"/>
      <c r="AGJ417"/>
      <c r="AGK417"/>
      <c r="AGL417"/>
      <c r="AGM417"/>
      <c r="AGN417"/>
      <c r="AGO417"/>
      <c r="AGP417"/>
      <c r="AGQ417"/>
      <c r="AGR417"/>
      <c r="AGS417"/>
      <c r="AGT417"/>
      <c r="AGU417"/>
      <c r="AGV417"/>
      <c r="AGW417"/>
      <c r="AGX417"/>
      <c r="AGY417"/>
      <c r="AGZ417"/>
      <c r="AHA417"/>
      <c r="AHB417"/>
      <c r="AHC417"/>
      <c r="AHD417"/>
      <c r="AHE417"/>
      <c r="AHF417"/>
      <c r="AHG417"/>
      <c r="AHH417"/>
      <c r="AHI417"/>
      <c r="AHJ417"/>
      <c r="AHK417"/>
      <c r="AHL417"/>
      <c r="AHM417"/>
      <c r="AHN417"/>
      <c r="AHO417"/>
      <c r="AHP417"/>
      <c r="AHQ417"/>
      <c r="AHR417"/>
      <c r="AHS417"/>
      <c r="AHT417"/>
      <c r="AHU417"/>
      <c r="AHV417"/>
      <c r="AHW417"/>
      <c r="AHX417"/>
      <c r="AHY417"/>
      <c r="AHZ417"/>
      <c r="AIA417"/>
      <c r="AIB417"/>
      <c r="AIC417"/>
      <c r="AID417"/>
      <c r="AIE417"/>
      <c r="AIF417"/>
      <c r="AIG417"/>
      <c r="AIH417"/>
      <c r="AII417"/>
      <c r="AIJ417"/>
      <c r="AIK417"/>
      <c r="AIL417"/>
      <c r="AIM417"/>
      <c r="AIN417"/>
      <c r="AIO417"/>
      <c r="AIP417"/>
      <c r="AIQ417"/>
      <c r="AIR417"/>
      <c r="AIS417"/>
      <c r="AIT417"/>
      <c r="AIU417"/>
      <c r="AIV417"/>
      <c r="AIW417"/>
      <c r="AIX417"/>
      <c r="AIY417"/>
      <c r="AIZ417"/>
      <c r="AJA417"/>
      <c r="AJB417"/>
      <c r="AJC417"/>
      <c r="AJD417"/>
      <c r="AJE417"/>
      <c r="AJF417"/>
      <c r="AJG417"/>
      <c r="AJH417"/>
      <c r="AJI417"/>
      <c r="AJJ417"/>
      <c r="AJK417"/>
      <c r="AJL417"/>
      <c r="AJM417"/>
      <c r="AJN417"/>
      <c r="AJO417"/>
      <c r="AJP417"/>
      <c r="AJQ417"/>
      <c r="AJR417"/>
      <c r="AJS417"/>
      <c r="AJT417"/>
      <c r="AJU417"/>
      <c r="AJV417"/>
      <c r="AJW417"/>
      <c r="AJX417"/>
      <c r="AJY417"/>
      <c r="AJZ417"/>
      <c r="AKA417"/>
      <c r="AKB417"/>
      <c r="AKC417"/>
      <c r="AKD417"/>
      <c r="AKE417"/>
      <c r="AKF417"/>
      <c r="AKG417"/>
      <c r="AKH417"/>
      <c r="AKI417"/>
      <c r="AKJ417"/>
      <c r="AKK417"/>
      <c r="AKL417"/>
      <c r="AKM417"/>
      <c r="AKN417"/>
      <c r="AKO417"/>
      <c r="AKP417"/>
      <c r="AKQ417"/>
      <c r="AKR417"/>
      <c r="AKS417"/>
      <c r="AKT417"/>
      <c r="AKU417"/>
      <c r="AKV417"/>
      <c r="AKW417"/>
      <c r="AKX417"/>
      <c r="AKY417"/>
      <c r="AKZ417"/>
      <c r="ALA417"/>
      <c r="ALB417"/>
      <c r="ALC417"/>
      <c r="ALD417"/>
      <c r="ALE417"/>
      <c r="ALF417"/>
      <c r="ALG417"/>
      <c r="ALH417"/>
      <c r="ALI417"/>
      <c r="ALJ417"/>
      <c r="ALK417"/>
      <c r="ALL417"/>
      <c r="ALM417"/>
      <c r="ALN417"/>
      <c r="ALO417"/>
      <c r="ALP417"/>
      <c r="ALQ417"/>
      <c r="ALR417"/>
      <c r="ALS417"/>
      <c r="ALT417"/>
      <c r="ALU417"/>
      <c r="ALV417"/>
      <c r="ALW417"/>
      <c r="ALX417"/>
      <c r="ALY417"/>
      <c r="ALZ417"/>
      <c r="AMA417"/>
      <c r="AMB417"/>
      <c r="AMC417"/>
      <c r="AMD417"/>
      <c r="AME417"/>
      <c r="AMF417"/>
      <c r="AMG417"/>
      <c r="AMH417"/>
      <c r="AMI417"/>
      <c r="AMJ417"/>
      <c r="AMK417"/>
      <c r="AML417"/>
      <c r="AMM417"/>
    </row>
    <row r="418" spans="1:1027" ht="26.1" customHeight="1">
      <c r="A418" s="655"/>
      <c r="B418" s="655"/>
      <c r="C418" s="263"/>
      <c r="D418" s="263">
        <v>4430</v>
      </c>
      <c r="E418" s="654" t="s">
        <v>226</v>
      </c>
      <c r="F418" s="654"/>
      <c r="G418" s="265">
        <v>5124</v>
      </c>
      <c r="H418" s="265">
        <v>5124</v>
      </c>
      <c r="I418" s="266">
        <v>3262.82</v>
      </c>
      <c r="J418" s="259">
        <f t="shared" si="43"/>
        <v>63.67720530835286</v>
      </c>
      <c r="K418" s="259">
        <f t="shared" si="44"/>
        <v>100</v>
      </c>
      <c r="L418" s="313"/>
      <c r="M418" s="313"/>
      <c r="N418" s="313"/>
      <c r="P418" s="267">
        <f t="shared" si="45"/>
        <v>0</v>
      </c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  <c r="SX418"/>
      <c r="SY418"/>
      <c r="SZ418"/>
      <c r="TA418"/>
      <c r="TB418"/>
      <c r="TC418"/>
      <c r="TD418"/>
      <c r="TE418"/>
      <c r="TF418"/>
      <c r="TG418"/>
      <c r="TH418"/>
      <c r="TI418"/>
      <c r="TJ418"/>
      <c r="TK418"/>
      <c r="TL418"/>
      <c r="TM418"/>
      <c r="TN418"/>
      <c r="TO418"/>
      <c r="TP418"/>
      <c r="TQ418"/>
      <c r="TR418"/>
      <c r="TS418"/>
      <c r="TT418"/>
      <c r="TU418"/>
      <c r="TV418"/>
      <c r="TW418"/>
      <c r="TX418"/>
      <c r="TY418"/>
      <c r="TZ418"/>
      <c r="UA418"/>
      <c r="UB418"/>
      <c r="UC418"/>
      <c r="UD418"/>
      <c r="UE418"/>
      <c r="UF418"/>
      <c r="UG418"/>
      <c r="UH418"/>
      <c r="UI418"/>
      <c r="UJ418"/>
      <c r="UK418"/>
      <c r="UL418"/>
      <c r="UM418"/>
      <c r="UN418"/>
      <c r="UO418"/>
      <c r="UP418"/>
      <c r="UQ418"/>
      <c r="UR418"/>
      <c r="US418"/>
      <c r="UT418"/>
      <c r="UU418"/>
      <c r="UV418"/>
      <c r="UW418"/>
      <c r="UX418"/>
      <c r="UY418"/>
      <c r="UZ418"/>
      <c r="VA418"/>
      <c r="VB418"/>
      <c r="VC418"/>
      <c r="VD418"/>
      <c r="VE418"/>
      <c r="VF418"/>
      <c r="VG418"/>
      <c r="VH418"/>
      <c r="VI418"/>
      <c r="VJ418"/>
      <c r="VK418"/>
      <c r="VL418"/>
      <c r="VM418"/>
      <c r="VN418"/>
      <c r="VO418"/>
      <c r="VP418"/>
      <c r="VQ418"/>
      <c r="VR418"/>
      <c r="VS418"/>
      <c r="VT418"/>
      <c r="VU418"/>
      <c r="VV418"/>
      <c r="VW418"/>
      <c r="VX418"/>
      <c r="VY418"/>
      <c r="VZ418"/>
      <c r="WA418"/>
      <c r="WB418"/>
      <c r="WC418"/>
      <c r="WD418"/>
      <c r="WE418"/>
      <c r="WF418"/>
      <c r="WG418"/>
      <c r="WH418"/>
      <c r="WI418"/>
      <c r="WJ418"/>
      <c r="WK418"/>
      <c r="WL418"/>
      <c r="WM418"/>
      <c r="WN418"/>
      <c r="WO418"/>
      <c r="WP418"/>
      <c r="WQ418"/>
      <c r="WR418"/>
      <c r="WS418"/>
      <c r="WT418"/>
      <c r="WU418"/>
      <c r="WV418"/>
      <c r="WW418"/>
      <c r="WX418"/>
      <c r="WY418"/>
      <c r="WZ418"/>
      <c r="XA418"/>
      <c r="XB418"/>
      <c r="XC418"/>
      <c r="XD418"/>
      <c r="XE418"/>
      <c r="XF418"/>
      <c r="XG418"/>
      <c r="XH418"/>
      <c r="XI418"/>
      <c r="XJ418"/>
      <c r="XK418"/>
      <c r="XL418"/>
      <c r="XM418"/>
      <c r="XN418"/>
      <c r="XO418"/>
      <c r="XP418"/>
      <c r="XQ418"/>
      <c r="XR418"/>
      <c r="XS418"/>
      <c r="XT418"/>
      <c r="XU418"/>
      <c r="XV418"/>
      <c r="XW418"/>
      <c r="XX418"/>
      <c r="XY418"/>
      <c r="XZ418"/>
      <c r="YA418"/>
      <c r="YB418"/>
      <c r="YC418"/>
      <c r="YD418"/>
      <c r="YE418"/>
      <c r="YF418"/>
      <c r="YG418"/>
      <c r="YH418"/>
      <c r="YI418"/>
      <c r="YJ418"/>
      <c r="YK418"/>
      <c r="YL418"/>
      <c r="YM418"/>
      <c r="YN418"/>
      <c r="YO418"/>
      <c r="YP418"/>
      <c r="YQ418"/>
      <c r="YR418"/>
      <c r="YS418"/>
      <c r="YT418"/>
      <c r="YU418"/>
      <c r="YV418"/>
      <c r="YW418"/>
      <c r="YX418"/>
      <c r="YY418"/>
      <c r="YZ418"/>
      <c r="ZA418"/>
      <c r="ZB418"/>
      <c r="ZC418"/>
      <c r="ZD418"/>
      <c r="ZE418"/>
      <c r="ZF418"/>
      <c r="ZG418"/>
      <c r="ZH418"/>
      <c r="ZI418"/>
      <c r="ZJ418"/>
      <c r="ZK418"/>
      <c r="ZL418"/>
      <c r="ZM418"/>
      <c r="ZN418"/>
      <c r="ZO418"/>
      <c r="ZP418"/>
      <c r="ZQ418"/>
      <c r="ZR418"/>
      <c r="ZS418"/>
      <c r="ZT418"/>
      <c r="ZU418"/>
      <c r="ZV418"/>
      <c r="ZW418"/>
      <c r="ZX418"/>
      <c r="ZY418"/>
      <c r="ZZ418"/>
      <c r="AAA418"/>
      <c r="AAB418"/>
      <c r="AAC418"/>
      <c r="AAD418"/>
      <c r="AAE418"/>
      <c r="AAF418"/>
      <c r="AAG418"/>
      <c r="AAH418"/>
      <c r="AAI418"/>
      <c r="AAJ418"/>
      <c r="AAK418"/>
      <c r="AAL418"/>
      <c r="AAM418"/>
      <c r="AAN418"/>
      <c r="AAO418"/>
      <c r="AAP418"/>
      <c r="AAQ418"/>
      <c r="AAR418"/>
      <c r="AAS418"/>
      <c r="AAT418"/>
      <c r="AAU418"/>
      <c r="AAV418"/>
      <c r="AAW418"/>
      <c r="AAX418"/>
      <c r="AAY418"/>
      <c r="AAZ418"/>
      <c r="ABA418"/>
      <c r="ABB418"/>
      <c r="ABC418"/>
      <c r="ABD418"/>
      <c r="ABE418"/>
      <c r="ABF418"/>
      <c r="ABG418"/>
      <c r="ABH418"/>
      <c r="ABI418"/>
      <c r="ABJ418"/>
      <c r="ABK418"/>
      <c r="ABL418"/>
      <c r="ABM418"/>
      <c r="ABN418"/>
      <c r="ABO418"/>
      <c r="ABP418"/>
      <c r="ABQ418"/>
      <c r="ABR418"/>
      <c r="ABS418"/>
      <c r="ABT418"/>
      <c r="ABU418"/>
      <c r="ABV418"/>
      <c r="ABW418"/>
      <c r="ABX418"/>
      <c r="ABY418"/>
      <c r="ABZ418"/>
      <c r="ACA418"/>
      <c r="ACB418"/>
      <c r="ACC418"/>
      <c r="ACD418"/>
      <c r="ACE418"/>
      <c r="ACF418"/>
      <c r="ACG418"/>
      <c r="ACH418"/>
      <c r="ACI418"/>
      <c r="ACJ418"/>
      <c r="ACK418"/>
      <c r="ACL418"/>
      <c r="ACM418"/>
      <c r="ACN418"/>
      <c r="ACO418"/>
      <c r="ACP418"/>
      <c r="ACQ418"/>
      <c r="ACR418"/>
      <c r="ACS418"/>
      <c r="ACT418"/>
      <c r="ACU418"/>
      <c r="ACV418"/>
      <c r="ACW418"/>
      <c r="ACX418"/>
      <c r="ACY418"/>
      <c r="ACZ418"/>
      <c r="ADA418"/>
      <c r="ADB418"/>
      <c r="ADC418"/>
      <c r="ADD418"/>
      <c r="ADE418"/>
      <c r="ADF418"/>
      <c r="ADG418"/>
      <c r="ADH418"/>
      <c r="ADI418"/>
      <c r="ADJ418"/>
      <c r="ADK418"/>
      <c r="ADL418"/>
      <c r="ADM418"/>
      <c r="ADN418"/>
      <c r="ADO418"/>
      <c r="ADP418"/>
      <c r="ADQ418"/>
      <c r="ADR418"/>
      <c r="ADS418"/>
      <c r="ADT418"/>
      <c r="ADU418"/>
      <c r="ADV418"/>
      <c r="ADW418"/>
      <c r="ADX418"/>
      <c r="ADY418"/>
      <c r="ADZ418"/>
      <c r="AEA418"/>
      <c r="AEB418"/>
      <c r="AEC418"/>
      <c r="AED418"/>
      <c r="AEE418"/>
      <c r="AEF418"/>
      <c r="AEG418"/>
      <c r="AEH418"/>
      <c r="AEI418"/>
      <c r="AEJ418"/>
      <c r="AEK418"/>
      <c r="AEL418"/>
      <c r="AEM418"/>
      <c r="AEN418"/>
      <c r="AEO418"/>
      <c r="AEP418"/>
      <c r="AEQ418"/>
      <c r="AER418"/>
      <c r="AES418"/>
      <c r="AET418"/>
      <c r="AEU418"/>
      <c r="AEV418"/>
      <c r="AEW418"/>
      <c r="AEX418"/>
      <c r="AEY418"/>
      <c r="AEZ418"/>
      <c r="AFA418"/>
      <c r="AFB418"/>
      <c r="AFC418"/>
      <c r="AFD418"/>
      <c r="AFE418"/>
      <c r="AFF418"/>
      <c r="AFG418"/>
      <c r="AFH418"/>
      <c r="AFI418"/>
      <c r="AFJ418"/>
      <c r="AFK418"/>
      <c r="AFL418"/>
      <c r="AFM418"/>
      <c r="AFN418"/>
      <c r="AFO418"/>
      <c r="AFP418"/>
      <c r="AFQ418"/>
      <c r="AFR418"/>
      <c r="AFS418"/>
      <c r="AFT418"/>
      <c r="AFU418"/>
      <c r="AFV418"/>
      <c r="AFW418"/>
      <c r="AFX418"/>
      <c r="AFY418"/>
      <c r="AFZ418"/>
      <c r="AGA418"/>
      <c r="AGB418"/>
      <c r="AGC418"/>
      <c r="AGD418"/>
      <c r="AGE418"/>
      <c r="AGF418"/>
      <c r="AGG418"/>
      <c r="AGH418"/>
      <c r="AGI418"/>
      <c r="AGJ418"/>
      <c r="AGK418"/>
      <c r="AGL418"/>
      <c r="AGM418"/>
      <c r="AGN418"/>
      <c r="AGO418"/>
      <c r="AGP418"/>
      <c r="AGQ418"/>
      <c r="AGR418"/>
      <c r="AGS418"/>
      <c r="AGT418"/>
      <c r="AGU418"/>
      <c r="AGV418"/>
      <c r="AGW418"/>
      <c r="AGX418"/>
      <c r="AGY418"/>
      <c r="AGZ418"/>
      <c r="AHA418"/>
      <c r="AHB418"/>
      <c r="AHC418"/>
      <c r="AHD418"/>
      <c r="AHE418"/>
      <c r="AHF418"/>
      <c r="AHG418"/>
      <c r="AHH418"/>
      <c r="AHI418"/>
      <c r="AHJ418"/>
      <c r="AHK418"/>
      <c r="AHL418"/>
      <c r="AHM418"/>
      <c r="AHN418"/>
      <c r="AHO418"/>
      <c r="AHP418"/>
      <c r="AHQ418"/>
      <c r="AHR418"/>
      <c r="AHS418"/>
      <c r="AHT418"/>
      <c r="AHU418"/>
      <c r="AHV418"/>
      <c r="AHW418"/>
      <c r="AHX418"/>
      <c r="AHY418"/>
      <c r="AHZ418"/>
      <c r="AIA418"/>
      <c r="AIB418"/>
      <c r="AIC418"/>
      <c r="AID418"/>
      <c r="AIE418"/>
      <c r="AIF418"/>
      <c r="AIG418"/>
      <c r="AIH418"/>
      <c r="AII418"/>
      <c r="AIJ418"/>
      <c r="AIK418"/>
      <c r="AIL418"/>
      <c r="AIM418"/>
      <c r="AIN418"/>
      <c r="AIO418"/>
      <c r="AIP418"/>
      <c r="AIQ418"/>
      <c r="AIR418"/>
      <c r="AIS418"/>
      <c r="AIT418"/>
      <c r="AIU418"/>
      <c r="AIV418"/>
      <c r="AIW418"/>
      <c r="AIX418"/>
      <c r="AIY418"/>
      <c r="AIZ418"/>
      <c r="AJA418"/>
      <c r="AJB418"/>
      <c r="AJC418"/>
      <c r="AJD418"/>
      <c r="AJE418"/>
      <c r="AJF418"/>
      <c r="AJG418"/>
      <c r="AJH418"/>
      <c r="AJI418"/>
      <c r="AJJ418"/>
      <c r="AJK418"/>
      <c r="AJL418"/>
      <c r="AJM418"/>
      <c r="AJN418"/>
      <c r="AJO418"/>
      <c r="AJP418"/>
      <c r="AJQ418"/>
      <c r="AJR418"/>
      <c r="AJS418"/>
      <c r="AJT418"/>
      <c r="AJU418"/>
      <c r="AJV418"/>
      <c r="AJW418"/>
      <c r="AJX418"/>
      <c r="AJY418"/>
      <c r="AJZ418"/>
      <c r="AKA418"/>
      <c r="AKB418"/>
      <c r="AKC418"/>
      <c r="AKD418"/>
      <c r="AKE418"/>
      <c r="AKF418"/>
      <c r="AKG418"/>
      <c r="AKH418"/>
      <c r="AKI418"/>
      <c r="AKJ418"/>
      <c r="AKK418"/>
      <c r="AKL418"/>
      <c r="AKM418"/>
      <c r="AKN418"/>
      <c r="AKO418"/>
      <c r="AKP418"/>
      <c r="AKQ418"/>
      <c r="AKR418"/>
      <c r="AKS418"/>
      <c r="AKT418"/>
      <c r="AKU418"/>
      <c r="AKV418"/>
      <c r="AKW418"/>
      <c r="AKX418"/>
      <c r="AKY418"/>
      <c r="AKZ418"/>
      <c r="ALA418"/>
      <c r="ALB418"/>
      <c r="ALC418"/>
      <c r="ALD418"/>
      <c r="ALE418"/>
      <c r="ALF418"/>
      <c r="ALG418"/>
      <c r="ALH418"/>
      <c r="ALI418"/>
      <c r="ALJ418"/>
      <c r="ALK418"/>
      <c r="ALL418"/>
      <c r="ALM418"/>
      <c r="ALN418"/>
      <c r="ALO418"/>
      <c r="ALP418"/>
      <c r="ALQ418"/>
      <c r="ALR418"/>
      <c r="ALS418"/>
      <c r="ALT418"/>
      <c r="ALU418"/>
      <c r="ALV418"/>
      <c r="ALW418"/>
      <c r="ALX418"/>
      <c r="ALY418"/>
      <c r="ALZ418"/>
      <c r="AMA418"/>
      <c r="AMB418"/>
      <c r="AMC418"/>
      <c r="AMD418"/>
      <c r="AME418"/>
      <c r="AMF418"/>
      <c r="AMG418"/>
      <c r="AMH418"/>
      <c r="AMI418"/>
      <c r="AMJ418"/>
      <c r="AMK418"/>
      <c r="AML418"/>
      <c r="AMM418"/>
    </row>
    <row r="419" spans="1:1027" ht="42" customHeight="1">
      <c r="A419" s="655"/>
      <c r="B419" s="655"/>
      <c r="C419" s="263"/>
      <c r="D419" s="263">
        <v>4440</v>
      </c>
      <c r="E419" s="654" t="s">
        <v>232</v>
      </c>
      <c r="F419" s="654"/>
      <c r="G419" s="265">
        <v>40293</v>
      </c>
      <c r="H419" s="265">
        <v>45846</v>
      </c>
      <c r="I419" s="266">
        <v>45846</v>
      </c>
      <c r="J419" s="259">
        <f t="shared" si="43"/>
        <v>100</v>
      </c>
      <c r="K419" s="259">
        <f t="shared" si="44"/>
        <v>113.78155014518651</v>
      </c>
      <c r="L419" s="313"/>
      <c r="M419" s="313"/>
      <c r="N419" s="313"/>
      <c r="P419" s="267">
        <f t="shared" si="45"/>
        <v>5553</v>
      </c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  <c r="TH419"/>
      <c r="TI419"/>
      <c r="TJ419"/>
      <c r="TK419"/>
      <c r="TL419"/>
      <c r="TM419"/>
      <c r="TN419"/>
      <c r="TO419"/>
      <c r="TP419"/>
      <c r="TQ419"/>
      <c r="TR419"/>
      <c r="TS419"/>
      <c r="TT419"/>
      <c r="TU419"/>
      <c r="TV419"/>
      <c r="TW419"/>
      <c r="TX419"/>
      <c r="TY419"/>
      <c r="TZ419"/>
      <c r="UA419"/>
      <c r="UB419"/>
      <c r="UC419"/>
      <c r="UD419"/>
      <c r="UE419"/>
      <c r="UF419"/>
      <c r="UG419"/>
      <c r="UH419"/>
      <c r="UI419"/>
      <c r="UJ419"/>
      <c r="UK419"/>
      <c r="UL419"/>
      <c r="UM419"/>
      <c r="UN419"/>
      <c r="UO419"/>
      <c r="UP419"/>
      <c r="UQ419"/>
      <c r="UR419"/>
      <c r="US419"/>
      <c r="UT419"/>
      <c r="UU419"/>
      <c r="UV419"/>
      <c r="UW419"/>
      <c r="UX419"/>
      <c r="UY419"/>
      <c r="UZ419"/>
      <c r="VA419"/>
      <c r="VB419"/>
      <c r="VC419"/>
      <c r="VD419"/>
      <c r="VE419"/>
      <c r="VF419"/>
      <c r="VG419"/>
      <c r="VH419"/>
      <c r="VI419"/>
      <c r="VJ419"/>
      <c r="VK419"/>
      <c r="VL419"/>
      <c r="VM419"/>
      <c r="VN419"/>
      <c r="VO419"/>
      <c r="VP419"/>
      <c r="VQ419"/>
      <c r="VR419"/>
      <c r="VS419"/>
      <c r="VT419"/>
      <c r="VU419"/>
      <c r="VV419"/>
      <c r="VW419"/>
      <c r="VX419"/>
      <c r="VY419"/>
      <c r="VZ419"/>
      <c r="WA419"/>
      <c r="WB419"/>
      <c r="WC419"/>
      <c r="WD419"/>
      <c r="WE419"/>
      <c r="WF419"/>
      <c r="WG419"/>
      <c r="WH419"/>
      <c r="WI419"/>
      <c r="WJ419"/>
      <c r="WK419"/>
      <c r="WL419"/>
      <c r="WM419"/>
      <c r="WN419"/>
      <c r="WO419"/>
      <c r="WP419"/>
      <c r="WQ419"/>
      <c r="WR419"/>
      <c r="WS419"/>
      <c r="WT419"/>
      <c r="WU419"/>
      <c r="WV419"/>
      <c r="WW419"/>
      <c r="WX419"/>
      <c r="WY419"/>
      <c r="WZ419"/>
      <c r="XA419"/>
      <c r="XB419"/>
      <c r="XC419"/>
      <c r="XD419"/>
      <c r="XE419"/>
      <c r="XF419"/>
      <c r="XG419"/>
      <c r="XH419"/>
      <c r="XI419"/>
      <c r="XJ419"/>
      <c r="XK419"/>
      <c r="XL419"/>
      <c r="XM419"/>
      <c r="XN419"/>
      <c r="XO419"/>
      <c r="XP419"/>
      <c r="XQ419"/>
      <c r="XR419"/>
      <c r="XS419"/>
      <c r="XT419"/>
      <c r="XU419"/>
      <c r="XV419"/>
      <c r="XW419"/>
      <c r="XX419"/>
      <c r="XY419"/>
      <c r="XZ419"/>
      <c r="YA419"/>
      <c r="YB419"/>
      <c r="YC419"/>
      <c r="YD419"/>
      <c r="YE419"/>
      <c r="YF419"/>
      <c r="YG419"/>
      <c r="YH419"/>
      <c r="YI419"/>
      <c r="YJ419"/>
      <c r="YK419"/>
      <c r="YL419"/>
      <c r="YM419"/>
      <c r="YN419"/>
      <c r="YO419"/>
      <c r="YP419"/>
      <c r="YQ419"/>
      <c r="YR419"/>
      <c r="YS419"/>
      <c r="YT419"/>
      <c r="YU419"/>
      <c r="YV419"/>
      <c r="YW419"/>
      <c r="YX419"/>
      <c r="YY419"/>
      <c r="YZ419"/>
      <c r="ZA419"/>
      <c r="ZB419"/>
      <c r="ZC419"/>
      <c r="ZD419"/>
      <c r="ZE419"/>
      <c r="ZF419"/>
      <c r="ZG419"/>
      <c r="ZH419"/>
      <c r="ZI419"/>
      <c r="ZJ419"/>
      <c r="ZK419"/>
      <c r="ZL419"/>
      <c r="ZM419"/>
      <c r="ZN419"/>
      <c r="ZO419"/>
      <c r="ZP419"/>
      <c r="ZQ419"/>
      <c r="ZR419"/>
      <c r="ZS419"/>
      <c r="ZT419"/>
      <c r="ZU419"/>
      <c r="ZV419"/>
      <c r="ZW419"/>
      <c r="ZX419"/>
      <c r="ZY419"/>
      <c r="ZZ419"/>
      <c r="AAA419"/>
      <c r="AAB419"/>
      <c r="AAC419"/>
      <c r="AAD419"/>
      <c r="AAE419"/>
      <c r="AAF419"/>
      <c r="AAG419"/>
      <c r="AAH419"/>
      <c r="AAI419"/>
      <c r="AAJ419"/>
      <c r="AAK419"/>
      <c r="AAL419"/>
      <c r="AAM419"/>
      <c r="AAN419"/>
      <c r="AAO419"/>
      <c r="AAP419"/>
      <c r="AAQ419"/>
      <c r="AAR419"/>
      <c r="AAS419"/>
      <c r="AAT419"/>
      <c r="AAU419"/>
      <c r="AAV419"/>
      <c r="AAW419"/>
      <c r="AAX419"/>
      <c r="AAY419"/>
      <c r="AAZ419"/>
      <c r="ABA419"/>
      <c r="ABB419"/>
      <c r="ABC419"/>
      <c r="ABD419"/>
      <c r="ABE419"/>
      <c r="ABF419"/>
      <c r="ABG419"/>
      <c r="ABH419"/>
      <c r="ABI419"/>
      <c r="ABJ419"/>
      <c r="ABK419"/>
      <c r="ABL419"/>
      <c r="ABM419"/>
      <c r="ABN419"/>
      <c r="ABO419"/>
      <c r="ABP419"/>
      <c r="ABQ419"/>
      <c r="ABR419"/>
      <c r="ABS419"/>
      <c r="ABT419"/>
      <c r="ABU419"/>
      <c r="ABV419"/>
      <c r="ABW419"/>
      <c r="ABX419"/>
      <c r="ABY419"/>
      <c r="ABZ419"/>
      <c r="ACA419"/>
      <c r="ACB419"/>
      <c r="ACC419"/>
      <c r="ACD419"/>
      <c r="ACE419"/>
      <c r="ACF419"/>
      <c r="ACG419"/>
      <c r="ACH419"/>
      <c r="ACI419"/>
      <c r="ACJ419"/>
      <c r="ACK419"/>
      <c r="ACL419"/>
      <c r="ACM419"/>
      <c r="ACN419"/>
      <c r="ACO419"/>
      <c r="ACP419"/>
      <c r="ACQ419"/>
      <c r="ACR419"/>
      <c r="ACS419"/>
      <c r="ACT419"/>
      <c r="ACU419"/>
      <c r="ACV419"/>
      <c r="ACW419"/>
      <c r="ACX419"/>
      <c r="ACY419"/>
      <c r="ACZ419"/>
      <c r="ADA419"/>
      <c r="ADB419"/>
      <c r="ADC419"/>
      <c r="ADD419"/>
      <c r="ADE419"/>
      <c r="ADF419"/>
      <c r="ADG419"/>
      <c r="ADH419"/>
      <c r="ADI419"/>
      <c r="ADJ419"/>
      <c r="ADK419"/>
      <c r="ADL419"/>
      <c r="ADM419"/>
      <c r="ADN419"/>
      <c r="ADO419"/>
      <c r="ADP419"/>
      <c r="ADQ419"/>
      <c r="ADR419"/>
      <c r="ADS419"/>
      <c r="ADT419"/>
      <c r="ADU419"/>
      <c r="ADV419"/>
      <c r="ADW419"/>
      <c r="ADX419"/>
      <c r="ADY419"/>
      <c r="ADZ419"/>
      <c r="AEA419"/>
      <c r="AEB419"/>
      <c r="AEC419"/>
      <c r="AED419"/>
      <c r="AEE419"/>
      <c r="AEF419"/>
      <c r="AEG419"/>
      <c r="AEH419"/>
      <c r="AEI419"/>
      <c r="AEJ419"/>
      <c r="AEK419"/>
      <c r="AEL419"/>
      <c r="AEM419"/>
      <c r="AEN419"/>
      <c r="AEO419"/>
      <c r="AEP419"/>
      <c r="AEQ419"/>
      <c r="AER419"/>
      <c r="AES419"/>
      <c r="AET419"/>
      <c r="AEU419"/>
      <c r="AEV419"/>
      <c r="AEW419"/>
      <c r="AEX419"/>
      <c r="AEY419"/>
      <c r="AEZ419"/>
      <c r="AFA419"/>
      <c r="AFB419"/>
      <c r="AFC419"/>
      <c r="AFD419"/>
      <c r="AFE419"/>
      <c r="AFF419"/>
      <c r="AFG419"/>
      <c r="AFH419"/>
      <c r="AFI419"/>
      <c r="AFJ419"/>
      <c r="AFK419"/>
      <c r="AFL419"/>
      <c r="AFM419"/>
      <c r="AFN419"/>
      <c r="AFO419"/>
      <c r="AFP419"/>
      <c r="AFQ419"/>
      <c r="AFR419"/>
      <c r="AFS419"/>
      <c r="AFT419"/>
      <c r="AFU419"/>
      <c r="AFV419"/>
      <c r="AFW419"/>
      <c r="AFX419"/>
      <c r="AFY419"/>
      <c r="AFZ419"/>
      <c r="AGA419"/>
      <c r="AGB419"/>
      <c r="AGC419"/>
      <c r="AGD419"/>
      <c r="AGE419"/>
      <c r="AGF419"/>
      <c r="AGG419"/>
      <c r="AGH419"/>
      <c r="AGI419"/>
      <c r="AGJ419"/>
      <c r="AGK419"/>
      <c r="AGL419"/>
      <c r="AGM419"/>
      <c r="AGN419"/>
      <c r="AGO419"/>
      <c r="AGP419"/>
      <c r="AGQ419"/>
      <c r="AGR419"/>
      <c r="AGS419"/>
      <c r="AGT419"/>
      <c r="AGU419"/>
      <c r="AGV419"/>
      <c r="AGW419"/>
      <c r="AGX419"/>
      <c r="AGY419"/>
      <c r="AGZ419"/>
      <c r="AHA419"/>
      <c r="AHB419"/>
      <c r="AHC419"/>
      <c r="AHD419"/>
      <c r="AHE419"/>
      <c r="AHF419"/>
      <c r="AHG419"/>
      <c r="AHH419"/>
      <c r="AHI419"/>
      <c r="AHJ419"/>
      <c r="AHK419"/>
      <c r="AHL419"/>
      <c r="AHM419"/>
      <c r="AHN419"/>
      <c r="AHO419"/>
      <c r="AHP419"/>
      <c r="AHQ419"/>
      <c r="AHR419"/>
      <c r="AHS419"/>
      <c r="AHT419"/>
      <c r="AHU419"/>
      <c r="AHV419"/>
      <c r="AHW419"/>
      <c r="AHX419"/>
      <c r="AHY419"/>
      <c r="AHZ419"/>
      <c r="AIA419"/>
      <c r="AIB419"/>
      <c r="AIC419"/>
      <c r="AID419"/>
      <c r="AIE419"/>
      <c r="AIF419"/>
      <c r="AIG419"/>
      <c r="AIH419"/>
      <c r="AII419"/>
      <c r="AIJ419"/>
      <c r="AIK419"/>
      <c r="AIL419"/>
      <c r="AIM419"/>
      <c r="AIN419"/>
      <c r="AIO419"/>
      <c r="AIP419"/>
      <c r="AIQ419"/>
      <c r="AIR419"/>
      <c r="AIS419"/>
      <c r="AIT419"/>
      <c r="AIU419"/>
      <c r="AIV419"/>
      <c r="AIW419"/>
      <c r="AIX419"/>
      <c r="AIY419"/>
      <c r="AIZ419"/>
      <c r="AJA419"/>
      <c r="AJB419"/>
      <c r="AJC419"/>
      <c r="AJD419"/>
      <c r="AJE419"/>
      <c r="AJF419"/>
      <c r="AJG419"/>
      <c r="AJH419"/>
      <c r="AJI419"/>
      <c r="AJJ419"/>
      <c r="AJK419"/>
      <c r="AJL419"/>
      <c r="AJM419"/>
      <c r="AJN419"/>
      <c r="AJO419"/>
      <c r="AJP419"/>
      <c r="AJQ419"/>
      <c r="AJR419"/>
      <c r="AJS419"/>
      <c r="AJT419"/>
      <c r="AJU419"/>
      <c r="AJV419"/>
      <c r="AJW419"/>
      <c r="AJX419"/>
      <c r="AJY419"/>
      <c r="AJZ419"/>
      <c r="AKA419"/>
      <c r="AKB419"/>
      <c r="AKC419"/>
      <c r="AKD419"/>
      <c r="AKE419"/>
      <c r="AKF419"/>
      <c r="AKG419"/>
      <c r="AKH419"/>
      <c r="AKI419"/>
      <c r="AKJ419"/>
      <c r="AKK419"/>
      <c r="AKL419"/>
      <c r="AKM419"/>
      <c r="AKN419"/>
      <c r="AKO419"/>
      <c r="AKP419"/>
      <c r="AKQ419"/>
      <c r="AKR419"/>
      <c r="AKS419"/>
      <c r="AKT419"/>
      <c r="AKU419"/>
      <c r="AKV419"/>
      <c r="AKW419"/>
      <c r="AKX419"/>
      <c r="AKY419"/>
      <c r="AKZ419"/>
      <c r="ALA419"/>
      <c r="ALB419"/>
      <c r="ALC419"/>
      <c r="ALD419"/>
      <c r="ALE419"/>
      <c r="ALF419"/>
      <c r="ALG419"/>
      <c r="ALH419"/>
      <c r="ALI419"/>
      <c r="ALJ419"/>
      <c r="ALK419"/>
      <c r="ALL419"/>
      <c r="ALM419"/>
      <c r="ALN419"/>
      <c r="ALO419"/>
      <c r="ALP419"/>
      <c r="ALQ419"/>
      <c r="ALR419"/>
      <c r="ALS419"/>
      <c r="ALT419"/>
      <c r="ALU419"/>
      <c r="ALV419"/>
      <c r="ALW419"/>
      <c r="ALX419"/>
      <c r="ALY419"/>
      <c r="ALZ419"/>
      <c r="AMA419"/>
      <c r="AMB419"/>
      <c r="AMC419"/>
      <c r="AMD419"/>
      <c r="AME419"/>
      <c r="AMF419"/>
      <c r="AMG419"/>
      <c r="AMH419"/>
      <c r="AMI419"/>
      <c r="AMJ419"/>
      <c r="AMK419"/>
      <c r="AML419"/>
      <c r="AMM419"/>
    </row>
    <row r="420" spans="1:1027" ht="42" customHeight="1">
      <c r="A420" s="655"/>
      <c r="B420" s="655"/>
      <c r="C420" s="263"/>
      <c r="D420" s="263">
        <v>4480</v>
      </c>
      <c r="E420" s="654" t="s">
        <v>116</v>
      </c>
      <c r="F420" s="654"/>
      <c r="G420" s="265">
        <v>4876</v>
      </c>
      <c r="H420" s="265">
        <v>4876</v>
      </c>
      <c r="I420" s="266">
        <v>2440</v>
      </c>
      <c r="J420" s="259">
        <f t="shared" si="43"/>
        <v>50.041017227235443</v>
      </c>
      <c r="K420" s="259">
        <f t="shared" si="44"/>
        <v>100</v>
      </c>
      <c r="L420" s="313"/>
      <c r="M420" s="313"/>
      <c r="N420" s="313"/>
      <c r="P420" s="267">
        <f t="shared" si="45"/>
        <v>0</v>
      </c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  <c r="UR420"/>
      <c r="US420"/>
      <c r="UT420"/>
      <c r="UU420"/>
      <c r="UV420"/>
      <c r="UW420"/>
      <c r="UX420"/>
      <c r="UY420"/>
      <c r="UZ420"/>
      <c r="VA420"/>
      <c r="VB420"/>
      <c r="VC420"/>
      <c r="VD420"/>
      <c r="VE420"/>
      <c r="VF420"/>
      <c r="VG420"/>
      <c r="VH420"/>
      <c r="VI420"/>
      <c r="VJ420"/>
      <c r="VK420"/>
      <c r="VL420"/>
      <c r="VM420"/>
      <c r="VN420"/>
      <c r="VO420"/>
      <c r="VP420"/>
      <c r="VQ420"/>
      <c r="VR420"/>
      <c r="VS420"/>
      <c r="VT420"/>
      <c r="VU420"/>
      <c r="VV420"/>
      <c r="VW420"/>
      <c r="VX420"/>
      <c r="VY420"/>
      <c r="VZ420"/>
      <c r="WA420"/>
      <c r="WB420"/>
      <c r="WC420"/>
      <c r="WD420"/>
      <c r="WE420"/>
      <c r="WF420"/>
      <c r="WG420"/>
      <c r="WH420"/>
      <c r="WI420"/>
      <c r="WJ420"/>
      <c r="WK420"/>
      <c r="WL420"/>
      <c r="WM420"/>
      <c r="WN420"/>
      <c r="WO420"/>
      <c r="WP420"/>
      <c r="WQ420"/>
      <c r="WR420"/>
      <c r="WS420"/>
      <c r="WT420"/>
      <c r="WU420"/>
      <c r="WV420"/>
      <c r="WW420"/>
      <c r="WX420"/>
      <c r="WY420"/>
      <c r="WZ420"/>
      <c r="XA420"/>
      <c r="XB420"/>
      <c r="XC420"/>
      <c r="XD420"/>
      <c r="XE420"/>
      <c r="XF420"/>
      <c r="XG420"/>
      <c r="XH420"/>
      <c r="XI420"/>
      <c r="XJ420"/>
      <c r="XK420"/>
      <c r="XL420"/>
      <c r="XM420"/>
      <c r="XN420"/>
      <c r="XO420"/>
      <c r="XP420"/>
      <c r="XQ420"/>
      <c r="XR420"/>
      <c r="XS420"/>
      <c r="XT420"/>
      <c r="XU420"/>
      <c r="XV420"/>
      <c r="XW420"/>
      <c r="XX420"/>
      <c r="XY420"/>
      <c r="XZ420"/>
      <c r="YA420"/>
      <c r="YB420"/>
      <c r="YC420"/>
      <c r="YD420"/>
      <c r="YE420"/>
      <c r="YF420"/>
      <c r="YG420"/>
      <c r="YH420"/>
      <c r="YI420"/>
      <c r="YJ420"/>
      <c r="YK420"/>
      <c r="YL420"/>
      <c r="YM420"/>
      <c r="YN420"/>
      <c r="YO420"/>
      <c r="YP420"/>
      <c r="YQ420"/>
      <c r="YR420"/>
      <c r="YS420"/>
      <c r="YT420"/>
      <c r="YU420"/>
      <c r="YV420"/>
      <c r="YW420"/>
      <c r="YX420"/>
      <c r="YY420"/>
      <c r="YZ420"/>
      <c r="ZA420"/>
      <c r="ZB420"/>
      <c r="ZC420"/>
      <c r="ZD420"/>
      <c r="ZE420"/>
      <c r="ZF420"/>
      <c r="ZG420"/>
      <c r="ZH420"/>
      <c r="ZI420"/>
      <c r="ZJ420"/>
      <c r="ZK420"/>
      <c r="ZL420"/>
      <c r="ZM420"/>
      <c r="ZN420"/>
      <c r="ZO420"/>
      <c r="ZP420"/>
      <c r="ZQ420"/>
      <c r="ZR420"/>
      <c r="ZS420"/>
      <c r="ZT420"/>
      <c r="ZU420"/>
      <c r="ZV420"/>
      <c r="ZW420"/>
      <c r="ZX420"/>
      <c r="ZY420"/>
      <c r="ZZ420"/>
      <c r="AAA420"/>
      <c r="AAB420"/>
      <c r="AAC420"/>
      <c r="AAD420"/>
      <c r="AAE420"/>
      <c r="AAF420"/>
      <c r="AAG420"/>
      <c r="AAH420"/>
      <c r="AAI420"/>
      <c r="AAJ420"/>
      <c r="AAK420"/>
      <c r="AAL420"/>
      <c r="AAM420"/>
      <c r="AAN420"/>
      <c r="AAO420"/>
      <c r="AAP420"/>
      <c r="AAQ420"/>
      <c r="AAR420"/>
      <c r="AAS420"/>
      <c r="AAT420"/>
      <c r="AAU420"/>
      <c r="AAV420"/>
      <c r="AAW420"/>
      <c r="AAX420"/>
      <c r="AAY420"/>
      <c r="AAZ420"/>
      <c r="ABA420"/>
      <c r="ABB420"/>
      <c r="ABC420"/>
      <c r="ABD420"/>
      <c r="ABE420"/>
      <c r="ABF420"/>
      <c r="ABG420"/>
      <c r="ABH420"/>
      <c r="ABI420"/>
      <c r="ABJ420"/>
      <c r="ABK420"/>
      <c r="ABL420"/>
      <c r="ABM420"/>
      <c r="ABN420"/>
      <c r="ABO420"/>
      <c r="ABP420"/>
      <c r="ABQ420"/>
      <c r="ABR420"/>
      <c r="ABS420"/>
      <c r="ABT420"/>
      <c r="ABU420"/>
      <c r="ABV420"/>
      <c r="ABW420"/>
      <c r="ABX420"/>
      <c r="ABY420"/>
      <c r="ABZ420"/>
      <c r="ACA420"/>
      <c r="ACB420"/>
      <c r="ACC420"/>
      <c r="ACD420"/>
      <c r="ACE420"/>
      <c r="ACF420"/>
      <c r="ACG420"/>
      <c r="ACH420"/>
      <c r="ACI420"/>
      <c r="ACJ420"/>
      <c r="ACK420"/>
      <c r="ACL420"/>
      <c r="ACM420"/>
      <c r="ACN420"/>
      <c r="ACO420"/>
      <c r="ACP420"/>
      <c r="ACQ420"/>
      <c r="ACR420"/>
      <c r="ACS420"/>
      <c r="ACT420"/>
      <c r="ACU420"/>
      <c r="ACV420"/>
      <c r="ACW420"/>
      <c r="ACX420"/>
      <c r="ACY420"/>
      <c r="ACZ420"/>
      <c r="ADA420"/>
      <c r="ADB420"/>
      <c r="ADC420"/>
      <c r="ADD420"/>
      <c r="ADE420"/>
      <c r="ADF420"/>
      <c r="ADG420"/>
      <c r="ADH420"/>
      <c r="ADI420"/>
      <c r="ADJ420"/>
      <c r="ADK420"/>
      <c r="ADL420"/>
      <c r="ADM420"/>
      <c r="ADN420"/>
      <c r="ADO420"/>
      <c r="ADP420"/>
      <c r="ADQ420"/>
      <c r="ADR420"/>
      <c r="ADS420"/>
      <c r="ADT420"/>
      <c r="ADU420"/>
      <c r="ADV420"/>
      <c r="ADW420"/>
      <c r="ADX420"/>
      <c r="ADY420"/>
      <c r="ADZ420"/>
      <c r="AEA420"/>
      <c r="AEB420"/>
      <c r="AEC420"/>
      <c r="AED420"/>
      <c r="AEE420"/>
      <c r="AEF420"/>
      <c r="AEG420"/>
      <c r="AEH420"/>
      <c r="AEI420"/>
      <c r="AEJ420"/>
      <c r="AEK420"/>
      <c r="AEL420"/>
      <c r="AEM420"/>
      <c r="AEN420"/>
      <c r="AEO420"/>
      <c r="AEP420"/>
      <c r="AEQ420"/>
      <c r="AER420"/>
      <c r="AES420"/>
      <c r="AET420"/>
      <c r="AEU420"/>
      <c r="AEV420"/>
      <c r="AEW420"/>
      <c r="AEX420"/>
      <c r="AEY420"/>
      <c r="AEZ420"/>
      <c r="AFA420"/>
      <c r="AFB420"/>
      <c r="AFC420"/>
      <c r="AFD420"/>
      <c r="AFE420"/>
      <c r="AFF420"/>
      <c r="AFG420"/>
      <c r="AFH420"/>
      <c r="AFI420"/>
      <c r="AFJ420"/>
      <c r="AFK420"/>
      <c r="AFL420"/>
      <c r="AFM420"/>
      <c r="AFN420"/>
      <c r="AFO420"/>
      <c r="AFP420"/>
      <c r="AFQ420"/>
      <c r="AFR420"/>
      <c r="AFS420"/>
      <c r="AFT420"/>
      <c r="AFU420"/>
      <c r="AFV420"/>
      <c r="AFW420"/>
      <c r="AFX420"/>
      <c r="AFY420"/>
      <c r="AFZ420"/>
      <c r="AGA420"/>
      <c r="AGB420"/>
      <c r="AGC420"/>
      <c r="AGD420"/>
      <c r="AGE420"/>
      <c r="AGF420"/>
      <c r="AGG420"/>
      <c r="AGH420"/>
      <c r="AGI420"/>
      <c r="AGJ420"/>
      <c r="AGK420"/>
      <c r="AGL420"/>
      <c r="AGM420"/>
      <c r="AGN420"/>
      <c r="AGO420"/>
      <c r="AGP420"/>
      <c r="AGQ420"/>
      <c r="AGR420"/>
      <c r="AGS420"/>
      <c r="AGT420"/>
      <c r="AGU420"/>
      <c r="AGV420"/>
      <c r="AGW420"/>
      <c r="AGX420"/>
      <c r="AGY420"/>
      <c r="AGZ420"/>
      <c r="AHA420"/>
      <c r="AHB420"/>
      <c r="AHC420"/>
      <c r="AHD420"/>
      <c r="AHE420"/>
      <c r="AHF420"/>
      <c r="AHG420"/>
      <c r="AHH420"/>
      <c r="AHI420"/>
      <c r="AHJ420"/>
      <c r="AHK420"/>
      <c r="AHL420"/>
      <c r="AHM420"/>
      <c r="AHN420"/>
      <c r="AHO420"/>
      <c r="AHP420"/>
      <c r="AHQ420"/>
      <c r="AHR420"/>
      <c r="AHS420"/>
      <c r="AHT420"/>
      <c r="AHU420"/>
      <c r="AHV420"/>
      <c r="AHW420"/>
      <c r="AHX420"/>
      <c r="AHY420"/>
      <c r="AHZ420"/>
      <c r="AIA420"/>
      <c r="AIB420"/>
      <c r="AIC420"/>
      <c r="AID420"/>
      <c r="AIE420"/>
      <c r="AIF420"/>
      <c r="AIG420"/>
      <c r="AIH420"/>
      <c r="AII420"/>
      <c r="AIJ420"/>
      <c r="AIK420"/>
      <c r="AIL420"/>
      <c r="AIM420"/>
      <c r="AIN420"/>
      <c r="AIO420"/>
      <c r="AIP420"/>
      <c r="AIQ420"/>
      <c r="AIR420"/>
      <c r="AIS420"/>
      <c r="AIT420"/>
      <c r="AIU420"/>
      <c r="AIV420"/>
      <c r="AIW420"/>
      <c r="AIX420"/>
      <c r="AIY420"/>
      <c r="AIZ420"/>
      <c r="AJA420"/>
      <c r="AJB420"/>
      <c r="AJC420"/>
      <c r="AJD420"/>
      <c r="AJE420"/>
      <c r="AJF420"/>
      <c r="AJG420"/>
      <c r="AJH420"/>
      <c r="AJI420"/>
      <c r="AJJ420"/>
      <c r="AJK420"/>
      <c r="AJL420"/>
      <c r="AJM420"/>
      <c r="AJN420"/>
      <c r="AJO420"/>
      <c r="AJP420"/>
      <c r="AJQ420"/>
      <c r="AJR420"/>
      <c r="AJS420"/>
      <c r="AJT420"/>
      <c r="AJU420"/>
      <c r="AJV420"/>
      <c r="AJW420"/>
      <c r="AJX420"/>
      <c r="AJY420"/>
      <c r="AJZ420"/>
      <c r="AKA420"/>
      <c r="AKB420"/>
      <c r="AKC420"/>
      <c r="AKD420"/>
      <c r="AKE420"/>
      <c r="AKF420"/>
      <c r="AKG420"/>
      <c r="AKH420"/>
      <c r="AKI420"/>
      <c r="AKJ420"/>
      <c r="AKK420"/>
      <c r="AKL420"/>
      <c r="AKM420"/>
      <c r="AKN420"/>
      <c r="AKO420"/>
      <c r="AKP420"/>
      <c r="AKQ420"/>
      <c r="AKR420"/>
      <c r="AKS420"/>
      <c r="AKT420"/>
      <c r="AKU420"/>
      <c r="AKV420"/>
      <c r="AKW420"/>
      <c r="AKX420"/>
      <c r="AKY420"/>
      <c r="AKZ420"/>
      <c r="ALA420"/>
      <c r="ALB420"/>
      <c r="ALC420"/>
      <c r="ALD420"/>
      <c r="ALE420"/>
      <c r="ALF420"/>
      <c r="ALG420"/>
      <c r="ALH420"/>
      <c r="ALI420"/>
      <c r="ALJ420"/>
      <c r="ALK420"/>
      <c r="ALL420"/>
      <c r="ALM420"/>
      <c r="ALN420"/>
      <c r="ALO420"/>
      <c r="ALP420"/>
      <c r="ALQ420"/>
      <c r="ALR420"/>
      <c r="ALS420"/>
      <c r="ALT420"/>
      <c r="ALU420"/>
      <c r="ALV420"/>
      <c r="ALW420"/>
      <c r="ALX420"/>
      <c r="ALY420"/>
      <c r="ALZ420"/>
      <c r="AMA420"/>
      <c r="AMB420"/>
      <c r="AMC420"/>
      <c r="AMD420"/>
      <c r="AME420"/>
      <c r="AMF420"/>
      <c r="AMG420"/>
      <c r="AMH420"/>
      <c r="AMI420"/>
      <c r="AMJ420"/>
      <c r="AMK420"/>
      <c r="AML420"/>
      <c r="AMM420"/>
    </row>
    <row r="421" spans="1:1027" ht="41.85" customHeight="1">
      <c r="A421" s="655"/>
      <c r="B421" s="655"/>
      <c r="C421" s="263"/>
      <c r="D421" s="263">
        <v>4520</v>
      </c>
      <c r="E421" s="654" t="s">
        <v>269</v>
      </c>
      <c r="F421" s="654"/>
      <c r="G421" s="265">
        <v>20</v>
      </c>
      <c r="H421" s="265">
        <v>20</v>
      </c>
      <c r="I421" s="266">
        <v>16.739999999999998</v>
      </c>
      <c r="J421" s="259">
        <f t="shared" si="43"/>
        <v>83.7</v>
      </c>
      <c r="K421" s="259">
        <f t="shared" si="44"/>
        <v>100</v>
      </c>
      <c r="L421" s="313"/>
      <c r="M421" s="313"/>
      <c r="N421" s="313"/>
      <c r="P421" s="267">
        <f t="shared" si="45"/>
        <v>0</v>
      </c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  <c r="TE421"/>
      <c r="TF421"/>
      <c r="TG421"/>
      <c r="TH421"/>
      <c r="TI421"/>
      <c r="TJ421"/>
      <c r="TK421"/>
      <c r="TL421"/>
      <c r="TM421"/>
      <c r="TN421"/>
      <c r="TO421"/>
      <c r="TP421"/>
      <c r="TQ421"/>
      <c r="TR421"/>
      <c r="TS421"/>
      <c r="TT421"/>
      <c r="TU421"/>
      <c r="TV421"/>
      <c r="TW421"/>
      <c r="TX421"/>
      <c r="TY421"/>
      <c r="TZ421"/>
      <c r="UA421"/>
      <c r="UB421"/>
      <c r="UC421"/>
      <c r="UD421"/>
      <c r="UE421"/>
      <c r="UF421"/>
      <c r="UG421"/>
      <c r="UH421"/>
      <c r="UI421"/>
      <c r="UJ421"/>
      <c r="UK421"/>
      <c r="UL421"/>
      <c r="UM421"/>
      <c r="UN421"/>
      <c r="UO421"/>
      <c r="UP421"/>
      <c r="UQ421"/>
      <c r="UR421"/>
      <c r="US421"/>
      <c r="UT421"/>
      <c r="UU421"/>
      <c r="UV421"/>
      <c r="UW421"/>
      <c r="UX421"/>
      <c r="UY421"/>
      <c r="UZ421"/>
      <c r="VA421"/>
      <c r="VB421"/>
      <c r="VC421"/>
      <c r="VD421"/>
      <c r="VE421"/>
      <c r="VF421"/>
      <c r="VG421"/>
      <c r="VH421"/>
      <c r="VI421"/>
      <c r="VJ421"/>
      <c r="VK421"/>
      <c r="VL421"/>
      <c r="VM421"/>
      <c r="VN421"/>
      <c r="VO421"/>
      <c r="VP421"/>
      <c r="VQ421"/>
      <c r="VR421"/>
      <c r="VS421"/>
      <c r="VT421"/>
      <c r="VU421"/>
      <c r="VV421"/>
      <c r="VW421"/>
      <c r="VX421"/>
      <c r="VY421"/>
      <c r="VZ421"/>
      <c r="WA421"/>
      <c r="WB421"/>
      <c r="WC421"/>
      <c r="WD421"/>
      <c r="WE421"/>
      <c r="WF421"/>
      <c r="WG421"/>
      <c r="WH421"/>
      <c r="WI421"/>
      <c r="WJ421"/>
      <c r="WK421"/>
      <c r="WL421"/>
      <c r="WM421"/>
      <c r="WN421"/>
      <c r="WO421"/>
      <c r="WP421"/>
      <c r="WQ421"/>
      <c r="WR421"/>
      <c r="WS421"/>
      <c r="WT421"/>
      <c r="WU421"/>
      <c r="WV421"/>
      <c r="WW421"/>
      <c r="WX421"/>
      <c r="WY421"/>
      <c r="WZ421"/>
      <c r="XA421"/>
      <c r="XB421"/>
      <c r="XC421"/>
      <c r="XD421"/>
      <c r="XE421"/>
      <c r="XF421"/>
      <c r="XG421"/>
      <c r="XH421"/>
      <c r="XI421"/>
      <c r="XJ421"/>
      <c r="XK421"/>
      <c r="XL421"/>
      <c r="XM421"/>
      <c r="XN421"/>
      <c r="XO421"/>
      <c r="XP421"/>
      <c r="XQ421"/>
      <c r="XR421"/>
      <c r="XS421"/>
      <c r="XT421"/>
      <c r="XU421"/>
      <c r="XV421"/>
      <c r="XW421"/>
      <c r="XX421"/>
      <c r="XY421"/>
      <c r="XZ421"/>
      <c r="YA421"/>
      <c r="YB421"/>
      <c r="YC421"/>
      <c r="YD421"/>
      <c r="YE421"/>
      <c r="YF421"/>
      <c r="YG421"/>
      <c r="YH421"/>
      <c r="YI421"/>
      <c r="YJ421"/>
      <c r="YK421"/>
      <c r="YL421"/>
      <c r="YM421"/>
      <c r="YN421"/>
      <c r="YO421"/>
      <c r="YP421"/>
      <c r="YQ421"/>
      <c r="YR421"/>
      <c r="YS421"/>
      <c r="YT421"/>
      <c r="YU421"/>
      <c r="YV421"/>
      <c r="YW421"/>
      <c r="YX421"/>
      <c r="YY421"/>
      <c r="YZ421"/>
      <c r="ZA421"/>
      <c r="ZB421"/>
      <c r="ZC421"/>
      <c r="ZD421"/>
      <c r="ZE421"/>
      <c r="ZF421"/>
      <c r="ZG421"/>
      <c r="ZH421"/>
      <c r="ZI421"/>
      <c r="ZJ421"/>
      <c r="ZK421"/>
      <c r="ZL421"/>
      <c r="ZM421"/>
      <c r="ZN421"/>
      <c r="ZO421"/>
      <c r="ZP421"/>
      <c r="ZQ421"/>
      <c r="ZR421"/>
      <c r="ZS421"/>
      <c r="ZT421"/>
      <c r="ZU421"/>
      <c r="ZV421"/>
      <c r="ZW421"/>
      <c r="ZX421"/>
      <c r="ZY421"/>
      <c r="ZZ421"/>
      <c r="AAA421"/>
      <c r="AAB421"/>
      <c r="AAC421"/>
      <c r="AAD421"/>
      <c r="AAE421"/>
      <c r="AAF421"/>
      <c r="AAG421"/>
      <c r="AAH421"/>
      <c r="AAI421"/>
      <c r="AAJ421"/>
      <c r="AAK421"/>
      <c r="AAL421"/>
      <c r="AAM421"/>
      <c r="AAN421"/>
      <c r="AAO421"/>
      <c r="AAP421"/>
      <c r="AAQ421"/>
      <c r="AAR421"/>
      <c r="AAS421"/>
      <c r="AAT421"/>
      <c r="AAU421"/>
      <c r="AAV421"/>
      <c r="AAW421"/>
      <c r="AAX421"/>
      <c r="AAY421"/>
      <c r="AAZ421"/>
      <c r="ABA421"/>
      <c r="ABB421"/>
      <c r="ABC421"/>
      <c r="ABD421"/>
      <c r="ABE421"/>
      <c r="ABF421"/>
      <c r="ABG421"/>
      <c r="ABH421"/>
      <c r="ABI421"/>
      <c r="ABJ421"/>
      <c r="ABK421"/>
      <c r="ABL421"/>
      <c r="ABM421"/>
      <c r="ABN421"/>
      <c r="ABO421"/>
      <c r="ABP421"/>
      <c r="ABQ421"/>
      <c r="ABR421"/>
      <c r="ABS421"/>
      <c r="ABT421"/>
      <c r="ABU421"/>
      <c r="ABV421"/>
      <c r="ABW421"/>
      <c r="ABX421"/>
      <c r="ABY421"/>
      <c r="ABZ421"/>
      <c r="ACA421"/>
      <c r="ACB421"/>
      <c r="ACC421"/>
      <c r="ACD421"/>
      <c r="ACE421"/>
      <c r="ACF421"/>
      <c r="ACG421"/>
      <c r="ACH421"/>
      <c r="ACI421"/>
      <c r="ACJ421"/>
      <c r="ACK421"/>
      <c r="ACL421"/>
      <c r="ACM421"/>
      <c r="ACN421"/>
      <c r="ACO421"/>
      <c r="ACP421"/>
      <c r="ACQ421"/>
      <c r="ACR421"/>
      <c r="ACS421"/>
      <c r="ACT421"/>
      <c r="ACU421"/>
      <c r="ACV421"/>
      <c r="ACW421"/>
      <c r="ACX421"/>
      <c r="ACY421"/>
      <c r="ACZ421"/>
      <c r="ADA421"/>
      <c r="ADB421"/>
      <c r="ADC421"/>
      <c r="ADD421"/>
      <c r="ADE421"/>
      <c r="ADF421"/>
      <c r="ADG421"/>
      <c r="ADH421"/>
      <c r="ADI421"/>
      <c r="ADJ421"/>
      <c r="ADK421"/>
      <c r="ADL421"/>
      <c r="ADM421"/>
      <c r="ADN421"/>
      <c r="ADO421"/>
      <c r="ADP421"/>
      <c r="ADQ421"/>
      <c r="ADR421"/>
      <c r="ADS421"/>
      <c r="ADT421"/>
      <c r="ADU421"/>
      <c r="ADV421"/>
      <c r="ADW421"/>
      <c r="ADX421"/>
      <c r="ADY421"/>
      <c r="ADZ421"/>
      <c r="AEA421"/>
      <c r="AEB421"/>
      <c r="AEC421"/>
      <c r="AED421"/>
      <c r="AEE421"/>
      <c r="AEF421"/>
      <c r="AEG421"/>
      <c r="AEH421"/>
      <c r="AEI421"/>
      <c r="AEJ421"/>
      <c r="AEK421"/>
      <c r="AEL421"/>
      <c r="AEM421"/>
      <c r="AEN421"/>
      <c r="AEO421"/>
      <c r="AEP421"/>
      <c r="AEQ421"/>
      <c r="AER421"/>
      <c r="AES421"/>
      <c r="AET421"/>
      <c r="AEU421"/>
      <c r="AEV421"/>
      <c r="AEW421"/>
      <c r="AEX421"/>
      <c r="AEY421"/>
      <c r="AEZ421"/>
      <c r="AFA421"/>
      <c r="AFB421"/>
      <c r="AFC421"/>
      <c r="AFD421"/>
      <c r="AFE421"/>
      <c r="AFF421"/>
      <c r="AFG421"/>
      <c r="AFH421"/>
      <c r="AFI421"/>
      <c r="AFJ421"/>
      <c r="AFK421"/>
      <c r="AFL421"/>
      <c r="AFM421"/>
      <c r="AFN421"/>
      <c r="AFO421"/>
      <c r="AFP421"/>
      <c r="AFQ421"/>
      <c r="AFR421"/>
      <c r="AFS421"/>
      <c r="AFT421"/>
      <c r="AFU421"/>
      <c r="AFV421"/>
      <c r="AFW421"/>
      <c r="AFX421"/>
      <c r="AFY421"/>
      <c r="AFZ421"/>
      <c r="AGA421"/>
      <c r="AGB421"/>
      <c r="AGC421"/>
      <c r="AGD421"/>
      <c r="AGE421"/>
      <c r="AGF421"/>
      <c r="AGG421"/>
      <c r="AGH421"/>
      <c r="AGI421"/>
      <c r="AGJ421"/>
      <c r="AGK421"/>
      <c r="AGL421"/>
      <c r="AGM421"/>
      <c r="AGN421"/>
      <c r="AGO421"/>
      <c r="AGP421"/>
      <c r="AGQ421"/>
      <c r="AGR421"/>
      <c r="AGS421"/>
      <c r="AGT421"/>
      <c r="AGU421"/>
      <c r="AGV421"/>
      <c r="AGW421"/>
      <c r="AGX421"/>
      <c r="AGY421"/>
      <c r="AGZ421"/>
      <c r="AHA421"/>
      <c r="AHB421"/>
      <c r="AHC421"/>
      <c r="AHD421"/>
      <c r="AHE421"/>
      <c r="AHF421"/>
      <c r="AHG421"/>
      <c r="AHH421"/>
      <c r="AHI421"/>
      <c r="AHJ421"/>
      <c r="AHK421"/>
      <c r="AHL421"/>
      <c r="AHM421"/>
      <c r="AHN421"/>
      <c r="AHO421"/>
      <c r="AHP421"/>
      <c r="AHQ421"/>
      <c r="AHR421"/>
      <c r="AHS421"/>
      <c r="AHT421"/>
      <c r="AHU421"/>
      <c r="AHV421"/>
      <c r="AHW421"/>
      <c r="AHX421"/>
      <c r="AHY421"/>
      <c r="AHZ421"/>
      <c r="AIA421"/>
      <c r="AIB421"/>
      <c r="AIC421"/>
      <c r="AID421"/>
      <c r="AIE421"/>
      <c r="AIF421"/>
      <c r="AIG421"/>
      <c r="AIH421"/>
      <c r="AII421"/>
      <c r="AIJ421"/>
      <c r="AIK421"/>
      <c r="AIL421"/>
      <c r="AIM421"/>
      <c r="AIN421"/>
      <c r="AIO421"/>
      <c r="AIP421"/>
      <c r="AIQ421"/>
      <c r="AIR421"/>
      <c r="AIS421"/>
      <c r="AIT421"/>
      <c r="AIU421"/>
      <c r="AIV421"/>
      <c r="AIW421"/>
      <c r="AIX421"/>
      <c r="AIY421"/>
      <c r="AIZ421"/>
      <c r="AJA421"/>
      <c r="AJB421"/>
      <c r="AJC421"/>
      <c r="AJD421"/>
      <c r="AJE421"/>
      <c r="AJF421"/>
      <c r="AJG421"/>
      <c r="AJH421"/>
      <c r="AJI421"/>
      <c r="AJJ421"/>
      <c r="AJK421"/>
      <c r="AJL421"/>
      <c r="AJM421"/>
      <c r="AJN421"/>
      <c r="AJO421"/>
      <c r="AJP421"/>
      <c r="AJQ421"/>
      <c r="AJR421"/>
      <c r="AJS421"/>
      <c r="AJT421"/>
      <c r="AJU421"/>
      <c r="AJV421"/>
      <c r="AJW421"/>
      <c r="AJX421"/>
      <c r="AJY421"/>
      <c r="AJZ421"/>
      <c r="AKA421"/>
      <c r="AKB421"/>
      <c r="AKC421"/>
      <c r="AKD421"/>
      <c r="AKE421"/>
      <c r="AKF421"/>
      <c r="AKG421"/>
      <c r="AKH421"/>
      <c r="AKI421"/>
      <c r="AKJ421"/>
      <c r="AKK421"/>
      <c r="AKL421"/>
      <c r="AKM421"/>
      <c r="AKN421"/>
      <c r="AKO421"/>
      <c r="AKP421"/>
      <c r="AKQ421"/>
      <c r="AKR421"/>
      <c r="AKS421"/>
      <c r="AKT421"/>
      <c r="AKU421"/>
      <c r="AKV421"/>
      <c r="AKW421"/>
      <c r="AKX421"/>
      <c r="AKY421"/>
      <c r="AKZ421"/>
      <c r="ALA421"/>
      <c r="ALB421"/>
      <c r="ALC421"/>
      <c r="ALD421"/>
      <c r="ALE421"/>
      <c r="ALF421"/>
      <c r="ALG421"/>
      <c r="ALH421"/>
      <c r="ALI421"/>
      <c r="ALJ421"/>
      <c r="ALK421"/>
      <c r="ALL421"/>
      <c r="ALM421"/>
      <c r="ALN421"/>
      <c r="ALO421"/>
      <c r="ALP421"/>
      <c r="ALQ421"/>
      <c r="ALR421"/>
      <c r="ALS421"/>
      <c r="ALT421"/>
      <c r="ALU421"/>
      <c r="ALV421"/>
      <c r="ALW421"/>
      <c r="ALX421"/>
      <c r="ALY421"/>
      <c r="ALZ421"/>
      <c r="AMA421"/>
      <c r="AMB421"/>
      <c r="AMC421"/>
      <c r="AMD421"/>
      <c r="AME421"/>
      <c r="AMF421"/>
      <c r="AMG421"/>
      <c r="AMH421"/>
      <c r="AMI421"/>
      <c r="AMJ421"/>
      <c r="AMK421"/>
      <c r="AML421"/>
      <c r="AMM421"/>
    </row>
    <row r="422" spans="1:1027" ht="46.35" customHeight="1">
      <c r="A422" s="655"/>
      <c r="B422" s="655"/>
      <c r="C422" s="263"/>
      <c r="D422" s="263">
        <v>4700</v>
      </c>
      <c r="E422" s="654" t="s">
        <v>391</v>
      </c>
      <c r="F422" s="654"/>
      <c r="G422" s="265">
        <v>2600</v>
      </c>
      <c r="H422" s="265">
        <v>2600</v>
      </c>
      <c r="I422" s="266">
        <v>965</v>
      </c>
      <c r="J422" s="259">
        <f t="shared" si="43"/>
        <v>37.115384615384613</v>
      </c>
      <c r="K422" s="259">
        <f t="shared" si="44"/>
        <v>100</v>
      </c>
      <c r="L422" s="313"/>
      <c r="M422" s="313"/>
      <c r="N422" s="313"/>
      <c r="P422" s="267">
        <f t="shared" si="45"/>
        <v>0</v>
      </c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  <c r="TE422"/>
      <c r="TF422"/>
      <c r="TG422"/>
      <c r="TH422"/>
      <c r="TI422"/>
      <c r="TJ422"/>
      <c r="TK422"/>
      <c r="TL422"/>
      <c r="TM422"/>
      <c r="TN422"/>
      <c r="TO422"/>
      <c r="TP422"/>
      <c r="TQ422"/>
      <c r="TR422"/>
      <c r="TS422"/>
      <c r="TT422"/>
      <c r="TU422"/>
      <c r="TV422"/>
      <c r="TW422"/>
      <c r="TX422"/>
      <c r="TY422"/>
      <c r="TZ422"/>
      <c r="UA422"/>
      <c r="UB422"/>
      <c r="UC422"/>
      <c r="UD422"/>
      <c r="UE422"/>
      <c r="UF422"/>
      <c r="UG422"/>
      <c r="UH422"/>
      <c r="UI422"/>
      <c r="UJ422"/>
      <c r="UK422"/>
      <c r="UL422"/>
      <c r="UM422"/>
      <c r="UN422"/>
      <c r="UO422"/>
      <c r="UP422"/>
      <c r="UQ422"/>
      <c r="UR422"/>
      <c r="US422"/>
      <c r="UT422"/>
      <c r="UU422"/>
      <c r="UV422"/>
      <c r="UW422"/>
      <c r="UX422"/>
      <c r="UY422"/>
      <c r="UZ422"/>
      <c r="VA422"/>
      <c r="VB422"/>
      <c r="VC422"/>
      <c r="VD422"/>
      <c r="VE422"/>
      <c r="VF422"/>
      <c r="VG422"/>
      <c r="VH422"/>
      <c r="VI422"/>
      <c r="VJ422"/>
      <c r="VK422"/>
      <c r="VL422"/>
      <c r="VM422"/>
      <c r="VN422"/>
      <c r="VO422"/>
      <c r="VP422"/>
      <c r="VQ422"/>
      <c r="VR422"/>
      <c r="VS422"/>
      <c r="VT422"/>
      <c r="VU422"/>
      <c r="VV422"/>
      <c r="VW422"/>
      <c r="VX422"/>
      <c r="VY422"/>
      <c r="VZ422"/>
      <c r="WA422"/>
      <c r="WB422"/>
      <c r="WC422"/>
      <c r="WD422"/>
      <c r="WE422"/>
      <c r="WF422"/>
      <c r="WG422"/>
      <c r="WH422"/>
      <c r="WI422"/>
      <c r="WJ422"/>
      <c r="WK422"/>
      <c r="WL422"/>
      <c r="WM422"/>
      <c r="WN422"/>
      <c r="WO422"/>
      <c r="WP422"/>
      <c r="WQ422"/>
      <c r="WR422"/>
      <c r="WS422"/>
      <c r="WT422"/>
      <c r="WU422"/>
      <c r="WV422"/>
      <c r="WW422"/>
      <c r="WX422"/>
      <c r="WY422"/>
      <c r="WZ422"/>
      <c r="XA422"/>
      <c r="XB422"/>
      <c r="XC422"/>
      <c r="XD422"/>
      <c r="XE422"/>
      <c r="XF422"/>
      <c r="XG422"/>
      <c r="XH422"/>
      <c r="XI422"/>
      <c r="XJ422"/>
      <c r="XK422"/>
      <c r="XL422"/>
      <c r="XM422"/>
      <c r="XN422"/>
      <c r="XO422"/>
      <c r="XP422"/>
      <c r="XQ422"/>
      <c r="XR422"/>
      <c r="XS422"/>
      <c r="XT422"/>
      <c r="XU422"/>
      <c r="XV422"/>
      <c r="XW422"/>
      <c r="XX422"/>
      <c r="XY422"/>
      <c r="XZ422"/>
      <c r="YA422"/>
      <c r="YB422"/>
      <c r="YC422"/>
      <c r="YD422"/>
      <c r="YE422"/>
      <c r="YF422"/>
      <c r="YG422"/>
      <c r="YH422"/>
      <c r="YI422"/>
      <c r="YJ422"/>
      <c r="YK422"/>
      <c r="YL422"/>
      <c r="YM422"/>
      <c r="YN422"/>
      <c r="YO422"/>
      <c r="YP422"/>
      <c r="YQ422"/>
      <c r="YR422"/>
      <c r="YS422"/>
      <c r="YT422"/>
      <c r="YU422"/>
      <c r="YV422"/>
      <c r="YW422"/>
      <c r="YX422"/>
      <c r="YY422"/>
      <c r="YZ422"/>
      <c r="ZA422"/>
      <c r="ZB422"/>
      <c r="ZC422"/>
      <c r="ZD422"/>
      <c r="ZE422"/>
      <c r="ZF422"/>
      <c r="ZG422"/>
      <c r="ZH422"/>
      <c r="ZI422"/>
      <c r="ZJ422"/>
      <c r="ZK422"/>
      <c r="ZL422"/>
      <c r="ZM422"/>
      <c r="ZN422"/>
      <c r="ZO422"/>
      <c r="ZP422"/>
      <c r="ZQ422"/>
      <c r="ZR422"/>
      <c r="ZS422"/>
      <c r="ZT422"/>
      <c r="ZU422"/>
      <c r="ZV422"/>
      <c r="ZW422"/>
      <c r="ZX422"/>
      <c r="ZY422"/>
      <c r="ZZ422"/>
      <c r="AAA422"/>
      <c r="AAB422"/>
      <c r="AAC422"/>
      <c r="AAD422"/>
      <c r="AAE422"/>
      <c r="AAF422"/>
      <c r="AAG422"/>
      <c r="AAH422"/>
      <c r="AAI422"/>
      <c r="AAJ422"/>
      <c r="AAK422"/>
      <c r="AAL422"/>
      <c r="AAM422"/>
      <c r="AAN422"/>
      <c r="AAO422"/>
      <c r="AAP422"/>
      <c r="AAQ422"/>
      <c r="AAR422"/>
      <c r="AAS422"/>
      <c r="AAT422"/>
      <c r="AAU422"/>
      <c r="AAV422"/>
      <c r="AAW422"/>
      <c r="AAX422"/>
      <c r="AAY422"/>
      <c r="AAZ422"/>
      <c r="ABA422"/>
      <c r="ABB422"/>
      <c r="ABC422"/>
      <c r="ABD422"/>
      <c r="ABE422"/>
      <c r="ABF422"/>
      <c r="ABG422"/>
      <c r="ABH422"/>
      <c r="ABI422"/>
      <c r="ABJ422"/>
      <c r="ABK422"/>
      <c r="ABL422"/>
      <c r="ABM422"/>
      <c r="ABN422"/>
      <c r="ABO422"/>
      <c r="ABP422"/>
      <c r="ABQ422"/>
      <c r="ABR422"/>
      <c r="ABS422"/>
      <c r="ABT422"/>
      <c r="ABU422"/>
      <c r="ABV422"/>
      <c r="ABW422"/>
      <c r="ABX422"/>
      <c r="ABY422"/>
      <c r="ABZ422"/>
      <c r="ACA422"/>
      <c r="ACB422"/>
      <c r="ACC422"/>
      <c r="ACD422"/>
      <c r="ACE422"/>
      <c r="ACF422"/>
      <c r="ACG422"/>
      <c r="ACH422"/>
      <c r="ACI422"/>
      <c r="ACJ422"/>
      <c r="ACK422"/>
      <c r="ACL422"/>
      <c r="ACM422"/>
      <c r="ACN422"/>
      <c r="ACO422"/>
      <c r="ACP422"/>
      <c r="ACQ422"/>
      <c r="ACR422"/>
      <c r="ACS422"/>
      <c r="ACT422"/>
      <c r="ACU422"/>
      <c r="ACV422"/>
      <c r="ACW422"/>
      <c r="ACX422"/>
      <c r="ACY422"/>
      <c r="ACZ422"/>
      <c r="ADA422"/>
      <c r="ADB422"/>
      <c r="ADC422"/>
      <c r="ADD422"/>
      <c r="ADE422"/>
      <c r="ADF422"/>
      <c r="ADG422"/>
      <c r="ADH422"/>
      <c r="ADI422"/>
      <c r="ADJ422"/>
      <c r="ADK422"/>
      <c r="ADL422"/>
      <c r="ADM422"/>
      <c r="ADN422"/>
      <c r="ADO422"/>
      <c r="ADP422"/>
      <c r="ADQ422"/>
      <c r="ADR422"/>
      <c r="ADS422"/>
      <c r="ADT422"/>
      <c r="ADU422"/>
      <c r="ADV422"/>
      <c r="ADW422"/>
      <c r="ADX422"/>
      <c r="ADY422"/>
      <c r="ADZ422"/>
      <c r="AEA422"/>
      <c r="AEB422"/>
      <c r="AEC422"/>
      <c r="AED422"/>
      <c r="AEE422"/>
      <c r="AEF422"/>
      <c r="AEG422"/>
      <c r="AEH422"/>
      <c r="AEI422"/>
      <c r="AEJ422"/>
      <c r="AEK422"/>
      <c r="AEL422"/>
      <c r="AEM422"/>
      <c r="AEN422"/>
      <c r="AEO422"/>
      <c r="AEP422"/>
      <c r="AEQ422"/>
      <c r="AER422"/>
      <c r="AES422"/>
      <c r="AET422"/>
      <c r="AEU422"/>
      <c r="AEV422"/>
      <c r="AEW422"/>
      <c r="AEX422"/>
      <c r="AEY422"/>
      <c r="AEZ422"/>
      <c r="AFA422"/>
      <c r="AFB422"/>
      <c r="AFC422"/>
      <c r="AFD422"/>
      <c r="AFE422"/>
      <c r="AFF422"/>
      <c r="AFG422"/>
      <c r="AFH422"/>
      <c r="AFI422"/>
      <c r="AFJ422"/>
      <c r="AFK422"/>
      <c r="AFL422"/>
      <c r="AFM422"/>
      <c r="AFN422"/>
      <c r="AFO422"/>
      <c r="AFP422"/>
      <c r="AFQ422"/>
      <c r="AFR422"/>
      <c r="AFS422"/>
      <c r="AFT422"/>
      <c r="AFU422"/>
      <c r="AFV422"/>
      <c r="AFW422"/>
      <c r="AFX422"/>
      <c r="AFY422"/>
      <c r="AFZ422"/>
      <c r="AGA422"/>
      <c r="AGB422"/>
      <c r="AGC422"/>
      <c r="AGD422"/>
      <c r="AGE422"/>
      <c r="AGF422"/>
      <c r="AGG422"/>
      <c r="AGH422"/>
      <c r="AGI422"/>
      <c r="AGJ422"/>
      <c r="AGK422"/>
      <c r="AGL422"/>
      <c r="AGM422"/>
      <c r="AGN422"/>
      <c r="AGO422"/>
      <c r="AGP422"/>
      <c r="AGQ422"/>
      <c r="AGR422"/>
      <c r="AGS422"/>
      <c r="AGT422"/>
      <c r="AGU422"/>
      <c r="AGV422"/>
      <c r="AGW422"/>
      <c r="AGX422"/>
      <c r="AGY422"/>
      <c r="AGZ422"/>
      <c r="AHA422"/>
      <c r="AHB422"/>
      <c r="AHC422"/>
      <c r="AHD422"/>
      <c r="AHE422"/>
      <c r="AHF422"/>
      <c r="AHG422"/>
      <c r="AHH422"/>
      <c r="AHI422"/>
      <c r="AHJ422"/>
      <c r="AHK422"/>
      <c r="AHL422"/>
      <c r="AHM422"/>
      <c r="AHN422"/>
      <c r="AHO422"/>
      <c r="AHP422"/>
      <c r="AHQ422"/>
      <c r="AHR422"/>
      <c r="AHS422"/>
      <c r="AHT422"/>
      <c r="AHU422"/>
      <c r="AHV422"/>
      <c r="AHW422"/>
      <c r="AHX422"/>
      <c r="AHY422"/>
      <c r="AHZ422"/>
      <c r="AIA422"/>
      <c r="AIB422"/>
      <c r="AIC422"/>
      <c r="AID422"/>
      <c r="AIE422"/>
      <c r="AIF422"/>
      <c r="AIG422"/>
      <c r="AIH422"/>
      <c r="AII422"/>
      <c r="AIJ422"/>
      <c r="AIK422"/>
      <c r="AIL422"/>
      <c r="AIM422"/>
      <c r="AIN422"/>
      <c r="AIO422"/>
      <c r="AIP422"/>
      <c r="AIQ422"/>
      <c r="AIR422"/>
      <c r="AIS422"/>
      <c r="AIT422"/>
      <c r="AIU422"/>
      <c r="AIV422"/>
      <c r="AIW422"/>
      <c r="AIX422"/>
      <c r="AIY422"/>
      <c r="AIZ422"/>
      <c r="AJA422"/>
      <c r="AJB422"/>
      <c r="AJC422"/>
      <c r="AJD422"/>
      <c r="AJE422"/>
      <c r="AJF422"/>
      <c r="AJG422"/>
      <c r="AJH422"/>
      <c r="AJI422"/>
      <c r="AJJ422"/>
      <c r="AJK422"/>
      <c r="AJL422"/>
      <c r="AJM422"/>
      <c r="AJN422"/>
      <c r="AJO422"/>
      <c r="AJP422"/>
      <c r="AJQ422"/>
      <c r="AJR422"/>
      <c r="AJS422"/>
      <c r="AJT422"/>
      <c r="AJU422"/>
      <c r="AJV422"/>
      <c r="AJW422"/>
      <c r="AJX422"/>
      <c r="AJY422"/>
      <c r="AJZ422"/>
      <c r="AKA422"/>
      <c r="AKB422"/>
      <c r="AKC422"/>
      <c r="AKD422"/>
      <c r="AKE422"/>
      <c r="AKF422"/>
      <c r="AKG422"/>
      <c r="AKH422"/>
      <c r="AKI422"/>
      <c r="AKJ422"/>
      <c r="AKK422"/>
      <c r="AKL422"/>
      <c r="AKM422"/>
      <c r="AKN422"/>
      <c r="AKO422"/>
      <c r="AKP422"/>
      <c r="AKQ422"/>
      <c r="AKR422"/>
      <c r="AKS422"/>
      <c r="AKT422"/>
      <c r="AKU422"/>
      <c r="AKV422"/>
      <c r="AKW422"/>
      <c r="AKX422"/>
      <c r="AKY422"/>
      <c r="AKZ422"/>
      <c r="ALA422"/>
      <c r="ALB422"/>
      <c r="ALC422"/>
      <c r="ALD422"/>
      <c r="ALE422"/>
      <c r="ALF422"/>
      <c r="ALG422"/>
      <c r="ALH422"/>
      <c r="ALI422"/>
      <c r="ALJ422"/>
      <c r="ALK422"/>
      <c r="ALL422"/>
      <c r="ALM422"/>
      <c r="ALN422"/>
      <c r="ALO422"/>
      <c r="ALP422"/>
      <c r="ALQ422"/>
      <c r="ALR422"/>
      <c r="ALS422"/>
      <c r="ALT422"/>
      <c r="ALU422"/>
      <c r="ALV422"/>
      <c r="ALW422"/>
      <c r="ALX422"/>
      <c r="ALY422"/>
      <c r="ALZ422"/>
      <c r="AMA422"/>
      <c r="AMB422"/>
      <c r="AMC422"/>
      <c r="AMD422"/>
      <c r="AME422"/>
      <c r="AMF422"/>
      <c r="AMG422"/>
      <c r="AMH422"/>
      <c r="AMI422"/>
      <c r="AMJ422"/>
      <c r="AMK422"/>
      <c r="AML422"/>
      <c r="AMM422"/>
    </row>
    <row r="423" spans="1:1027" s="260" customFormat="1" ht="41.1" customHeight="1">
      <c r="A423" s="655"/>
      <c r="B423" s="655"/>
      <c r="C423" s="254">
        <v>85228</v>
      </c>
      <c r="D423" s="254"/>
      <c r="E423" s="669" t="s">
        <v>182</v>
      </c>
      <c r="F423" s="669"/>
      <c r="G423" s="272">
        <f>SUM(G424:G424)</f>
        <v>1150000</v>
      </c>
      <c r="H423" s="272">
        <f>SUM(H424:H424)</f>
        <v>1305000</v>
      </c>
      <c r="I423" s="272">
        <f>SUM(I424:I424)</f>
        <v>627855.18000000005</v>
      </c>
      <c r="J423" s="259">
        <f t="shared" si="43"/>
        <v>48.111508045977011</v>
      </c>
      <c r="K423" s="259">
        <f t="shared" si="44"/>
        <v>113.47826086956523</v>
      </c>
      <c r="L423" s="313"/>
      <c r="M423" s="313"/>
      <c r="N423" s="313"/>
      <c r="P423" s="261">
        <f t="shared" si="45"/>
        <v>155000</v>
      </c>
    </row>
    <row r="424" spans="1:1027" ht="154.5" customHeight="1">
      <c r="A424" s="655"/>
      <c r="B424" s="655"/>
      <c r="C424" s="263"/>
      <c r="D424" s="263">
        <v>2360</v>
      </c>
      <c r="E424" s="654" t="s">
        <v>645</v>
      </c>
      <c r="F424" s="654"/>
      <c r="G424" s="265">
        <v>1150000</v>
      </c>
      <c r="H424" s="265">
        <v>1305000</v>
      </c>
      <c r="I424" s="266">
        <v>627855.18000000005</v>
      </c>
      <c r="J424" s="259">
        <f t="shared" si="43"/>
        <v>48.111508045977011</v>
      </c>
      <c r="K424" s="259">
        <f t="shared" si="44"/>
        <v>113.47826086956523</v>
      </c>
      <c r="L424" s="313"/>
      <c r="M424" s="313"/>
      <c r="N424" s="313"/>
      <c r="P424" s="267">
        <f t="shared" si="45"/>
        <v>155000</v>
      </c>
      <c r="R424" s="286" t="s">
        <v>274</v>
      </c>
      <c r="S424" s="267" t="e">
        <f>I424-#REF!</f>
        <v>#REF!</v>
      </c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  <c r="UR424"/>
      <c r="US424"/>
      <c r="UT424"/>
      <c r="UU424"/>
      <c r="UV424"/>
      <c r="UW424"/>
      <c r="UX424"/>
      <c r="UY424"/>
      <c r="UZ424"/>
      <c r="VA424"/>
      <c r="VB424"/>
      <c r="VC424"/>
      <c r="VD424"/>
      <c r="VE424"/>
      <c r="VF424"/>
      <c r="VG424"/>
      <c r="VH424"/>
      <c r="VI424"/>
      <c r="VJ424"/>
      <c r="VK424"/>
      <c r="VL424"/>
      <c r="VM424"/>
      <c r="VN424"/>
      <c r="VO424"/>
      <c r="VP424"/>
      <c r="VQ424"/>
      <c r="VR424"/>
      <c r="VS424"/>
      <c r="VT424"/>
      <c r="VU424"/>
      <c r="VV424"/>
      <c r="VW424"/>
      <c r="VX424"/>
      <c r="VY424"/>
      <c r="VZ424"/>
      <c r="WA424"/>
      <c r="WB424"/>
      <c r="WC424"/>
      <c r="WD424"/>
      <c r="WE424"/>
      <c r="WF424"/>
      <c r="WG424"/>
      <c r="WH424"/>
      <c r="WI424"/>
      <c r="WJ424"/>
      <c r="WK424"/>
      <c r="WL424"/>
      <c r="WM424"/>
      <c r="WN424"/>
      <c r="WO424"/>
      <c r="WP424"/>
      <c r="WQ424"/>
      <c r="WR424"/>
      <c r="WS424"/>
      <c r="WT424"/>
      <c r="WU424"/>
      <c r="WV424"/>
      <c r="WW424"/>
      <c r="WX424"/>
      <c r="WY424"/>
      <c r="WZ424"/>
      <c r="XA424"/>
      <c r="XB424"/>
      <c r="XC424"/>
      <c r="XD424"/>
      <c r="XE424"/>
      <c r="XF424"/>
      <c r="XG424"/>
      <c r="XH424"/>
      <c r="XI424"/>
      <c r="XJ424"/>
      <c r="XK424"/>
      <c r="XL424"/>
      <c r="XM424"/>
      <c r="XN424"/>
      <c r="XO424"/>
      <c r="XP424"/>
      <c r="XQ424"/>
      <c r="XR424"/>
      <c r="XS424"/>
      <c r="XT424"/>
      <c r="XU424"/>
      <c r="XV424"/>
      <c r="XW424"/>
      <c r="XX424"/>
      <c r="XY424"/>
      <c r="XZ424"/>
      <c r="YA424"/>
      <c r="YB424"/>
      <c r="YC424"/>
      <c r="YD424"/>
      <c r="YE424"/>
      <c r="YF424"/>
      <c r="YG424"/>
      <c r="YH424"/>
      <c r="YI424"/>
      <c r="YJ424"/>
      <c r="YK424"/>
      <c r="YL424"/>
      <c r="YM424"/>
      <c r="YN424"/>
      <c r="YO424"/>
      <c r="YP424"/>
      <c r="YQ424"/>
      <c r="YR424"/>
      <c r="YS424"/>
      <c r="YT424"/>
      <c r="YU424"/>
      <c r="YV424"/>
      <c r="YW424"/>
      <c r="YX424"/>
      <c r="YY424"/>
      <c r="YZ424"/>
      <c r="ZA424"/>
      <c r="ZB424"/>
      <c r="ZC424"/>
      <c r="ZD424"/>
      <c r="ZE424"/>
      <c r="ZF424"/>
      <c r="ZG424"/>
      <c r="ZH424"/>
      <c r="ZI424"/>
      <c r="ZJ424"/>
      <c r="ZK424"/>
      <c r="ZL424"/>
      <c r="ZM424"/>
      <c r="ZN424"/>
      <c r="ZO424"/>
      <c r="ZP424"/>
      <c r="ZQ424"/>
      <c r="ZR424"/>
      <c r="ZS424"/>
      <c r="ZT424"/>
      <c r="ZU424"/>
      <c r="ZV424"/>
      <c r="ZW424"/>
      <c r="ZX424"/>
      <c r="ZY424"/>
      <c r="ZZ424"/>
      <c r="AAA424"/>
      <c r="AAB424"/>
      <c r="AAC424"/>
      <c r="AAD424"/>
      <c r="AAE424"/>
      <c r="AAF424"/>
      <c r="AAG424"/>
      <c r="AAH424"/>
      <c r="AAI424"/>
      <c r="AAJ424"/>
      <c r="AAK424"/>
      <c r="AAL424"/>
      <c r="AAM424"/>
      <c r="AAN424"/>
      <c r="AAO424"/>
      <c r="AAP424"/>
      <c r="AAQ424"/>
      <c r="AAR424"/>
      <c r="AAS424"/>
      <c r="AAT424"/>
      <c r="AAU424"/>
      <c r="AAV424"/>
      <c r="AAW424"/>
      <c r="AAX424"/>
      <c r="AAY424"/>
      <c r="AAZ424"/>
      <c r="ABA424"/>
      <c r="ABB424"/>
      <c r="ABC424"/>
      <c r="ABD424"/>
      <c r="ABE424"/>
      <c r="ABF424"/>
      <c r="ABG424"/>
      <c r="ABH424"/>
      <c r="ABI424"/>
      <c r="ABJ424"/>
      <c r="ABK424"/>
      <c r="ABL424"/>
      <c r="ABM424"/>
      <c r="ABN424"/>
      <c r="ABO424"/>
      <c r="ABP424"/>
      <c r="ABQ424"/>
      <c r="ABR424"/>
      <c r="ABS424"/>
      <c r="ABT424"/>
      <c r="ABU424"/>
      <c r="ABV424"/>
      <c r="ABW424"/>
      <c r="ABX424"/>
      <c r="ABY424"/>
      <c r="ABZ424"/>
      <c r="ACA424"/>
      <c r="ACB424"/>
      <c r="ACC424"/>
      <c r="ACD424"/>
      <c r="ACE424"/>
      <c r="ACF424"/>
      <c r="ACG424"/>
      <c r="ACH424"/>
      <c r="ACI424"/>
      <c r="ACJ424"/>
      <c r="ACK424"/>
      <c r="ACL424"/>
      <c r="ACM424"/>
      <c r="ACN424"/>
      <c r="ACO424"/>
      <c r="ACP424"/>
      <c r="ACQ424"/>
      <c r="ACR424"/>
      <c r="ACS424"/>
      <c r="ACT424"/>
      <c r="ACU424"/>
      <c r="ACV424"/>
      <c r="ACW424"/>
      <c r="ACX424"/>
      <c r="ACY424"/>
      <c r="ACZ424"/>
      <c r="ADA424"/>
      <c r="ADB424"/>
      <c r="ADC424"/>
      <c r="ADD424"/>
      <c r="ADE424"/>
      <c r="ADF424"/>
      <c r="ADG424"/>
      <c r="ADH424"/>
      <c r="ADI424"/>
      <c r="ADJ424"/>
      <c r="ADK424"/>
      <c r="ADL424"/>
      <c r="ADM424"/>
      <c r="ADN424"/>
      <c r="ADO424"/>
      <c r="ADP424"/>
      <c r="ADQ424"/>
      <c r="ADR424"/>
      <c r="ADS424"/>
      <c r="ADT424"/>
      <c r="ADU424"/>
      <c r="ADV424"/>
      <c r="ADW424"/>
      <c r="ADX424"/>
      <c r="ADY424"/>
      <c r="ADZ424"/>
      <c r="AEA424"/>
      <c r="AEB424"/>
      <c r="AEC424"/>
      <c r="AED424"/>
      <c r="AEE424"/>
      <c r="AEF424"/>
      <c r="AEG424"/>
      <c r="AEH424"/>
      <c r="AEI424"/>
      <c r="AEJ424"/>
      <c r="AEK424"/>
      <c r="AEL424"/>
      <c r="AEM424"/>
      <c r="AEN424"/>
      <c r="AEO424"/>
      <c r="AEP424"/>
      <c r="AEQ424"/>
      <c r="AER424"/>
      <c r="AES424"/>
      <c r="AET424"/>
      <c r="AEU424"/>
      <c r="AEV424"/>
      <c r="AEW424"/>
      <c r="AEX424"/>
      <c r="AEY424"/>
      <c r="AEZ424"/>
      <c r="AFA424"/>
      <c r="AFB424"/>
      <c r="AFC424"/>
      <c r="AFD424"/>
      <c r="AFE424"/>
      <c r="AFF424"/>
      <c r="AFG424"/>
      <c r="AFH424"/>
      <c r="AFI424"/>
      <c r="AFJ424"/>
      <c r="AFK424"/>
      <c r="AFL424"/>
      <c r="AFM424"/>
      <c r="AFN424"/>
      <c r="AFO424"/>
      <c r="AFP424"/>
      <c r="AFQ424"/>
      <c r="AFR424"/>
      <c r="AFS424"/>
      <c r="AFT424"/>
      <c r="AFU424"/>
      <c r="AFV424"/>
      <c r="AFW424"/>
      <c r="AFX424"/>
      <c r="AFY424"/>
      <c r="AFZ424"/>
      <c r="AGA424"/>
      <c r="AGB424"/>
      <c r="AGC424"/>
      <c r="AGD424"/>
      <c r="AGE424"/>
      <c r="AGF424"/>
      <c r="AGG424"/>
      <c r="AGH424"/>
      <c r="AGI424"/>
      <c r="AGJ424"/>
      <c r="AGK424"/>
      <c r="AGL424"/>
      <c r="AGM424"/>
      <c r="AGN424"/>
      <c r="AGO424"/>
      <c r="AGP424"/>
      <c r="AGQ424"/>
      <c r="AGR424"/>
      <c r="AGS424"/>
      <c r="AGT424"/>
      <c r="AGU424"/>
      <c r="AGV424"/>
      <c r="AGW424"/>
      <c r="AGX424"/>
      <c r="AGY424"/>
      <c r="AGZ424"/>
      <c r="AHA424"/>
      <c r="AHB424"/>
      <c r="AHC424"/>
      <c r="AHD424"/>
      <c r="AHE424"/>
      <c r="AHF424"/>
      <c r="AHG424"/>
      <c r="AHH424"/>
      <c r="AHI424"/>
      <c r="AHJ424"/>
      <c r="AHK424"/>
      <c r="AHL424"/>
      <c r="AHM424"/>
      <c r="AHN424"/>
      <c r="AHO424"/>
      <c r="AHP424"/>
      <c r="AHQ424"/>
      <c r="AHR424"/>
      <c r="AHS424"/>
      <c r="AHT424"/>
      <c r="AHU424"/>
      <c r="AHV424"/>
      <c r="AHW424"/>
      <c r="AHX424"/>
      <c r="AHY424"/>
      <c r="AHZ424"/>
      <c r="AIA424"/>
      <c r="AIB424"/>
      <c r="AIC424"/>
      <c r="AID424"/>
      <c r="AIE424"/>
      <c r="AIF424"/>
      <c r="AIG424"/>
      <c r="AIH424"/>
      <c r="AII424"/>
      <c r="AIJ424"/>
      <c r="AIK424"/>
      <c r="AIL424"/>
      <c r="AIM424"/>
      <c r="AIN424"/>
      <c r="AIO424"/>
      <c r="AIP424"/>
      <c r="AIQ424"/>
      <c r="AIR424"/>
      <c r="AIS424"/>
      <c r="AIT424"/>
      <c r="AIU424"/>
      <c r="AIV424"/>
      <c r="AIW424"/>
      <c r="AIX424"/>
      <c r="AIY424"/>
      <c r="AIZ424"/>
      <c r="AJA424"/>
      <c r="AJB424"/>
      <c r="AJC424"/>
      <c r="AJD424"/>
      <c r="AJE424"/>
      <c r="AJF424"/>
      <c r="AJG424"/>
      <c r="AJH424"/>
      <c r="AJI424"/>
      <c r="AJJ424"/>
      <c r="AJK424"/>
      <c r="AJL424"/>
      <c r="AJM424"/>
      <c r="AJN424"/>
      <c r="AJO424"/>
      <c r="AJP424"/>
      <c r="AJQ424"/>
      <c r="AJR424"/>
      <c r="AJS424"/>
      <c r="AJT424"/>
      <c r="AJU424"/>
      <c r="AJV424"/>
      <c r="AJW424"/>
      <c r="AJX424"/>
      <c r="AJY424"/>
      <c r="AJZ424"/>
      <c r="AKA424"/>
      <c r="AKB424"/>
      <c r="AKC424"/>
      <c r="AKD424"/>
      <c r="AKE424"/>
      <c r="AKF424"/>
      <c r="AKG424"/>
      <c r="AKH424"/>
      <c r="AKI424"/>
      <c r="AKJ424"/>
      <c r="AKK424"/>
      <c r="AKL424"/>
      <c r="AKM424"/>
      <c r="AKN424"/>
      <c r="AKO424"/>
      <c r="AKP424"/>
      <c r="AKQ424"/>
      <c r="AKR424"/>
      <c r="AKS424"/>
      <c r="AKT424"/>
      <c r="AKU424"/>
      <c r="AKV424"/>
      <c r="AKW424"/>
      <c r="AKX424"/>
      <c r="AKY424"/>
      <c r="AKZ424"/>
      <c r="ALA424"/>
      <c r="ALB424"/>
      <c r="ALC424"/>
      <c r="ALD424"/>
      <c r="ALE424"/>
      <c r="ALF424"/>
      <c r="ALG424"/>
      <c r="ALH424"/>
      <c r="ALI424"/>
      <c r="ALJ424"/>
      <c r="ALK424"/>
      <c r="ALL424"/>
      <c r="ALM424"/>
      <c r="ALN424"/>
      <c r="ALO424"/>
      <c r="ALP424"/>
      <c r="ALQ424"/>
      <c r="ALR424"/>
      <c r="ALS424"/>
      <c r="ALT424"/>
      <c r="ALU424"/>
      <c r="ALV424"/>
      <c r="ALW424"/>
      <c r="ALX424"/>
      <c r="ALY424"/>
      <c r="ALZ424"/>
      <c r="AMA424"/>
      <c r="AMB424"/>
      <c r="AMC424"/>
      <c r="AMD424"/>
      <c r="AME424"/>
      <c r="AMF424"/>
      <c r="AMG424"/>
      <c r="AMH424"/>
      <c r="AMI424"/>
      <c r="AMJ424"/>
      <c r="AMK424"/>
      <c r="AML424"/>
      <c r="AMM424"/>
    </row>
    <row r="425" spans="1:1027" s="411" customFormat="1" ht="49.5" customHeight="1">
      <c r="A425" s="699"/>
      <c r="B425" s="699"/>
      <c r="C425" s="491">
        <v>85230</v>
      </c>
      <c r="D425" s="491"/>
      <c r="E425" s="669" t="s">
        <v>568</v>
      </c>
      <c r="F425" s="669"/>
      <c r="G425" s="272">
        <f>G426</f>
        <v>812204</v>
      </c>
      <c r="H425" s="272">
        <f t="shared" ref="H425:I425" si="46">H426</f>
        <v>1144349</v>
      </c>
      <c r="I425" s="272">
        <f t="shared" si="46"/>
        <v>529510.30000000005</v>
      </c>
      <c r="J425" s="259">
        <f t="shared" si="43"/>
        <v>46.271749265302809</v>
      </c>
      <c r="K425" s="259">
        <f t="shared" si="44"/>
        <v>140.89428271714988</v>
      </c>
      <c r="L425" s="313"/>
      <c r="M425" s="313"/>
      <c r="N425" s="313"/>
      <c r="O425" s="260"/>
      <c r="P425" s="261"/>
      <c r="Q425" s="260"/>
      <c r="R425" s="493"/>
      <c r="S425" s="261"/>
    </row>
    <row r="426" spans="1:1027" ht="56.25" customHeight="1">
      <c r="A426" s="655"/>
      <c r="B426" s="655"/>
      <c r="C426" s="263"/>
      <c r="D426" s="263">
        <v>3110</v>
      </c>
      <c r="E426" s="654" t="s">
        <v>271</v>
      </c>
      <c r="F426" s="654"/>
      <c r="G426" s="265">
        <v>812204</v>
      </c>
      <c r="H426" s="265">
        <v>1144349</v>
      </c>
      <c r="I426" s="273">
        <v>529510.30000000005</v>
      </c>
      <c r="J426" s="259">
        <f t="shared" si="43"/>
        <v>46.271749265302809</v>
      </c>
      <c r="K426" s="259">
        <f t="shared" si="44"/>
        <v>140.89428271714988</v>
      </c>
      <c r="L426" s="313"/>
      <c r="M426" s="313"/>
      <c r="N426" s="313"/>
      <c r="P426" s="267"/>
      <c r="R426" s="492"/>
      <c r="S426" s="267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  <c r="TH426"/>
      <c r="TI426"/>
      <c r="TJ426"/>
      <c r="TK426"/>
      <c r="TL426"/>
      <c r="TM426"/>
      <c r="TN426"/>
      <c r="TO426"/>
      <c r="TP426"/>
      <c r="TQ426"/>
      <c r="TR426"/>
      <c r="TS426"/>
      <c r="TT426"/>
      <c r="TU426"/>
      <c r="TV426"/>
      <c r="TW426"/>
      <c r="TX426"/>
      <c r="TY426"/>
      <c r="TZ426"/>
      <c r="UA426"/>
      <c r="UB426"/>
      <c r="UC426"/>
      <c r="UD426"/>
      <c r="UE426"/>
      <c r="UF426"/>
      <c r="UG426"/>
      <c r="UH426"/>
      <c r="UI426"/>
      <c r="UJ426"/>
      <c r="UK426"/>
      <c r="UL426"/>
      <c r="UM426"/>
      <c r="UN426"/>
      <c r="UO426"/>
      <c r="UP426"/>
      <c r="UQ426"/>
      <c r="UR426"/>
      <c r="US426"/>
      <c r="UT426"/>
      <c r="UU426"/>
      <c r="UV426"/>
      <c r="UW426"/>
      <c r="UX426"/>
      <c r="UY426"/>
      <c r="UZ426"/>
      <c r="VA426"/>
      <c r="VB426"/>
      <c r="VC426"/>
      <c r="VD426"/>
      <c r="VE426"/>
      <c r="VF426"/>
      <c r="VG426"/>
      <c r="VH426"/>
      <c r="VI426"/>
      <c r="VJ426"/>
      <c r="VK426"/>
      <c r="VL426"/>
      <c r="VM426"/>
      <c r="VN426"/>
      <c r="VO426"/>
      <c r="VP426"/>
      <c r="VQ426"/>
      <c r="VR426"/>
      <c r="VS426"/>
      <c r="VT426"/>
      <c r="VU426"/>
      <c r="VV426"/>
      <c r="VW426"/>
      <c r="VX426"/>
      <c r="VY426"/>
      <c r="VZ426"/>
      <c r="WA426"/>
      <c r="WB426"/>
      <c r="WC426"/>
      <c r="WD426"/>
      <c r="WE426"/>
      <c r="WF426"/>
      <c r="WG426"/>
      <c r="WH426"/>
      <c r="WI426"/>
      <c r="WJ426"/>
      <c r="WK426"/>
      <c r="WL426"/>
      <c r="WM426"/>
      <c r="WN426"/>
      <c r="WO426"/>
      <c r="WP426"/>
      <c r="WQ426"/>
      <c r="WR426"/>
      <c r="WS426"/>
      <c r="WT426"/>
      <c r="WU426"/>
      <c r="WV426"/>
      <c r="WW426"/>
      <c r="WX426"/>
      <c r="WY426"/>
      <c r="WZ426"/>
      <c r="XA426"/>
      <c r="XB426"/>
      <c r="XC426"/>
      <c r="XD426"/>
      <c r="XE426"/>
      <c r="XF426"/>
      <c r="XG426"/>
      <c r="XH426"/>
      <c r="XI426"/>
      <c r="XJ426"/>
      <c r="XK426"/>
      <c r="XL426"/>
      <c r="XM426"/>
      <c r="XN426"/>
      <c r="XO426"/>
      <c r="XP426"/>
      <c r="XQ426"/>
      <c r="XR426"/>
      <c r="XS426"/>
      <c r="XT426"/>
      <c r="XU426"/>
      <c r="XV426"/>
      <c r="XW426"/>
      <c r="XX426"/>
      <c r="XY426"/>
      <c r="XZ426"/>
      <c r="YA426"/>
      <c r="YB426"/>
      <c r="YC426"/>
      <c r="YD426"/>
      <c r="YE426"/>
      <c r="YF426"/>
      <c r="YG426"/>
      <c r="YH426"/>
      <c r="YI426"/>
      <c r="YJ426"/>
      <c r="YK426"/>
      <c r="YL426"/>
      <c r="YM426"/>
      <c r="YN426"/>
      <c r="YO426"/>
      <c r="YP426"/>
      <c r="YQ426"/>
      <c r="YR426"/>
      <c r="YS426"/>
      <c r="YT426"/>
      <c r="YU426"/>
      <c r="YV426"/>
      <c r="YW426"/>
      <c r="YX426"/>
      <c r="YY426"/>
      <c r="YZ426"/>
      <c r="ZA426"/>
      <c r="ZB426"/>
      <c r="ZC426"/>
      <c r="ZD426"/>
      <c r="ZE426"/>
      <c r="ZF426"/>
      <c r="ZG426"/>
      <c r="ZH426"/>
      <c r="ZI426"/>
      <c r="ZJ426"/>
      <c r="ZK426"/>
      <c r="ZL426"/>
      <c r="ZM426"/>
      <c r="ZN426"/>
      <c r="ZO426"/>
      <c r="ZP426"/>
      <c r="ZQ426"/>
      <c r="ZR426"/>
      <c r="ZS426"/>
      <c r="ZT426"/>
      <c r="ZU426"/>
      <c r="ZV426"/>
      <c r="ZW426"/>
      <c r="ZX426"/>
      <c r="ZY426"/>
      <c r="ZZ426"/>
      <c r="AAA426"/>
      <c r="AAB426"/>
      <c r="AAC426"/>
      <c r="AAD426"/>
      <c r="AAE426"/>
      <c r="AAF426"/>
      <c r="AAG426"/>
      <c r="AAH426"/>
      <c r="AAI426"/>
      <c r="AAJ426"/>
      <c r="AAK426"/>
      <c r="AAL426"/>
      <c r="AAM426"/>
      <c r="AAN426"/>
      <c r="AAO426"/>
      <c r="AAP426"/>
      <c r="AAQ426"/>
      <c r="AAR426"/>
      <c r="AAS426"/>
      <c r="AAT426"/>
      <c r="AAU426"/>
      <c r="AAV426"/>
      <c r="AAW426"/>
      <c r="AAX426"/>
      <c r="AAY426"/>
      <c r="AAZ426"/>
      <c r="ABA426"/>
      <c r="ABB426"/>
      <c r="ABC426"/>
      <c r="ABD426"/>
      <c r="ABE426"/>
      <c r="ABF426"/>
      <c r="ABG426"/>
      <c r="ABH426"/>
      <c r="ABI426"/>
      <c r="ABJ426"/>
      <c r="ABK426"/>
      <c r="ABL426"/>
      <c r="ABM426"/>
      <c r="ABN426"/>
      <c r="ABO426"/>
      <c r="ABP426"/>
      <c r="ABQ426"/>
      <c r="ABR426"/>
      <c r="ABS426"/>
      <c r="ABT426"/>
      <c r="ABU426"/>
      <c r="ABV426"/>
      <c r="ABW426"/>
      <c r="ABX426"/>
      <c r="ABY426"/>
      <c r="ABZ426"/>
      <c r="ACA426"/>
      <c r="ACB426"/>
      <c r="ACC426"/>
      <c r="ACD426"/>
      <c r="ACE426"/>
      <c r="ACF426"/>
      <c r="ACG426"/>
      <c r="ACH426"/>
      <c r="ACI426"/>
      <c r="ACJ426"/>
      <c r="ACK426"/>
      <c r="ACL426"/>
      <c r="ACM426"/>
      <c r="ACN426"/>
      <c r="ACO426"/>
      <c r="ACP426"/>
      <c r="ACQ426"/>
      <c r="ACR426"/>
      <c r="ACS426"/>
      <c r="ACT426"/>
      <c r="ACU426"/>
      <c r="ACV426"/>
      <c r="ACW426"/>
      <c r="ACX426"/>
      <c r="ACY426"/>
      <c r="ACZ426"/>
      <c r="ADA426"/>
      <c r="ADB426"/>
      <c r="ADC426"/>
      <c r="ADD426"/>
      <c r="ADE426"/>
      <c r="ADF426"/>
      <c r="ADG426"/>
      <c r="ADH426"/>
      <c r="ADI426"/>
      <c r="ADJ426"/>
      <c r="ADK426"/>
      <c r="ADL426"/>
      <c r="ADM426"/>
      <c r="ADN426"/>
      <c r="ADO426"/>
      <c r="ADP426"/>
      <c r="ADQ426"/>
      <c r="ADR426"/>
      <c r="ADS426"/>
      <c r="ADT426"/>
      <c r="ADU426"/>
      <c r="ADV426"/>
      <c r="ADW426"/>
      <c r="ADX426"/>
      <c r="ADY426"/>
      <c r="ADZ426"/>
      <c r="AEA426"/>
      <c r="AEB426"/>
      <c r="AEC426"/>
      <c r="AED426"/>
      <c r="AEE426"/>
      <c r="AEF426"/>
      <c r="AEG426"/>
      <c r="AEH426"/>
      <c r="AEI426"/>
      <c r="AEJ426"/>
      <c r="AEK426"/>
      <c r="AEL426"/>
      <c r="AEM426"/>
      <c r="AEN426"/>
      <c r="AEO426"/>
      <c r="AEP426"/>
      <c r="AEQ426"/>
      <c r="AER426"/>
      <c r="AES426"/>
      <c r="AET426"/>
      <c r="AEU426"/>
      <c r="AEV426"/>
      <c r="AEW426"/>
      <c r="AEX426"/>
      <c r="AEY426"/>
      <c r="AEZ426"/>
      <c r="AFA426"/>
      <c r="AFB426"/>
      <c r="AFC426"/>
      <c r="AFD426"/>
      <c r="AFE426"/>
      <c r="AFF426"/>
      <c r="AFG426"/>
      <c r="AFH426"/>
      <c r="AFI426"/>
      <c r="AFJ426"/>
      <c r="AFK426"/>
      <c r="AFL426"/>
      <c r="AFM426"/>
      <c r="AFN426"/>
      <c r="AFO426"/>
      <c r="AFP426"/>
      <c r="AFQ426"/>
      <c r="AFR426"/>
      <c r="AFS426"/>
      <c r="AFT426"/>
      <c r="AFU426"/>
      <c r="AFV426"/>
      <c r="AFW426"/>
      <c r="AFX426"/>
      <c r="AFY426"/>
      <c r="AFZ426"/>
      <c r="AGA426"/>
      <c r="AGB426"/>
      <c r="AGC426"/>
      <c r="AGD426"/>
      <c r="AGE426"/>
      <c r="AGF426"/>
      <c r="AGG426"/>
      <c r="AGH426"/>
      <c r="AGI426"/>
      <c r="AGJ426"/>
      <c r="AGK426"/>
      <c r="AGL426"/>
      <c r="AGM426"/>
      <c r="AGN426"/>
      <c r="AGO426"/>
      <c r="AGP426"/>
      <c r="AGQ426"/>
      <c r="AGR426"/>
      <c r="AGS426"/>
      <c r="AGT426"/>
      <c r="AGU426"/>
      <c r="AGV426"/>
      <c r="AGW426"/>
      <c r="AGX426"/>
      <c r="AGY426"/>
      <c r="AGZ426"/>
      <c r="AHA426"/>
      <c r="AHB426"/>
      <c r="AHC426"/>
      <c r="AHD426"/>
      <c r="AHE426"/>
      <c r="AHF426"/>
      <c r="AHG426"/>
      <c r="AHH426"/>
      <c r="AHI426"/>
      <c r="AHJ426"/>
      <c r="AHK426"/>
      <c r="AHL426"/>
      <c r="AHM426"/>
      <c r="AHN426"/>
      <c r="AHO426"/>
      <c r="AHP426"/>
      <c r="AHQ426"/>
      <c r="AHR426"/>
      <c r="AHS426"/>
      <c r="AHT426"/>
      <c r="AHU426"/>
      <c r="AHV426"/>
      <c r="AHW426"/>
      <c r="AHX426"/>
      <c r="AHY426"/>
      <c r="AHZ426"/>
      <c r="AIA426"/>
      <c r="AIB426"/>
      <c r="AIC426"/>
      <c r="AID426"/>
      <c r="AIE426"/>
      <c r="AIF426"/>
      <c r="AIG426"/>
      <c r="AIH426"/>
      <c r="AII426"/>
      <c r="AIJ426"/>
      <c r="AIK426"/>
      <c r="AIL426"/>
      <c r="AIM426"/>
      <c r="AIN426"/>
      <c r="AIO426"/>
      <c r="AIP426"/>
      <c r="AIQ426"/>
      <c r="AIR426"/>
      <c r="AIS426"/>
      <c r="AIT426"/>
      <c r="AIU426"/>
      <c r="AIV426"/>
      <c r="AIW426"/>
      <c r="AIX426"/>
      <c r="AIY426"/>
      <c r="AIZ426"/>
      <c r="AJA426"/>
      <c r="AJB426"/>
      <c r="AJC426"/>
      <c r="AJD426"/>
      <c r="AJE426"/>
      <c r="AJF426"/>
      <c r="AJG426"/>
      <c r="AJH426"/>
      <c r="AJI426"/>
      <c r="AJJ426"/>
      <c r="AJK426"/>
      <c r="AJL426"/>
      <c r="AJM426"/>
      <c r="AJN426"/>
      <c r="AJO426"/>
      <c r="AJP426"/>
      <c r="AJQ426"/>
      <c r="AJR426"/>
      <c r="AJS426"/>
      <c r="AJT426"/>
      <c r="AJU426"/>
      <c r="AJV426"/>
      <c r="AJW426"/>
      <c r="AJX426"/>
      <c r="AJY426"/>
      <c r="AJZ426"/>
      <c r="AKA426"/>
      <c r="AKB426"/>
      <c r="AKC426"/>
      <c r="AKD426"/>
      <c r="AKE426"/>
      <c r="AKF426"/>
      <c r="AKG426"/>
      <c r="AKH426"/>
      <c r="AKI426"/>
      <c r="AKJ426"/>
      <c r="AKK426"/>
      <c r="AKL426"/>
      <c r="AKM426"/>
      <c r="AKN426"/>
      <c r="AKO426"/>
      <c r="AKP426"/>
      <c r="AKQ426"/>
      <c r="AKR426"/>
      <c r="AKS426"/>
      <c r="AKT426"/>
      <c r="AKU426"/>
      <c r="AKV426"/>
      <c r="AKW426"/>
      <c r="AKX426"/>
      <c r="AKY426"/>
      <c r="AKZ426"/>
      <c r="ALA426"/>
      <c r="ALB426"/>
      <c r="ALC426"/>
      <c r="ALD426"/>
      <c r="ALE426"/>
      <c r="ALF426"/>
      <c r="ALG426"/>
      <c r="ALH426"/>
      <c r="ALI426"/>
      <c r="ALJ426"/>
      <c r="ALK426"/>
      <c r="ALL426"/>
      <c r="ALM426"/>
      <c r="ALN426"/>
      <c r="ALO426"/>
      <c r="ALP426"/>
      <c r="ALQ426"/>
      <c r="ALR426"/>
      <c r="ALS426"/>
      <c r="ALT426"/>
      <c r="ALU426"/>
      <c r="ALV426"/>
      <c r="ALW426"/>
      <c r="ALX426"/>
      <c r="ALY426"/>
      <c r="ALZ426"/>
      <c r="AMA426"/>
      <c r="AMB426"/>
      <c r="AMC426"/>
      <c r="AMD426"/>
      <c r="AME426"/>
      <c r="AMF426"/>
      <c r="AMG426"/>
      <c r="AMH426"/>
      <c r="AMI426"/>
      <c r="AMJ426"/>
      <c r="AMK426"/>
      <c r="AML426"/>
      <c r="AMM426"/>
    </row>
    <row r="427" spans="1:1027" s="260" customFormat="1" ht="21.6" customHeight="1">
      <c r="A427" s="655"/>
      <c r="B427" s="655"/>
      <c r="C427" s="254">
        <v>85295</v>
      </c>
      <c r="D427" s="254"/>
      <c r="E427" s="669" t="s">
        <v>70</v>
      </c>
      <c r="F427" s="669"/>
      <c r="G427" s="272">
        <f>SUM(G428:G431)</f>
        <v>744000</v>
      </c>
      <c r="H427" s="272">
        <f>SUM(H428:H431)</f>
        <v>744000</v>
      </c>
      <c r="I427" s="272">
        <f>SUM(I428:I431)</f>
        <v>350915.9</v>
      </c>
      <c r="J427" s="259">
        <f t="shared" si="43"/>
        <v>47.166115591397848</v>
      </c>
      <c r="K427" s="259">
        <f t="shared" si="44"/>
        <v>100</v>
      </c>
      <c r="L427" s="313"/>
      <c r="M427" s="313"/>
      <c r="N427" s="313"/>
      <c r="P427" s="261">
        <f t="shared" si="45"/>
        <v>0</v>
      </c>
    </row>
    <row r="428" spans="1:1027" s="252" customFormat="1" ht="133.5" customHeight="1">
      <c r="A428" s="660"/>
      <c r="B428" s="661"/>
      <c r="C428" s="263"/>
      <c r="D428" s="263">
        <v>2360</v>
      </c>
      <c r="E428" s="654" t="s">
        <v>645</v>
      </c>
      <c r="F428" s="654"/>
      <c r="G428" s="265">
        <v>100000</v>
      </c>
      <c r="H428" s="265">
        <v>284000</v>
      </c>
      <c r="I428" s="265">
        <v>142000</v>
      </c>
      <c r="J428" s="259">
        <f t="shared" si="43"/>
        <v>50</v>
      </c>
      <c r="K428" s="259">
        <f t="shared" si="44"/>
        <v>284</v>
      </c>
      <c r="L428" s="315"/>
      <c r="M428" s="315"/>
      <c r="N428" s="315"/>
      <c r="P428" s="267"/>
    </row>
    <row r="429" spans="1:1027" s="252" customFormat="1" ht="73.900000000000006" customHeight="1">
      <c r="A429" s="660"/>
      <c r="B429" s="661"/>
      <c r="C429" s="263"/>
      <c r="D429" s="263">
        <v>2820</v>
      </c>
      <c r="E429" s="658" t="s">
        <v>228</v>
      </c>
      <c r="F429" s="659"/>
      <c r="G429" s="265">
        <v>144000</v>
      </c>
      <c r="H429" s="265">
        <v>0</v>
      </c>
      <c r="I429" s="265">
        <v>0</v>
      </c>
      <c r="J429" s="259"/>
      <c r="K429" s="259">
        <f t="shared" si="44"/>
        <v>0</v>
      </c>
      <c r="L429" s="315"/>
      <c r="M429" s="315"/>
      <c r="N429" s="315"/>
      <c r="P429" s="267"/>
    </row>
    <row r="430" spans="1:1027" s="252" customFormat="1" ht="73.900000000000006" customHeight="1">
      <c r="A430" s="660"/>
      <c r="B430" s="661"/>
      <c r="C430" s="263"/>
      <c r="D430" s="263">
        <v>2830</v>
      </c>
      <c r="E430" s="658" t="s">
        <v>658</v>
      </c>
      <c r="F430" s="659"/>
      <c r="G430" s="265">
        <v>40000</v>
      </c>
      <c r="H430" s="265">
        <v>0</v>
      </c>
      <c r="I430" s="265">
        <v>0</v>
      </c>
      <c r="J430" s="259"/>
      <c r="K430" s="259">
        <f t="shared" si="44"/>
        <v>0</v>
      </c>
      <c r="L430" s="315"/>
      <c r="M430" s="315"/>
      <c r="N430" s="315"/>
      <c r="P430" s="267"/>
    </row>
    <row r="431" spans="1:1027" ht="38.25" customHeight="1">
      <c r="A431" s="655"/>
      <c r="B431" s="655"/>
      <c r="C431" s="263"/>
      <c r="D431" s="263">
        <v>3110</v>
      </c>
      <c r="E431" s="654" t="s">
        <v>271</v>
      </c>
      <c r="F431" s="654"/>
      <c r="G431" s="265">
        <v>460000</v>
      </c>
      <c r="H431" s="265">
        <v>460000</v>
      </c>
      <c r="I431" s="266">
        <v>208915.9</v>
      </c>
      <c r="J431" s="259">
        <f t="shared" si="43"/>
        <v>45.416499999999999</v>
      </c>
      <c r="K431" s="259">
        <f t="shared" si="44"/>
        <v>100</v>
      </c>
      <c r="L431" s="313"/>
      <c r="M431" s="313"/>
      <c r="N431" s="313"/>
      <c r="P431" s="267">
        <f t="shared" si="45"/>
        <v>0</v>
      </c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  <c r="SX431"/>
      <c r="SY431"/>
      <c r="SZ431"/>
      <c r="TA431"/>
      <c r="TB431"/>
      <c r="TC431"/>
      <c r="TD431"/>
      <c r="TE431"/>
      <c r="TF431"/>
      <c r="TG431"/>
      <c r="TH431"/>
      <c r="TI431"/>
      <c r="TJ431"/>
      <c r="TK431"/>
      <c r="TL431"/>
      <c r="TM431"/>
      <c r="TN431"/>
      <c r="TO431"/>
      <c r="TP431"/>
      <c r="TQ431"/>
      <c r="TR431"/>
      <c r="TS431"/>
      <c r="TT431"/>
      <c r="TU431"/>
      <c r="TV431"/>
      <c r="TW431"/>
      <c r="TX431"/>
      <c r="TY431"/>
      <c r="TZ431"/>
      <c r="UA431"/>
      <c r="UB431"/>
      <c r="UC431"/>
      <c r="UD431"/>
      <c r="UE431"/>
      <c r="UF431"/>
      <c r="UG431"/>
      <c r="UH431"/>
      <c r="UI431"/>
      <c r="UJ431"/>
      <c r="UK431"/>
      <c r="UL431"/>
      <c r="UM431"/>
      <c r="UN431"/>
      <c r="UO431"/>
      <c r="UP431"/>
      <c r="UQ431"/>
      <c r="UR431"/>
      <c r="US431"/>
      <c r="UT431"/>
      <c r="UU431"/>
      <c r="UV431"/>
      <c r="UW431"/>
      <c r="UX431"/>
      <c r="UY431"/>
      <c r="UZ431"/>
      <c r="VA431"/>
      <c r="VB431"/>
      <c r="VC431"/>
      <c r="VD431"/>
      <c r="VE431"/>
      <c r="VF431"/>
      <c r="VG431"/>
      <c r="VH431"/>
      <c r="VI431"/>
      <c r="VJ431"/>
      <c r="VK431"/>
      <c r="VL431"/>
      <c r="VM431"/>
      <c r="VN431"/>
      <c r="VO431"/>
      <c r="VP431"/>
      <c r="VQ431"/>
      <c r="VR431"/>
      <c r="VS431"/>
      <c r="VT431"/>
      <c r="VU431"/>
      <c r="VV431"/>
      <c r="VW431"/>
      <c r="VX431"/>
      <c r="VY431"/>
      <c r="VZ431"/>
      <c r="WA431"/>
      <c r="WB431"/>
      <c r="WC431"/>
      <c r="WD431"/>
      <c r="WE431"/>
      <c r="WF431"/>
      <c r="WG431"/>
      <c r="WH431"/>
      <c r="WI431"/>
      <c r="WJ431"/>
      <c r="WK431"/>
      <c r="WL431"/>
      <c r="WM431"/>
      <c r="WN431"/>
      <c r="WO431"/>
      <c r="WP431"/>
      <c r="WQ431"/>
      <c r="WR431"/>
      <c r="WS431"/>
      <c r="WT431"/>
      <c r="WU431"/>
      <c r="WV431"/>
      <c r="WW431"/>
      <c r="WX431"/>
      <c r="WY431"/>
      <c r="WZ431"/>
      <c r="XA431"/>
      <c r="XB431"/>
      <c r="XC431"/>
      <c r="XD431"/>
      <c r="XE431"/>
      <c r="XF431"/>
      <c r="XG431"/>
      <c r="XH431"/>
      <c r="XI431"/>
      <c r="XJ431"/>
      <c r="XK431"/>
      <c r="XL431"/>
      <c r="XM431"/>
      <c r="XN431"/>
      <c r="XO431"/>
      <c r="XP431"/>
      <c r="XQ431"/>
      <c r="XR431"/>
      <c r="XS431"/>
      <c r="XT431"/>
      <c r="XU431"/>
      <c r="XV431"/>
      <c r="XW431"/>
      <c r="XX431"/>
      <c r="XY431"/>
      <c r="XZ431"/>
      <c r="YA431"/>
      <c r="YB431"/>
      <c r="YC431"/>
      <c r="YD431"/>
      <c r="YE431"/>
      <c r="YF431"/>
      <c r="YG431"/>
      <c r="YH431"/>
      <c r="YI431"/>
      <c r="YJ431"/>
      <c r="YK431"/>
      <c r="YL431"/>
      <c r="YM431"/>
      <c r="YN431"/>
      <c r="YO431"/>
      <c r="YP431"/>
      <c r="YQ431"/>
      <c r="YR431"/>
      <c r="YS431"/>
      <c r="YT431"/>
      <c r="YU431"/>
      <c r="YV431"/>
      <c r="YW431"/>
      <c r="YX431"/>
      <c r="YY431"/>
      <c r="YZ431"/>
      <c r="ZA431"/>
      <c r="ZB431"/>
      <c r="ZC431"/>
      <c r="ZD431"/>
      <c r="ZE431"/>
      <c r="ZF431"/>
      <c r="ZG431"/>
      <c r="ZH431"/>
      <c r="ZI431"/>
      <c r="ZJ431"/>
      <c r="ZK431"/>
      <c r="ZL431"/>
      <c r="ZM431"/>
      <c r="ZN431"/>
      <c r="ZO431"/>
      <c r="ZP431"/>
      <c r="ZQ431"/>
      <c r="ZR431"/>
      <c r="ZS431"/>
      <c r="ZT431"/>
      <c r="ZU431"/>
      <c r="ZV431"/>
      <c r="ZW431"/>
      <c r="ZX431"/>
      <c r="ZY431"/>
      <c r="ZZ431"/>
      <c r="AAA431"/>
      <c r="AAB431"/>
      <c r="AAC431"/>
      <c r="AAD431"/>
      <c r="AAE431"/>
      <c r="AAF431"/>
      <c r="AAG431"/>
      <c r="AAH431"/>
      <c r="AAI431"/>
      <c r="AAJ431"/>
      <c r="AAK431"/>
      <c r="AAL431"/>
      <c r="AAM431"/>
      <c r="AAN431"/>
      <c r="AAO431"/>
      <c r="AAP431"/>
      <c r="AAQ431"/>
      <c r="AAR431"/>
      <c r="AAS431"/>
      <c r="AAT431"/>
      <c r="AAU431"/>
      <c r="AAV431"/>
      <c r="AAW431"/>
      <c r="AAX431"/>
      <c r="AAY431"/>
      <c r="AAZ431"/>
      <c r="ABA431"/>
      <c r="ABB431"/>
      <c r="ABC431"/>
      <c r="ABD431"/>
      <c r="ABE431"/>
      <c r="ABF431"/>
      <c r="ABG431"/>
      <c r="ABH431"/>
      <c r="ABI431"/>
      <c r="ABJ431"/>
      <c r="ABK431"/>
      <c r="ABL431"/>
      <c r="ABM431"/>
      <c r="ABN431"/>
      <c r="ABO431"/>
      <c r="ABP431"/>
      <c r="ABQ431"/>
      <c r="ABR431"/>
      <c r="ABS431"/>
      <c r="ABT431"/>
      <c r="ABU431"/>
      <c r="ABV431"/>
      <c r="ABW431"/>
      <c r="ABX431"/>
      <c r="ABY431"/>
      <c r="ABZ431"/>
      <c r="ACA431"/>
      <c r="ACB431"/>
      <c r="ACC431"/>
      <c r="ACD431"/>
      <c r="ACE431"/>
      <c r="ACF431"/>
      <c r="ACG431"/>
      <c r="ACH431"/>
      <c r="ACI431"/>
      <c r="ACJ431"/>
      <c r="ACK431"/>
      <c r="ACL431"/>
      <c r="ACM431"/>
      <c r="ACN431"/>
      <c r="ACO431"/>
      <c r="ACP431"/>
      <c r="ACQ431"/>
      <c r="ACR431"/>
      <c r="ACS431"/>
      <c r="ACT431"/>
      <c r="ACU431"/>
      <c r="ACV431"/>
      <c r="ACW431"/>
      <c r="ACX431"/>
      <c r="ACY431"/>
      <c r="ACZ431"/>
      <c r="ADA431"/>
      <c r="ADB431"/>
      <c r="ADC431"/>
      <c r="ADD431"/>
      <c r="ADE431"/>
      <c r="ADF431"/>
      <c r="ADG431"/>
      <c r="ADH431"/>
      <c r="ADI431"/>
      <c r="ADJ431"/>
      <c r="ADK431"/>
      <c r="ADL431"/>
      <c r="ADM431"/>
      <c r="ADN431"/>
      <c r="ADO431"/>
      <c r="ADP431"/>
      <c r="ADQ431"/>
      <c r="ADR431"/>
      <c r="ADS431"/>
      <c r="ADT431"/>
      <c r="ADU431"/>
      <c r="ADV431"/>
      <c r="ADW431"/>
      <c r="ADX431"/>
      <c r="ADY431"/>
      <c r="ADZ431"/>
      <c r="AEA431"/>
      <c r="AEB431"/>
      <c r="AEC431"/>
      <c r="AED431"/>
      <c r="AEE431"/>
      <c r="AEF431"/>
      <c r="AEG431"/>
      <c r="AEH431"/>
      <c r="AEI431"/>
      <c r="AEJ431"/>
      <c r="AEK431"/>
      <c r="AEL431"/>
      <c r="AEM431"/>
      <c r="AEN431"/>
      <c r="AEO431"/>
      <c r="AEP431"/>
      <c r="AEQ431"/>
      <c r="AER431"/>
      <c r="AES431"/>
      <c r="AET431"/>
      <c r="AEU431"/>
      <c r="AEV431"/>
      <c r="AEW431"/>
      <c r="AEX431"/>
      <c r="AEY431"/>
      <c r="AEZ431"/>
      <c r="AFA431"/>
      <c r="AFB431"/>
      <c r="AFC431"/>
      <c r="AFD431"/>
      <c r="AFE431"/>
      <c r="AFF431"/>
      <c r="AFG431"/>
      <c r="AFH431"/>
      <c r="AFI431"/>
      <c r="AFJ431"/>
      <c r="AFK431"/>
      <c r="AFL431"/>
      <c r="AFM431"/>
      <c r="AFN431"/>
      <c r="AFO431"/>
      <c r="AFP431"/>
      <c r="AFQ431"/>
      <c r="AFR431"/>
      <c r="AFS431"/>
      <c r="AFT431"/>
      <c r="AFU431"/>
      <c r="AFV431"/>
      <c r="AFW431"/>
      <c r="AFX431"/>
      <c r="AFY431"/>
      <c r="AFZ431"/>
      <c r="AGA431"/>
      <c r="AGB431"/>
      <c r="AGC431"/>
      <c r="AGD431"/>
      <c r="AGE431"/>
      <c r="AGF431"/>
      <c r="AGG431"/>
      <c r="AGH431"/>
      <c r="AGI431"/>
      <c r="AGJ431"/>
      <c r="AGK431"/>
      <c r="AGL431"/>
      <c r="AGM431"/>
      <c r="AGN431"/>
      <c r="AGO431"/>
      <c r="AGP431"/>
      <c r="AGQ431"/>
      <c r="AGR431"/>
      <c r="AGS431"/>
      <c r="AGT431"/>
      <c r="AGU431"/>
      <c r="AGV431"/>
      <c r="AGW431"/>
      <c r="AGX431"/>
      <c r="AGY431"/>
      <c r="AGZ431"/>
      <c r="AHA431"/>
      <c r="AHB431"/>
      <c r="AHC431"/>
      <c r="AHD431"/>
      <c r="AHE431"/>
      <c r="AHF431"/>
      <c r="AHG431"/>
      <c r="AHH431"/>
      <c r="AHI431"/>
      <c r="AHJ431"/>
      <c r="AHK431"/>
      <c r="AHL431"/>
      <c r="AHM431"/>
      <c r="AHN431"/>
      <c r="AHO431"/>
      <c r="AHP431"/>
      <c r="AHQ431"/>
      <c r="AHR431"/>
      <c r="AHS431"/>
      <c r="AHT431"/>
      <c r="AHU431"/>
      <c r="AHV431"/>
      <c r="AHW431"/>
      <c r="AHX431"/>
      <c r="AHY431"/>
      <c r="AHZ431"/>
      <c r="AIA431"/>
      <c r="AIB431"/>
      <c r="AIC431"/>
      <c r="AID431"/>
      <c r="AIE431"/>
      <c r="AIF431"/>
      <c r="AIG431"/>
      <c r="AIH431"/>
      <c r="AII431"/>
      <c r="AIJ431"/>
      <c r="AIK431"/>
      <c r="AIL431"/>
      <c r="AIM431"/>
      <c r="AIN431"/>
      <c r="AIO431"/>
      <c r="AIP431"/>
      <c r="AIQ431"/>
      <c r="AIR431"/>
      <c r="AIS431"/>
      <c r="AIT431"/>
      <c r="AIU431"/>
      <c r="AIV431"/>
      <c r="AIW431"/>
      <c r="AIX431"/>
      <c r="AIY431"/>
      <c r="AIZ431"/>
      <c r="AJA431"/>
      <c r="AJB431"/>
      <c r="AJC431"/>
      <c r="AJD431"/>
      <c r="AJE431"/>
      <c r="AJF431"/>
      <c r="AJG431"/>
      <c r="AJH431"/>
      <c r="AJI431"/>
      <c r="AJJ431"/>
      <c r="AJK431"/>
      <c r="AJL431"/>
      <c r="AJM431"/>
      <c r="AJN431"/>
      <c r="AJO431"/>
      <c r="AJP431"/>
      <c r="AJQ431"/>
      <c r="AJR431"/>
      <c r="AJS431"/>
      <c r="AJT431"/>
      <c r="AJU431"/>
      <c r="AJV431"/>
      <c r="AJW431"/>
      <c r="AJX431"/>
      <c r="AJY431"/>
      <c r="AJZ431"/>
      <c r="AKA431"/>
      <c r="AKB431"/>
      <c r="AKC431"/>
      <c r="AKD431"/>
      <c r="AKE431"/>
      <c r="AKF431"/>
      <c r="AKG431"/>
      <c r="AKH431"/>
      <c r="AKI431"/>
      <c r="AKJ431"/>
      <c r="AKK431"/>
      <c r="AKL431"/>
      <c r="AKM431"/>
      <c r="AKN431"/>
      <c r="AKO431"/>
      <c r="AKP431"/>
      <c r="AKQ431"/>
      <c r="AKR431"/>
      <c r="AKS431"/>
      <c r="AKT431"/>
      <c r="AKU431"/>
      <c r="AKV431"/>
      <c r="AKW431"/>
      <c r="AKX431"/>
      <c r="AKY431"/>
      <c r="AKZ431"/>
      <c r="ALA431"/>
      <c r="ALB431"/>
      <c r="ALC431"/>
      <c r="ALD431"/>
      <c r="ALE431"/>
      <c r="ALF431"/>
      <c r="ALG431"/>
      <c r="ALH431"/>
      <c r="ALI431"/>
      <c r="ALJ431"/>
      <c r="ALK431"/>
      <c r="ALL431"/>
      <c r="ALM431"/>
      <c r="ALN431"/>
      <c r="ALO431"/>
      <c r="ALP431"/>
      <c r="ALQ431"/>
      <c r="ALR431"/>
      <c r="ALS431"/>
      <c r="ALT431"/>
      <c r="ALU431"/>
      <c r="ALV431"/>
      <c r="ALW431"/>
      <c r="ALX431"/>
      <c r="ALY431"/>
      <c r="ALZ431"/>
      <c r="AMA431"/>
      <c r="AMB431"/>
      <c r="AMC431"/>
      <c r="AMD431"/>
      <c r="AME431"/>
      <c r="AMF431"/>
      <c r="AMG431"/>
      <c r="AMH431"/>
      <c r="AMI431"/>
      <c r="AMJ431"/>
      <c r="AMK431"/>
      <c r="AML431"/>
      <c r="AMM431"/>
    </row>
    <row r="432" spans="1:1027" s="260" customFormat="1" ht="32.25" customHeight="1">
      <c r="A432" s="674">
        <v>853</v>
      </c>
      <c r="B432" s="674"/>
      <c r="C432" s="254"/>
      <c r="D432" s="254"/>
      <c r="E432" s="669" t="s">
        <v>185</v>
      </c>
      <c r="F432" s="669"/>
      <c r="G432" s="272">
        <f>G433</f>
        <v>59000</v>
      </c>
      <c r="H432" s="272">
        <f t="shared" ref="H432:I432" si="47">H433</f>
        <v>59000</v>
      </c>
      <c r="I432" s="272">
        <f t="shared" si="47"/>
        <v>8031.21</v>
      </c>
      <c r="J432" s="259">
        <f t="shared" si="43"/>
        <v>13.61222033898305</v>
      </c>
      <c r="K432" s="259">
        <f t="shared" si="44"/>
        <v>100</v>
      </c>
      <c r="L432" s="313"/>
      <c r="M432" s="313"/>
      <c r="N432" s="313"/>
      <c r="P432" s="261">
        <f t="shared" ref="P432" si="48">H432-G432</f>
        <v>0</v>
      </c>
    </row>
    <row r="433" spans="1:1027" s="260" customFormat="1" ht="24.6" customHeight="1">
      <c r="A433" s="655"/>
      <c r="B433" s="655"/>
      <c r="C433" s="254">
        <v>85395</v>
      </c>
      <c r="D433" s="254"/>
      <c r="E433" s="669" t="s">
        <v>70</v>
      </c>
      <c r="F433" s="669"/>
      <c r="G433" s="272">
        <f>SUM(G434:G439)</f>
        <v>59000</v>
      </c>
      <c r="H433" s="272">
        <f t="shared" ref="H433:I433" si="49">SUM(H434:H439)</f>
        <v>59000</v>
      </c>
      <c r="I433" s="272">
        <f t="shared" si="49"/>
        <v>8031.21</v>
      </c>
      <c r="J433" s="259">
        <f t="shared" si="43"/>
        <v>13.61222033898305</v>
      </c>
      <c r="K433" s="259">
        <f t="shared" si="44"/>
        <v>100</v>
      </c>
      <c r="L433" s="313"/>
      <c r="M433" s="313"/>
      <c r="N433" s="313"/>
      <c r="P433" s="261">
        <f>H433-G433</f>
        <v>0</v>
      </c>
    </row>
    <row r="434" spans="1:1027" s="260" customFormat="1" ht="24.6" customHeight="1">
      <c r="A434" s="655"/>
      <c r="B434" s="655"/>
      <c r="C434" s="348"/>
      <c r="D434" s="263">
        <v>3110</v>
      </c>
      <c r="E434" s="658" t="s">
        <v>271</v>
      </c>
      <c r="F434" s="659"/>
      <c r="G434" s="265">
        <v>50000</v>
      </c>
      <c r="H434" s="265">
        <v>50000</v>
      </c>
      <c r="I434" s="265">
        <v>0</v>
      </c>
      <c r="J434" s="259">
        <f t="shared" si="43"/>
        <v>0</v>
      </c>
      <c r="K434" s="259">
        <f t="shared" si="44"/>
        <v>100</v>
      </c>
      <c r="L434" s="313"/>
      <c r="M434" s="313"/>
      <c r="N434" s="313"/>
      <c r="P434" s="261"/>
    </row>
    <row r="435" spans="1:1027" s="260" customFormat="1" ht="24.6" customHeight="1">
      <c r="A435" s="666"/>
      <c r="B435" s="667"/>
      <c r="C435" s="349"/>
      <c r="D435" s="263">
        <v>4110</v>
      </c>
      <c r="E435" s="658" t="s">
        <v>221</v>
      </c>
      <c r="F435" s="675"/>
      <c r="G435" s="265">
        <v>0</v>
      </c>
      <c r="H435" s="265">
        <v>572.91999999999996</v>
      </c>
      <c r="I435" s="265">
        <v>405.44</v>
      </c>
      <c r="J435" s="259">
        <f t="shared" si="43"/>
        <v>70.767297353906315</v>
      </c>
      <c r="K435" s="259"/>
      <c r="L435" s="313"/>
      <c r="M435" s="313"/>
      <c r="N435" s="313"/>
      <c r="P435" s="261"/>
    </row>
    <row r="436" spans="1:1027" s="260" customFormat="1" ht="24.6" customHeight="1">
      <c r="A436" s="666"/>
      <c r="B436" s="667"/>
      <c r="C436" s="349"/>
      <c r="D436" s="263">
        <v>4170</v>
      </c>
      <c r="E436" s="658" t="s">
        <v>237</v>
      </c>
      <c r="F436" s="675"/>
      <c r="G436" s="265">
        <v>0</v>
      </c>
      <c r="H436" s="265">
        <v>7227.08</v>
      </c>
      <c r="I436" s="265">
        <v>6937.3</v>
      </c>
      <c r="J436" s="259">
        <f t="shared" si="43"/>
        <v>95.990358485031308</v>
      </c>
      <c r="K436" s="259"/>
      <c r="L436" s="313"/>
      <c r="M436" s="313"/>
      <c r="N436" s="313"/>
      <c r="P436" s="261"/>
    </row>
    <row r="437" spans="1:1027" s="260" customFormat="1" ht="24.6" customHeight="1">
      <c r="A437" s="656"/>
      <c r="B437" s="657"/>
      <c r="C437" s="409"/>
      <c r="D437" s="263">
        <v>4210</v>
      </c>
      <c r="E437" s="658" t="s">
        <v>225</v>
      </c>
      <c r="F437" s="659"/>
      <c r="G437" s="265">
        <v>0</v>
      </c>
      <c r="H437" s="265">
        <v>500</v>
      </c>
      <c r="I437" s="265">
        <v>60.54</v>
      </c>
      <c r="J437" s="259">
        <f t="shared" si="43"/>
        <v>12.107999999999999</v>
      </c>
      <c r="K437" s="259"/>
      <c r="L437" s="313"/>
      <c r="M437" s="313"/>
      <c r="N437" s="313"/>
      <c r="P437" s="261"/>
    </row>
    <row r="438" spans="1:1027" s="260" customFormat="1" ht="24.6" customHeight="1">
      <c r="A438" s="666"/>
      <c r="B438" s="667"/>
      <c r="C438" s="349"/>
      <c r="D438" s="263">
        <v>4220</v>
      </c>
      <c r="E438" s="658" t="s">
        <v>260</v>
      </c>
      <c r="F438" s="675"/>
      <c r="G438" s="265">
        <v>0</v>
      </c>
      <c r="H438" s="265">
        <v>700</v>
      </c>
      <c r="I438" s="265">
        <v>627.92999999999995</v>
      </c>
      <c r="J438" s="259">
        <f t="shared" si="43"/>
        <v>89.704285714285703</v>
      </c>
      <c r="K438" s="259"/>
      <c r="L438" s="313"/>
      <c r="M438" s="313"/>
      <c r="N438" s="313"/>
      <c r="P438" s="261"/>
    </row>
    <row r="439" spans="1:1027" s="260" customFormat="1" ht="24.6" customHeight="1">
      <c r="A439" s="656"/>
      <c r="B439" s="657"/>
      <c r="C439" s="526"/>
      <c r="D439" s="263">
        <v>4300</v>
      </c>
      <c r="E439" s="658" t="s">
        <v>219</v>
      </c>
      <c r="F439" s="659"/>
      <c r="G439" s="265">
        <v>9000</v>
      </c>
      <c r="H439" s="265">
        <v>0</v>
      </c>
      <c r="I439" s="265">
        <v>0</v>
      </c>
      <c r="J439" s="259"/>
      <c r="K439" s="259">
        <f t="shared" si="44"/>
        <v>0</v>
      </c>
      <c r="L439" s="313"/>
      <c r="M439" s="313"/>
      <c r="N439" s="313"/>
      <c r="P439" s="261"/>
    </row>
    <row r="440" spans="1:1027" s="260" customFormat="1" ht="29.25" customHeight="1">
      <c r="A440" s="674">
        <v>854</v>
      </c>
      <c r="B440" s="674"/>
      <c r="C440" s="254"/>
      <c r="D440" s="254"/>
      <c r="E440" s="669" t="s">
        <v>188</v>
      </c>
      <c r="F440" s="669"/>
      <c r="G440" s="272">
        <f>SUM(G441,G447,G454,G456)</f>
        <v>1900241</v>
      </c>
      <c r="H440" s="272">
        <f>SUM(H441,H447,H454,H456)</f>
        <v>2098289</v>
      </c>
      <c r="I440" s="272">
        <f>SUM(I441,I447,I454,I456)</f>
        <v>1148500.27</v>
      </c>
      <c r="J440" s="259">
        <f t="shared" si="43"/>
        <v>54.735085109820439</v>
      </c>
      <c r="K440" s="259">
        <f t="shared" si="44"/>
        <v>110.42225696635322</v>
      </c>
      <c r="L440" s="313"/>
      <c r="M440" s="313"/>
      <c r="N440" s="313"/>
      <c r="P440" s="261">
        <f t="shared" ref="P440:P455" si="50">H440-G440</f>
        <v>198048</v>
      </c>
    </row>
    <row r="441" spans="1:1027" s="260" customFormat="1" ht="23.1" customHeight="1">
      <c r="A441" s="655"/>
      <c r="B441" s="655"/>
      <c r="C441" s="254">
        <v>85401</v>
      </c>
      <c r="D441" s="254"/>
      <c r="E441" s="669" t="s">
        <v>275</v>
      </c>
      <c r="F441" s="669"/>
      <c r="G441" s="272">
        <f>SUM(G442:G446)</f>
        <v>1690068</v>
      </c>
      <c r="H441" s="272">
        <f>SUM(H442:H446)</f>
        <v>1690068</v>
      </c>
      <c r="I441" s="272">
        <f>SUM(I442:I446)</f>
        <v>848666.94000000006</v>
      </c>
      <c r="J441" s="259">
        <f t="shared" si="43"/>
        <v>50.21495821469906</v>
      </c>
      <c r="K441" s="259">
        <f t="shared" si="44"/>
        <v>100</v>
      </c>
      <c r="L441" s="313"/>
      <c r="M441" s="313"/>
      <c r="N441" s="313"/>
      <c r="P441" s="261">
        <f t="shared" si="50"/>
        <v>0</v>
      </c>
    </row>
    <row r="442" spans="1:1027" ht="32.25" customHeight="1">
      <c r="A442" s="655"/>
      <c r="B442" s="655"/>
      <c r="C442" s="263"/>
      <c r="D442" s="263">
        <v>4010</v>
      </c>
      <c r="E442" s="654" t="s">
        <v>220</v>
      </c>
      <c r="F442" s="654"/>
      <c r="G442" s="265">
        <v>1278766</v>
      </c>
      <c r="H442" s="265">
        <v>1282421</v>
      </c>
      <c r="I442" s="266">
        <v>584701.26</v>
      </c>
      <c r="J442" s="259">
        <f t="shared" si="43"/>
        <v>45.59355001204753</v>
      </c>
      <c r="K442" s="259">
        <f t="shared" si="44"/>
        <v>100.28582242568227</v>
      </c>
      <c r="L442" s="313"/>
      <c r="M442" s="313"/>
      <c r="N442" s="313"/>
      <c r="P442" s="267">
        <f t="shared" si="50"/>
        <v>3655</v>
      </c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  <c r="TH442"/>
      <c r="TI442"/>
      <c r="TJ442"/>
      <c r="TK442"/>
      <c r="TL442"/>
      <c r="TM442"/>
      <c r="TN442"/>
      <c r="TO442"/>
      <c r="TP442"/>
      <c r="TQ442"/>
      <c r="TR442"/>
      <c r="TS442"/>
      <c r="TT442"/>
      <c r="TU442"/>
      <c r="TV442"/>
      <c r="TW442"/>
      <c r="TX442"/>
      <c r="TY442"/>
      <c r="TZ442"/>
      <c r="UA442"/>
      <c r="UB442"/>
      <c r="UC442"/>
      <c r="UD442"/>
      <c r="UE442"/>
      <c r="UF442"/>
      <c r="UG442"/>
      <c r="UH442"/>
      <c r="UI442"/>
      <c r="UJ442"/>
      <c r="UK442"/>
      <c r="UL442"/>
      <c r="UM442"/>
      <c r="UN442"/>
      <c r="UO442"/>
      <c r="UP442"/>
      <c r="UQ442"/>
      <c r="UR442"/>
      <c r="US442"/>
      <c r="UT442"/>
      <c r="UU442"/>
      <c r="UV442"/>
      <c r="UW442"/>
      <c r="UX442"/>
      <c r="UY442"/>
      <c r="UZ442"/>
      <c r="VA442"/>
      <c r="VB442"/>
      <c r="VC442"/>
      <c r="VD442"/>
      <c r="VE442"/>
      <c r="VF442"/>
      <c r="VG442"/>
      <c r="VH442"/>
      <c r="VI442"/>
      <c r="VJ442"/>
      <c r="VK442"/>
      <c r="VL442"/>
      <c r="VM442"/>
      <c r="VN442"/>
      <c r="VO442"/>
      <c r="VP442"/>
      <c r="VQ442"/>
      <c r="VR442"/>
      <c r="VS442"/>
      <c r="VT442"/>
      <c r="VU442"/>
      <c r="VV442"/>
      <c r="VW442"/>
      <c r="VX442"/>
      <c r="VY442"/>
      <c r="VZ442"/>
      <c r="WA442"/>
      <c r="WB442"/>
      <c r="WC442"/>
      <c r="WD442"/>
      <c r="WE442"/>
      <c r="WF442"/>
      <c r="WG442"/>
      <c r="WH442"/>
      <c r="WI442"/>
      <c r="WJ442"/>
      <c r="WK442"/>
      <c r="WL442"/>
      <c r="WM442"/>
      <c r="WN442"/>
      <c r="WO442"/>
      <c r="WP442"/>
      <c r="WQ442"/>
      <c r="WR442"/>
      <c r="WS442"/>
      <c r="WT442"/>
      <c r="WU442"/>
      <c r="WV442"/>
      <c r="WW442"/>
      <c r="WX442"/>
      <c r="WY442"/>
      <c r="WZ442"/>
      <c r="XA442"/>
      <c r="XB442"/>
      <c r="XC442"/>
      <c r="XD442"/>
      <c r="XE442"/>
      <c r="XF442"/>
      <c r="XG442"/>
      <c r="XH442"/>
      <c r="XI442"/>
      <c r="XJ442"/>
      <c r="XK442"/>
      <c r="XL442"/>
      <c r="XM442"/>
      <c r="XN442"/>
      <c r="XO442"/>
      <c r="XP442"/>
      <c r="XQ442"/>
      <c r="XR442"/>
      <c r="XS442"/>
      <c r="XT442"/>
      <c r="XU442"/>
      <c r="XV442"/>
      <c r="XW442"/>
      <c r="XX442"/>
      <c r="XY442"/>
      <c r="XZ442"/>
      <c r="YA442"/>
      <c r="YB442"/>
      <c r="YC442"/>
      <c r="YD442"/>
      <c r="YE442"/>
      <c r="YF442"/>
      <c r="YG442"/>
      <c r="YH442"/>
      <c r="YI442"/>
      <c r="YJ442"/>
      <c r="YK442"/>
      <c r="YL442"/>
      <c r="YM442"/>
      <c r="YN442"/>
      <c r="YO442"/>
      <c r="YP442"/>
      <c r="YQ442"/>
      <c r="YR442"/>
      <c r="YS442"/>
      <c r="YT442"/>
      <c r="YU442"/>
      <c r="YV442"/>
      <c r="YW442"/>
      <c r="YX442"/>
      <c r="YY442"/>
      <c r="YZ442"/>
      <c r="ZA442"/>
      <c r="ZB442"/>
      <c r="ZC442"/>
      <c r="ZD442"/>
      <c r="ZE442"/>
      <c r="ZF442"/>
      <c r="ZG442"/>
      <c r="ZH442"/>
      <c r="ZI442"/>
      <c r="ZJ442"/>
      <c r="ZK442"/>
      <c r="ZL442"/>
      <c r="ZM442"/>
      <c r="ZN442"/>
      <c r="ZO442"/>
      <c r="ZP442"/>
      <c r="ZQ442"/>
      <c r="ZR442"/>
      <c r="ZS442"/>
      <c r="ZT442"/>
      <c r="ZU442"/>
      <c r="ZV442"/>
      <c r="ZW442"/>
      <c r="ZX442"/>
      <c r="ZY442"/>
      <c r="ZZ442"/>
      <c r="AAA442"/>
      <c r="AAB442"/>
      <c r="AAC442"/>
      <c r="AAD442"/>
      <c r="AAE442"/>
      <c r="AAF442"/>
      <c r="AAG442"/>
      <c r="AAH442"/>
      <c r="AAI442"/>
      <c r="AAJ442"/>
      <c r="AAK442"/>
      <c r="AAL442"/>
      <c r="AAM442"/>
      <c r="AAN442"/>
      <c r="AAO442"/>
      <c r="AAP442"/>
      <c r="AAQ442"/>
      <c r="AAR442"/>
      <c r="AAS442"/>
      <c r="AAT442"/>
      <c r="AAU442"/>
      <c r="AAV442"/>
      <c r="AAW442"/>
      <c r="AAX442"/>
      <c r="AAY442"/>
      <c r="AAZ442"/>
      <c r="ABA442"/>
      <c r="ABB442"/>
      <c r="ABC442"/>
      <c r="ABD442"/>
      <c r="ABE442"/>
      <c r="ABF442"/>
      <c r="ABG442"/>
      <c r="ABH442"/>
      <c r="ABI442"/>
      <c r="ABJ442"/>
      <c r="ABK442"/>
      <c r="ABL442"/>
      <c r="ABM442"/>
      <c r="ABN442"/>
      <c r="ABO442"/>
      <c r="ABP442"/>
      <c r="ABQ442"/>
      <c r="ABR442"/>
      <c r="ABS442"/>
      <c r="ABT442"/>
      <c r="ABU442"/>
      <c r="ABV442"/>
      <c r="ABW442"/>
      <c r="ABX442"/>
      <c r="ABY442"/>
      <c r="ABZ442"/>
      <c r="ACA442"/>
      <c r="ACB442"/>
      <c r="ACC442"/>
      <c r="ACD442"/>
      <c r="ACE442"/>
      <c r="ACF442"/>
      <c r="ACG442"/>
      <c r="ACH442"/>
      <c r="ACI442"/>
      <c r="ACJ442"/>
      <c r="ACK442"/>
      <c r="ACL442"/>
      <c r="ACM442"/>
      <c r="ACN442"/>
      <c r="ACO442"/>
      <c r="ACP442"/>
      <c r="ACQ442"/>
      <c r="ACR442"/>
      <c r="ACS442"/>
      <c r="ACT442"/>
      <c r="ACU442"/>
      <c r="ACV442"/>
      <c r="ACW442"/>
      <c r="ACX442"/>
      <c r="ACY442"/>
      <c r="ACZ442"/>
      <c r="ADA442"/>
      <c r="ADB442"/>
      <c r="ADC442"/>
      <c r="ADD442"/>
      <c r="ADE442"/>
      <c r="ADF442"/>
      <c r="ADG442"/>
      <c r="ADH442"/>
      <c r="ADI442"/>
      <c r="ADJ442"/>
      <c r="ADK442"/>
      <c r="ADL442"/>
      <c r="ADM442"/>
      <c r="ADN442"/>
      <c r="ADO442"/>
      <c r="ADP442"/>
      <c r="ADQ442"/>
      <c r="ADR442"/>
      <c r="ADS442"/>
      <c r="ADT442"/>
      <c r="ADU442"/>
      <c r="ADV442"/>
      <c r="ADW442"/>
      <c r="ADX442"/>
      <c r="ADY442"/>
      <c r="ADZ442"/>
      <c r="AEA442"/>
      <c r="AEB442"/>
      <c r="AEC442"/>
      <c r="AED442"/>
      <c r="AEE442"/>
      <c r="AEF442"/>
      <c r="AEG442"/>
      <c r="AEH442"/>
      <c r="AEI442"/>
      <c r="AEJ442"/>
      <c r="AEK442"/>
      <c r="AEL442"/>
      <c r="AEM442"/>
      <c r="AEN442"/>
      <c r="AEO442"/>
      <c r="AEP442"/>
      <c r="AEQ442"/>
      <c r="AER442"/>
      <c r="AES442"/>
      <c r="AET442"/>
      <c r="AEU442"/>
      <c r="AEV442"/>
      <c r="AEW442"/>
      <c r="AEX442"/>
      <c r="AEY442"/>
      <c r="AEZ442"/>
      <c r="AFA442"/>
      <c r="AFB442"/>
      <c r="AFC442"/>
      <c r="AFD442"/>
      <c r="AFE442"/>
      <c r="AFF442"/>
      <c r="AFG442"/>
      <c r="AFH442"/>
      <c r="AFI442"/>
      <c r="AFJ442"/>
      <c r="AFK442"/>
      <c r="AFL442"/>
      <c r="AFM442"/>
      <c r="AFN442"/>
      <c r="AFO442"/>
      <c r="AFP442"/>
      <c r="AFQ442"/>
      <c r="AFR442"/>
      <c r="AFS442"/>
      <c r="AFT442"/>
      <c r="AFU442"/>
      <c r="AFV442"/>
      <c r="AFW442"/>
      <c r="AFX442"/>
      <c r="AFY442"/>
      <c r="AFZ442"/>
      <c r="AGA442"/>
      <c r="AGB442"/>
      <c r="AGC442"/>
      <c r="AGD442"/>
      <c r="AGE442"/>
      <c r="AGF442"/>
      <c r="AGG442"/>
      <c r="AGH442"/>
      <c r="AGI442"/>
      <c r="AGJ442"/>
      <c r="AGK442"/>
      <c r="AGL442"/>
      <c r="AGM442"/>
      <c r="AGN442"/>
      <c r="AGO442"/>
      <c r="AGP442"/>
      <c r="AGQ442"/>
      <c r="AGR442"/>
      <c r="AGS442"/>
      <c r="AGT442"/>
      <c r="AGU442"/>
      <c r="AGV442"/>
      <c r="AGW442"/>
      <c r="AGX442"/>
      <c r="AGY442"/>
      <c r="AGZ442"/>
      <c r="AHA442"/>
      <c r="AHB442"/>
      <c r="AHC442"/>
      <c r="AHD442"/>
      <c r="AHE442"/>
      <c r="AHF442"/>
      <c r="AHG442"/>
      <c r="AHH442"/>
      <c r="AHI442"/>
      <c r="AHJ442"/>
      <c r="AHK442"/>
      <c r="AHL442"/>
      <c r="AHM442"/>
      <c r="AHN442"/>
      <c r="AHO442"/>
      <c r="AHP442"/>
      <c r="AHQ442"/>
      <c r="AHR442"/>
      <c r="AHS442"/>
      <c r="AHT442"/>
      <c r="AHU442"/>
      <c r="AHV442"/>
      <c r="AHW442"/>
      <c r="AHX442"/>
      <c r="AHY442"/>
      <c r="AHZ442"/>
      <c r="AIA442"/>
      <c r="AIB442"/>
      <c r="AIC442"/>
      <c r="AID442"/>
      <c r="AIE442"/>
      <c r="AIF442"/>
      <c r="AIG442"/>
      <c r="AIH442"/>
      <c r="AII442"/>
      <c r="AIJ442"/>
      <c r="AIK442"/>
      <c r="AIL442"/>
      <c r="AIM442"/>
      <c r="AIN442"/>
      <c r="AIO442"/>
      <c r="AIP442"/>
      <c r="AIQ442"/>
      <c r="AIR442"/>
      <c r="AIS442"/>
      <c r="AIT442"/>
      <c r="AIU442"/>
      <c r="AIV442"/>
      <c r="AIW442"/>
      <c r="AIX442"/>
      <c r="AIY442"/>
      <c r="AIZ442"/>
      <c r="AJA442"/>
      <c r="AJB442"/>
      <c r="AJC442"/>
      <c r="AJD442"/>
      <c r="AJE442"/>
      <c r="AJF442"/>
      <c r="AJG442"/>
      <c r="AJH442"/>
      <c r="AJI442"/>
      <c r="AJJ442"/>
      <c r="AJK442"/>
      <c r="AJL442"/>
      <c r="AJM442"/>
      <c r="AJN442"/>
      <c r="AJO442"/>
      <c r="AJP442"/>
      <c r="AJQ442"/>
      <c r="AJR442"/>
      <c r="AJS442"/>
      <c r="AJT442"/>
      <c r="AJU442"/>
      <c r="AJV442"/>
      <c r="AJW442"/>
      <c r="AJX442"/>
      <c r="AJY442"/>
      <c r="AJZ442"/>
      <c r="AKA442"/>
      <c r="AKB442"/>
      <c r="AKC442"/>
      <c r="AKD442"/>
      <c r="AKE442"/>
      <c r="AKF442"/>
      <c r="AKG442"/>
      <c r="AKH442"/>
      <c r="AKI442"/>
      <c r="AKJ442"/>
      <c r="AKK442"/>
      <c r="AKL442"/>
      <c r="AKM442"/>
      <c r="AKN442"/>
      <c r="AKO442"/>
      <c r="AKP442"/>
      <c r="AKQ442"/>
      <c r="AKR442"/>
      <c r="AKS442"/>
      <c r="AKT442"/>
      <c r="AKU442"/>
      <c r="AKV442"/>
      <c r="AKW442"/>
      <c r="AKX442"/>
      <c r="AKY442"/>
      <c r="AKZ442"/>
      <c r="ALA442"/>
      <c r="ALB442"/>
      <c r="ALC442"/>
      <c r="ALD442"/>
      <c r="ALE442"/>
      <c r="ALF442"/>
      <c r="ALG442"/>
      <c r="ALH442"/>
      <c r="ALI442"/>
      <c r="ALJ442"/>
      <c r="ALK442"/>
      <c r="ALL442"/>
      <c r="ALM442"/>
      <c r="ALN442"/>
      <c r="ALO442"/>
      <c r="ALP442"/>
      <c r="ALQ442"/>
      <c r="ALR442"/>
      <c r="ALS442"/>
      <c r="ALT442"/>
      <c r="ALU442"/>
      <c r="ALV442"/>
      <c r="ALW442"/>
      <c r="ALX442"/>
      <c r="ALY442"/>
      <c r="ALZ442"/>
      <c r="AMA442"/>
      <c r="AMB442"/>
      <c r="AMC442"/>
      <c r="AMD442"/>
      <c r="AME442"/>
      <c r="AMF442"/>
      <c r="AMG442"/>
      <c r="AMH442"/>
      <c r="AMI442"/>
      <c r="AMJ442"/>
      <c r="AMK442"/>
      <c r="AML442"/>
      <c r="AMM442"/>
    </row>
    <row r="443" spans="1:1027" ht="25.5" customHeight="1">
      <c r="A443" s="655"/>
      <c r="B443" s="655"/>
      <c r="C443" s="263"/>
      <c r="D443" s="263">
        <v>4040</v>
      </c>
      <c r="E443" s="654" t="s">
        <v>241</v>
      </c>
      <c r="F443" s="654"/>
      <c r="G443" s="265">
        <v>91250</v>
      </c>
      <c r="H443" s="265">
        <v>87595</v>
      </c>
      <c r="I443" s="266">
        <v>86801.53</v>
      </c>
      <c r="J443" s="259">
        <f t="shared" si="43"/>
        <v>99.094160625606492</v>
      </c>
      <c r="K443" s="259">
        <f t="shared" si="44"/>
        <v>95.9945205479452</v>
      </c>
      <c r="L443" s="313"/>
      <c r="M443" s="313"/>
      <c r="N443" s="313"/>
      <c r="P443" s="267">
        <f t="shared" si="50"/>
        <v>-3655</v>
      </c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  <c r="TH443"/>
      <c r="TI443"/>
      <c r="TJ443"/>
      <c r="TK443"/>
      <c r="TL443"/>
      <c r="TM443"/>
      <c r="TN443"/>
      <c r="TO443"/>
      <c r="TP443"/>
      <c r="TQ443"/>
      <c r="TR443"/>
      <c r="TS443"/>
      <c r="TT443"/>
      <c r="TU443"/>
      <c r="TV443"/>
      <c r="TW443"/>
      <c r="TX443"/>
      <c r="TY443"/>
      <c r="TZ443"/>
      <c r="UA443"/>
      <c r="UB443"/>
      <c r="UC443"/>
      <c r="UD443"/>
      <c r="UE443"/>
      <c r="UF443"/>
      <c r="UG443"/>
      <c r="UH443"/>
      <c r="UI443"/>
      <c r="UJ443"/>
      <c r="UK443"/>
      <c r="UL443"/>
      <c r="UM443"/>
      <c r="UN443"/>
      <c r="UO443"/>
      <c r="UP443"/>
      <c r="UQ443"/>
      <c r="UR443"/>
      <c r="US443"/>
      <c r="UT443"/>
      <c r="UU443"/>
      <c r="UV443"/>
      <c r="UW443"/>
      <c r="UX443"/>
      <c r="UY443"/>
      <c r="UZ443"/>
      <c r="VA443"/>
      <c r="VB443"/>
      <c r="VC443"/>
      <c r="VD443"/>
      <c r="VE443"/>
      <c r="VF443"/>
      <c r="VG443"/>
      <c r="VH443"/>
      <c r="VI443"/>
      <c r="VJ443"/>
      <c r="VK443"/>
      <c r="VL443"/>
      <c r="VM443"/>
      <c r="VN443"/>
      <c r="VO443"/>
      <c r="VP443"/>
      <c r="VQ443"/>
      <c r="VR443"/>
      <c r="VS443"/>
      <c r="VT443"/>
      <c r="VU443"/>
      <c r="VV443"/>
      <c r="VW443"/>
      <c r="VX443"/>
      <c r="VY443"/>
      <c r="VZ443"/>
      <c r="WA443"/>
      <c r="WB443"/>
      <c r="WC443"/>
      <c r="WD443"/>
      <c r="WE443"/>
      <c r="WF443"/>
      <c r="WG443"/>
      <c r="WH443"/>
      <c r="WI443"/>
      <c r="WJ443"/>
      <c r="WK443"/>
      <c r="WL443"/>
      <c r="WM443"/>
      <c r="WN443"/>
      <c r="WO443"/>
      <c r="WP443"/>
      <c r="WQ443"/>
      <c r="WR443"/>
      <c r="WS443"/>
      <c r="WT443"/>
      <c r="WU443"/>
      <c r="WV443"/>
      <c r="WW443"/>
      <c r="WX443"/>
      <c r="WY443"/>
      <c r="WZ443"/>
      <c r="XA443"/>
      <c r="XB443"/>
      <c r="XC443"/>
      <c r="XD443"/>
      <c r="XE443"/>
      <c r="XF443"/>
      <c r="XG443"/>
      <c r="XH443"/>
      <c r="XI443"/>
      <c r="XJ443"/>
      <c r="XK443"/>
      <c r="XL443"/>
      <c r="XM443"/>
      <c r="XN443"/>
      <c r="XO443"/>
      <c r="XP443"/>
      <c r="XQ443"/>
      <c r="XR443"/>
      <c r="XS443"/>
      <c r="XT443"/>
      <c r="XU443"/>
      <c r="XV443"/>
      <c r="XW443"/>
      <c r="XX443"/>
      <c r="XY443"/>
      <c r="XZ443"/>
      <c r="YA443"/>
      <c r="YB443"/>
      <c r="YC443"/>
      <c r="YD443"/>
      <c r="YE443"/>
      <c r="YF443"/>
      <c r="YG443"/>
      <c r="YH443"/>
      <c r="YI443"/>
      <c r="YJ443"/>
      <c r="YK443"/>
      <c r="YL443"/>
      <c r="YM443"/>
      <c r="YN443"/>
      <c r="YO443"/>
      <c r="YP443"/>
      <c r="YQ443"/>
      <c r="YR443"/>
      <c r="YS443"/>
      <c r="YT443"/>
      <c r="YU443"/>
      <c r="YV443"/>
      <c r="YW443"/>
      <c r="YX443"/>
      <c r="YY443"/>
      <c r="YZ443"/>
      <c r="ZA443"/>
      <c r="ZB443"/>
      <c r="ZC443"/>
      <c r="ZD443"/>
      <c r="ZE443"/>
      <c r="ZF443"/>
      <c r="ZG443"/>
      <c r="ZH443"/>
      <c r="ZI443"/>
      <c r="ZJ443"/>
      <c r="ZK443"/>
      <c r="ZL443"/>
      <c r="ZM443"/>
      <c r="ZN443"/>
      <c r="ZO443"/>
      <c r="ZP443"/>
      <c r="ZQ443"/>
      <c r="ZR443"/>
      <c r="ZS443"/>
      <c r="ZT443"/>
      <c r="ZU443"/>
      <c r="ZV443"/>
      <c r="ZW443"/>
      <c r="ZX443"/>
      <c r="ZY443"/>
      <c r="ZZ443"/>
      <c r="AAA443"/>
      <c r="AAB443"/>
      <c r="AAC443"/>
      <c r="AAD443"/>
      <c r="AAE443"/>
      <c r="AAF443"/>
      <c r="AAG443"/>
      <c r="AAH443"/>
      <c r="AAI443"/>
      <c r="AAJ443"/>
      <c r="AAK443"/>
      <c r="AAL443"/>
      <c r="AAM443"/>
      <c r="AAN443"/>
      <c r="AAO443"/>
      <c r="AAP443"/>
      <c r="AAQ443"/>
      <c r="AAR443"/>
      <c r="AAS443"/>
      <c r="AAT443"/>
      <c r="AAU443"/>
      <c r="AAV443"/>
      <c r="AAW443"/>
      <c r="AAX443"/>
      <c r="AAY443"/>
      <c r="AAZ443"/>
      <c r="ABA443"/>
      <c r="ABB443"/>
      <c r="ABC443"/>
      <c r="ABD443"/>
      <c r="ABE443"/>
      <c r="ABF443"/>
      <c r="ABG443"/>
      <c r="ABH443"/>
      <c r="ABI443"/>
      <c r="ABJ443"/>
      <c r="ABK443"/>
      <c r="ABL443"/>
      <c r="ABM443"/>
      <c r="ABN443"/>
      <c r="ABO443"/>
      <c r="ABP443"/>
      <c r="ABQ443"/>
      <c r="ABR443"/>
      <c r="ABS443"/>
      <c r="ABT443"/>
      <c r="ABU443"/>
      <c r="ABV443"/>
      <c r="ABW443"/>
      <c r="ABX443"/>
      <c r="ABY443"/>
      <c r="ABZ443"/>
      <c r="ACA443"/>
      <c r="ACB443"/>
      <c r="ACC443"/>
      <c r="ACD443"/>
      <c r="ACE443"/>
      <c r="ACF443"/>
      <c r="ACG443"/>
      <c r="ACH443"/>
      <c r="ACI443"/>
      <c r="ACJ443"/>
      <c r="ACK443"/>
      <c r="ACL443"/>
      <c r="ACM443"/>
      <c r="ACN443"/>
      <c r="ACO443"/>
      <c r="ACP443"/>
      <c r="ACQ443"/>
      <c r="ACR443"/>
      <c r="ACS443"/>
      <c r="ACT443"/>
      <c r="ACU443"/>
      <c r="ACV443"/>
      <c r="ACW443"/>
      <c r="ACX443"/>
      <c r="ACY443"/>
      <c r="ACZ443"/>
      <c r="ADA443"/>
      <c r="ADB443"/>
      <c r="ADC443"/>
      <c r="ADD443"/>
      <c r="ADE443"/>
      <c r="ADF443"/>
      <c r="ADG443"/>
      <c r="ADH443"/>
      <c r="ADI443"/>
      <c r="ADJ443"/>
      <c r="ADK443"/>
      <c r="ADL443"/>
      <c r="ADM443"/>
      <c r="ADN443"/>
      <c r="ADO443"/>
      <c r="ADP443"/>
      <c r="ADQ443"/>
      <c r="ADR443"/>
      <c r="ADS443"/>
      <c r="ADT443"/>
      <c r="ADU443"/>
      <c r="ADV443"/>
      <c r="ADW443"/>
      <c r="ADX443"/>
      <c r="ADY443"/>
      <c r="ADZ443"/>
      <c r="AEA443"/>
      <c r="AEB443"/>
      <c r="AEC443"/>
      <c r="AED443"/>
      <c r="AEE443"/>
      <c r="AEF443"/>
      <c r="AEG443"/>
      <c r="AEH443"/>
      <c r="AEI443"/>
      <c r="AEJ443"/>
      <c r="AEK443"/>
      <c r="AEL443"/>
      <c r="AEM443"/>
      <c r="AEN443"/>
      <c r="AEO443"/>
      <c r="AEP443"/>
      <c r="AEQ443"/>
      <c r="AER443"/>
      <c r="AES443"/>
      <c r="AET443"/>
      <c r="AEU443"/>
      <c r="AEV443"/>
      <c r="AEW443"/>
      <c r="AEX443"/>
      <c r="AEY443"/>
      <c r="AEZ443"/>
      <c r="AFA443"/>
      <c r="AFB443"/>
      <c r="AFC443"/>
      <c r="AFD443"/>
      <c r="AFE443"/>
      <c r="AFF443"/>
      <c r="AFG443"/>
      <c r="AFH443"/>
      <c r="AFI443"/>
      <c r="AFJ443"/>
      <c r="AFK443"/>
      <c r="AFL443"/>
      <c r="AFM443"/>
      <c r="AFN443"/>
      <c r="AFO443"/>
      <c r="AFP443"/>
      <c r="AFQ443"/>
      <c r="AFR443"/>
      <c r="AFS443"/>
      <c r="AFT443"/>
      <c r="AFU443"/>
      <c r="AFV443"/>
      <c r="AFW443"/>
      <c r="AFX443"/>
      <c r="AFY443"/>
      <c r="AFZ443"/>
      <c r="AGA443"/>
      <c r="AGB443"/>
      <c r="AGC443"/>
      <c r="AGD443"/>
      <c r="AGE443"/>
      <c r="AGF443"/>
      <c r="AGG443"/>
      <c r="AGH443"/>
      <c r="AGI443"/>
      <c r="AGJ443"/>
      <c r="AGK443"/>
      <c r="AGL443"/>
      <c r="AGM443"/>
      <c r="AGN443"/>
      <c r="AGO443"/>
      <c r="AGP443"/>
      <c r="AGQ443"/>
      <c r="AGR443"/>
      <c r="AGS443"/>
      <c r="AGT443"/>
      <c r="AGU443"/>
      <c r="AGV443"/>
      <c r="AGW443"/>
      <c r="AGX443"/>
      <c r="AGY443"/>
      <c r="AGZ443"/>
      <c r="AHA443"/>
      <c r="AHB443"/>
      <c r="AHC443"/>
      <c r="AHD443"/>
      <c r="AHE443"/>
      <c r="AHF443"/>
      <c r="AHG443"/>
      <c r="AHH443"/>
      <c r="AHI443"/>
      <c r="AHJ443"/>
      <c r="AHK443"/>
      <c r="AHL443"/>
      <c r="AHM443"/>
      <c r="AHN443"/>
      <c r="AHO443"/>
      <c r="AHP443"/>
      <c r="AHQ443"/>
      <c r="AHR443"/>
      <c r="AHS443"/>
      <c r="AHT443"/>
      <c r="AHU443"/>
      <c r="AHV443"/>
      <c r="AHW443"/>
      <c r="AHX443"/>
      <c r="AHY443"/>
      <c r="AHZ443"/>
      <c r="AIA443"/>
      <c r="AIB443"/>
      <c r="AIC443"/>
      <c r="AID443"/>
      <c r="AIE443"/>
      <c r="AIF443"/>
      <c r="AIG443"/>
      <c r="AIH443"/>
      <c r="AII443"/>
      <c r="AIJ443"/>
      <c r="AIK443"/>
      <c r="AIL443"/>
      <c r="AIM443"/>
      <c r="AIN443"/>
      <c r="AIO443"/>
      <c r="AIP443"/>
      <c r="AIQ443"/>
      <c r="AIR443"/>
      <c r="AIS443"/>
      <c r="AIT443"/>
      <c r="AIU443"/>
      <c r="AIV443"/>
      <c r="AIW443"/>
      <c r="AIX443"/>
      <c r="AIY443"/>
      <c r="AIZ443"/>
      <c r="AJA443"/>
      <c r="AJB443"/>
      <c r="AJC443"/>
      <c r="AJD443"/>
      <c r="AJE443"/>
      <c r="AJF443"/>
      <c r="AJG443"/>
      <c r="AJH443"/>
      <c r="AJI443"/>
      <c r="AJJ443"/>
      <c r="AJK443"/>
      <c r="AJL443"/>
      <c r="AJM443"/>
      <c r="AJN443"/>
      <c r="AJO443"/>
      <c r="AJP443"/>
      <c r="AJQ443"/>
      <c r="AJR443"/>
      <c r="AJS443"/>
      <c r="AJT443"/>
      <c r="AJU443"/>
      <c r="AJV443"/>
      <c r="AJW443"/>
      <c r="AJX443"/>
      <c r="AJY443"/>
      <c r="AJZ443"/>
      <c r="AKA443"/>
      <c r="AKB443"/>
      <c r="AKC443"/>
      <c r="AKD443"/>
      <c r="AKE443"/>
      <c r="AKF443"/>
      <c r="AKG443"/>
      <c r="AKH443"/>
      <c r="AKI443"/>
      <c r="AKJ443"/>
      <c r="AKK443"/>
      <c r="AKL443"/>
      <c r="AKM443"/>
      <c r="AKN443"/>
      <c r="AKO443"/>
      <c r="AKP443"/>
      <c r="AKQ443"/>
      <c r="AKR443"/>
      <c r="AKS443"/>
      <c r="AKT443"/>
      <c r="AKU443"/>
      <c r="AKV443"/>
      <c r="AKW443"/>
      <c r="AKX443"/>
      <c r="AKY443"/>
      <c r="AKZ443"/>
      <c r="ALA443"/>
      <c r="ALB443"/>
      <c r="ALC443"/>
      <c r="ALD443"/>
      <c r="ALE443"/>
      <c r="ALF443"/>
      <c r="ALG443"/>
      <c r="ALH443"/>
      <c r="ALI443"/>
      <c r="ALJ443"/>
      <c r="ALK443"/>
      <c r="ALL443"/>
      <c r="ALM443"/>
      <c r="ALN443"/>
      <c r="ALO443"/>
      <c r="ALP443"/>
      <c r="ALQ443"/>
      <c r="ALR443"/>
      <c r="ALS443"/>
      <c r="ALT443"/>
      <c r="ALU443"/>
      <c r="ALV443"/>
      <c r="ALW443"/>
      <c r="ALX443"/>
      <c r="ALY443"/>
      <c r="ALZ443"/>
      <c r="AMA443"/>
      <c r="AMB443"/>
      <c r="AMC443"/>
      <c r="AMD443"/>
      <c r="AME443"/>
      <c r="AMF443"/>
      <c r="AMG443"/>
      <c r="AMH443"/>
      <c r="AMI443"/>
      <c r="AMJ443"/>
      <c r="AMK443"/>
      <c r="AML443"/>
      <c r="AMM443"/>
    </row>
    <row r="444" spans="1:1027" ht="35.1" customHeight="1">
      <c r="A444" s="655"/>
      <c r="B444" s="655"/>
      <c r="C444" s="263"/>
      <c r="D444" s="263">
        <v>4110</v>
      </c>
      <c r="E444" s="654" t="s">
        <v>221</v>
      </c>
      <c r="F444" s="654"/>
      <c r="G444" s="265">
        <v>218816</v>
      </c>
      <c r="H444" s="265">
        <v>218816</v>
      </c>
      <c r="I444" s="266">
        <v>106702.67</v>
      </c>
      <c r="J444" s="259">
        <f t="shared" si="43"/>
        <v>48.763650738520035</v>
      </c>
      <c r="K444" s="259">
        <f t="shared" si="44"/>
        <v>100</v>
      </c>
      <c r="L444" s="313"/>
      <c r="M444" s="313"/>
      <c r="N444" s="313"/>
      <c r="P444" s="267">
        <f t="shared" si="50"/>
        <v>0</v>
      </c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  <c r="TH444"/>
      <c r="TI444"/>
      <c r="TJ444"/>
      <c r="TK444"/>
      <c r="TL444"/>
      <c r="TM444"/>
      <c r="TN444"/>
      <c r="TO444"/>
      <c r="TP444"/>
      <c r="TQ444"/>
      <c r="TR444"/>
      <c r="TS444"/>
      <c r="TT444"/>
      <c r="TU444"/>
      <c r="TV444"/>
      <c r="TW444"/>
      <c r="TX444"/>
      <c r="TY444"/>
      <c r="TZ444"/>
      <c r="UA444"/>
      <c r="UB444"/>
      <c r="UC444"/>
      <c r="UD444"/>
      <c r="UE444"/>
      <c r="UF444"/>
      <c r="UG444"/>
      <c r="UH444"/>
      <c r="UI444"/>
      <c r="UJ444"/>
      <c r="UK444"/>
      <c r="UL444"/>
      <c r="UM444"/>
      <c r="UN444"/>
      <c r="UO444"/>
      <c r="UP444"/>
      <c r="UQ444"/>
      <c r="UR444"/>
      <c r="US444"/>
      <c r="UT444"/>
      <c r="UU444"/>
      <c r="UV444"/>
      <c r="UW444"/>
      <c r="UX444"/>
      <c r="UY444"/>
      <c r="UZ444"/>
      <c r="VA444"/>
      <c r="VB444"/>
      <c r="VC444"/>
      <c r="VD444"/>
      <c r="VE444"/>
      <c r="VF444"/>
      <c r="VG444"/>
      <c r="VH444"/>
      <c r="VI444"/>
      <c r="VJ444"/>
      <c r="VK444"/>
      <c r="VL444"/>
      <c r="VM444"/>
      <c r="VN444"/>
      <c r="VO444"/>
      <c r="VP444"/>
      <c r="VQ444"/>
      <c r="VR444"/>
      <c r="VS444"/>
      <c r="VT444"/>
      <c r="VU444"/>
      <c r="VV444"/>
      <c r="VW444"/>
      <c r="VX444"/>
      <c r="VY444"/>
      <c r="VZ444"/>
      <c r="WA444"/>
      <c r="WB444"/>
      <c r="WC444"/>
      <c r="WD444"/>
      <c r="WE444"/>
      <c r="WF444"/>
      <c r="WG444"/>
      <c r="WH444"/>
      <c r="WI444"/>
      <c r="WJ444"/>
      <c r="WK444"/>
      <c r="WL444"/>
      <c r="WM444"/>
      <c r="WN444"/>
      <c r="WO444"/>
      <c r="WP444"/>
      <c r="WQ444"/>
      <c r="WR444"/>
      <c r="WS444"/>
      <c r="WT444"/>
      <c r="WU444"/>
      <c r="WV444"/>
      <c r="WW444"/>
      <c r="WX444"/>
      <c r="WY444"/>
      <c r="WZ444"/>
      <c r="XA444"/>
      <c r="XB444"/>
      <c r="XC444"/>
      <c r="XD444"/>
      <c r="XE444"/>
      <c r="XF444"/>
      <c r="XG444"/>
      <c r="XH444"/>
      <c r="XI444"/>
      <c r="XJ444"/>
      <c r="XK444"/>
      <c r="XL444"/>
      <c r="XM444"/>
      <c r="XN444"/>
      <c r="XO444"/>
      <c r="XP444"/>
      <c r="XQ444"/>
      <c r="XR444"/>
      <c r="XS444"/>
      <c r="XT444"/>
      <c r="XU444"/>
      <c r="XV444"/>
      <c r="XW444"/>
      <c r="XX444"/>
      <c r="XY444"/>
      <c r="XZ444"/>
      <c r="YA444"/>
      <c r="YB444"/>
      <c r="YC444"/>
      <c r="YD444"/>
      <c r="YE444"/>
      <c r="YF444"/>
      <c r="YG444"/>
      <c r="YH444"/>
      <c r="YI444"/>
      <c r="YJ444"/>
      <c r="YK444"/>
      <c r="YL444"/>
      <c r="YM444"/>
      <c r="YN444"/>
      <c r="YO444"/>
      <c r="YP444"/>
      <c r="YQ444"/>
      <c r="YR444"/>
      <c r="YS444"/>
      <c r="YT444"/>
      <c r="YU444"/>
      <c r="YV444"/>
      <c r="YW444"/>
      <c r="YX444"/>
      <c r="YY444"/>
      <c r="YZ444"/>
      <c r="ZA444"/>
      <c r="ZB444"/>
      <c r="ZC444"/>
      <c r="ZD444"/>
      <c r="ZE444"/>
      <c r="ZF444"/>
      <c r="ZG444"/>
      <c r="ZH444"/>
      <c r="ZI444"/>
      <c r="ZJ444"/>
      <c r="ZK444"/>
      <c r="ZL444"/>
      <c r="ZM444"/>
      <c r="ZN444"/>
      <c r="ZO444"/>
      <c r="ZP444"/>
      <c r="ZQ444"/>
      <c r="ZR444"/>
      <c r="ZS444"/>
      <c r="ZT444"/>
      <c r="ZU444"/>
      <c r="ZV444"/>
      <c r="ZW444"/>
      <c r="ZX444"/>
      <c r="ZY444"/>
      <c r="ZZ444"/>
      <c r="AAA444"/>
      <c r="AAB444"/>
      <c r="AAC444"/>
      <c r="AAD444"/>
      <c r="AAE444"/>
      <c r="AAF444"/>
      <c r="AAG444"/>
      <c r="AAH444"/>
      <c r="AAI444"/>
      <c r="AAJ444"/>
      <c r="AAK444"/>
      <c r="AAL444"/>
      <c r="AAM444"/>
      <c r="AAN444"/>
      <c r="AAO444"/>
      <c r="AAP444"/>
      <c r="AAQ444"/>
      <c r="AAR444"/>
      <c r="AAS444"/>
      <c r="AAT444"/>
      <c r="AAU444"/>
      <c r="AAV444"/>
      <c r="AAW444"/>
      <c r="AAX444"/>
      <c r="AAY444"/>
      <c r="AAZ444"/>
      <c r="ABA444"/>
      <c r="ABB444"/>
      <c r="ABC444"/>
      <c r="ABD444"/>
      <c r="ABE444"/>
      <c r="ABF444"/>
      <c r="ABG444"/>
      <c r="ABH444"/>
      <c r="ABI444"/>
      <c r="ABJ444"/>
      <c r="ABK444"/>
      <c r="ABL444"/>
      <c r="ABM444"/>
      <c r="ABN444"/>
      <c r="ABO444"/>
      <c r="ABP444"/>
      <c r="ABQ444"/>
      <c r="ABR444"/>
      <c r="ABS444"/>
      <c r="ABT444"/>
      <c r="ABU444"/>
      <c r="ABV444"/>
      <c r="ABW444"/>
      <c r="ABX444"/>
      <c r="ABY444"/>
      <c r="ABZ444"/>
      <c r="ACA444"/>
      <c r="ACB444"/>
      <c r="ACC444"/>
      <c r="ACD444"/>
      <c r="ACE444"/>
      <c r="ACF444"/>
      <c r="ACG444"/>
      <c r="ACH444"/>
      <c r="ACI444"/>
      <c r="ACJ444"/>
      <c r="ACK444"/>
      <c r="ACL444"/>
      <c r="ACM444"/>
      <c r="ACN444"/>
      <c r="ACO444"/>
      <c r="ACP444"/>
      <c r="ACQ444"/>
      <c r="ACR444"/>
      <c r="ACS444"/>
      <c r="ACT444"/>
      <c r="ACU444"/>
      <c r="ACV444"/>
      <c r="ACW444"/>
      <c r="ACX444"/>
      <c r="ACY444"/>
      <c r="ACZ444"/>
      <c r="ADA444"/>
      <c r="ADB444"/>
      <c r="ADC444"/>
      <c r="ADD444"/>
      <c r="ADE444"/>
      <c r="ADF444"/>
      <c r="ADG444"/>
      <c r="ADH444"/>
      <c r="ADI444"/>
      <c r="ADJ444"/>
      <c r="ADK444"/>
      <c r="ADL444"/>
      <c r="ADM444"/>
      <c r="ADN444"/>
      <c r="ADO444"/>
      <c r="ADP444"/>
      <c r="ADQ444"/>
      <c r="ADR444"/>
      <c r="ADS444"/>
      <c r="ADT444"/>
      <c r="ADU444"/>
      <c r="ADV444"/>
      <c r="ADW444"/>
      <c r="ADX444"/>
      <c r="ADY444"/>
      <c r="ADZ444"/>
      <c r="AEA444"/>
      <c r="AEB444"/>
      <c r="AEC444"/>
      <c r="AED444"/>
      <c r="AEE444"/>
      <c r="AEF444"/>
      <c r="AEG444"/>
      <c r="AEH444"/>
      <c r="AEI444"/>
      <c r="AEJ444"/>
      <c r="AEK444"/>
      <c r="AEL444"/>
      <c r="AEM444"/>
      <c r="AEN444"/>
      <c r="AEO444"/>
      <c r="AEP444"/>
      <c r="AEQ444"/>
      <c r="AER444"/>
      <c r="AES444"/>
      <c r="AET444"/>
      <c r="AEU444"/>
      <c r="AEV444"/>
      <c r="AEW444"/>
      <c r="AEX444"/>
      <c r="AEY444"/>
      <c r="AEZ444"/>
      <c r="AFA444"/>
      <c r="AFB444"/>
      <c r="AFC444"/>
      <c r="AFD444"/>
      <c r="AFE444"/>
      <c r="AFF444"/>
      <c r="AFG444"/>
      <c r="AFH444"/>
      <c r="AFI444"/>
      <c r="AFJ444"/>
      <c r="AFK444"/>
      <c r="AFL444"/>
      <c r="AFM444"/>
      <c r="AFN444"/>
      <c r="AFO444"/>
      <c r="AFP444"/>
      <c r="AFQ444"/>
      <c r="AFR444"/>
      <c r="AFS444"/>
      <c r="AFT444"/>
      <c r="AFU444"/>
      <c r="AFV444"/>
      <c r="AFW444"/>
      <c r="AFX444"/>
      <c r="AFY444"/>
      <c r="AFZ444"/>
      <c r="AGA444"/>
      <c r="AGB444"/>
      <c r="AGC444"/>
      <c r="AGD444"/>
      <c r="AGE444"/>
      <c r="AGF444"/>
      <c r="AGG444"/>
      <c r="AGH444"/>
      <c r="AGI444"/>
      <c r="AGJ444"/>
      <c r="AGK444"/>
      <c r="AGL444"/>
      <c r="AGM444"/>
      <c r="AGN444"/>
      <c r="AGO444"/>
      <c r="AGP444"/>
      <c r="AGQ444"/>
      <c r="AGR444"/>
      <c r="AGS444"/>
      <c r="AGT444"/>
      <c r="AGU444"/>
      <c r="AGV444"/>
      <c r="AGW444"/>
      <c r="AGX444"/>
      <c r="AGY444"/>
      <c r="AGZ444"/>
      <c r="AHA444"/>
      <c r="AHB444"/>
      <c r="AHC444"/>
      <c r="AHD444"/>
      <c r="AHE444"/>
      <c r="AHF444"/>
      <c r="AHG444"/>
      <c r="AHH444"/>
      <c r="AHI444"/>
      <c r="AHJ444"/>
      <c r="AHK444"/>
      <c r="AHL444"/>
      <c r="AHM444"/>
      <c r="AHN444"/>
      <c r="AHO444"/>
      <c r="AHP444"/>
      <c r="AHQ444"/>
      <c r="AHR444"/>
      <c r="AHS444"/>
      <c r="AHT444"/>
      <c r="AHU444"/>
      <c r="AHV444"/>
      <c r="AHW444"/>
      <c r="AHX444"/>
      <c r="AHY444"/>
      <c r="AHZ444"/>
      <c r="AIA444"/>
      <c r="AIB444"/>
      <c r="AIC444"/>
      <c r="AID444"/>
      <c r="AIE444"/>
      <c r="AIF444"/>
      <c r="AIG444"/>
      <c r="AIH444"/>
      <c r="AII444"/>
      <c r="AIJ444"/>
      <c r="AIK444"/>
      <c r="AIL444"/>
      <c r="AIM444"/>
      <c r="AIN444"/>
      <c r="AIO444"/>
      <c r="AIP444"/>
      <c r="AIQ444"/>
      <c r="AIR444"/>
      <c r="AIS444"/>
      <c r="AIT444"/>
      <c r="AIU444"/>
      <c r="AIV444"/>
      <c r="AIW444"/>
      <c r="AIX444"/>
      <c r="AIY444"/>
      <c r="AIZ444"/>
      <c r="AJA444"/>
      <c r="AJB444"/>
      <c r="AJC444"/>
      <c r="AJD444"/>
      <c r="AJE444"/>
      <c r="AJF444"/>
      <c r="AJG444"/>
      <c r="AJH444"/>
      <c r="AJI444"/>
      <c r="AJJ444"/>
      <c r="AJK444"/>
      <c r="AJL444"/>
      <c r="AJM444"/>
      <c r="AJN444"/>
      <c r="AJO444"/>
      <c r="AJP444"/>
      <c r="AJQ444"/>
      <c r="AJR444"/>
      <c r="AJS444"/>
      <c r="AJT444"/>
      <c r="AJU444"/>
      <c r="AJV444"/>
      <c r="AJW444"/>
      <c r="AJX444"/>
      <c r="AJY444"/>
      <c r="AJZ444"/>
      <c r="AKA444"/>
      <c r="AKB444"/>
      <c r="AKC444"/>
      <c r="AKD444"/>
      <c r="AKE444"/>
      <c r="AKF444"/>
      <c r="AKG444"/>
      <c r="AKH444"/>
      <c r="AKI444"/>
      <c r="AKJ444"/>
      <c r="AKK444"/>
      <c r="AKL444"/>
      <c r="AKM444"/>
      <c r="AKN444"/>
      <c r="AKO444"/>
      <c r="AKP444"/>
      <c r="AKQ444"/>
      <c r="AKR444"/>
      <c r="AKS444"/>
      <c r="AKT444"/>
      <c r="AKU444"/>
      <c r="AKV444"/>
      <c r="AKW444"/>
      <c r="AKX444"/>
      <c r="AKY444"/>
      <c r="AKZ444"/>
      <c r="ALA444"/>
      <c r="ALB444"/>
      <c r="ALC444"/>
      <c r="ALD444"/>
      <c r="ALE444"/>
      <c r="ALF444"/>
      <c r="ALG444"/>
      <c r="ALH444"/>
      <c r="ALI444"/>
      <c r="ALJ444"/>
      <c r="ALK444"/>
      <c r="ALL444"/>
      <c r="ALM444"/>
      <c r="ALN444"/>
      <c r="ALO444"/>
      <c r="ALP444"/>
      <c r="ALQ444"/>
      <c r="ALR444"/>
      <c r="ALS444"/>
      <c r="ALT444"/>
      <c r="ALU444"/>
      <c r="ALV444"/>
      <c r="ALW444"/>
      <c r="ALX444"/>
      <c r="ALY444"/>
      <c r="ALZ444"/>
      <c r="AMA444"/>
      <c r="AMB444"/>
      <c r="AMC444"/>
      <c r="AMD444"/>
      <c r="AME444"/>
      <c r="AMF444"/>
      <c r="AMG444"/>
      <c r="AMH444"/>
      <c r="AMI444"/>
      <c r="AMJ444"/>
      <c r="AMK444"/>
      <c r="AML444"/>
      <c r="AMM444"/>
    </row>
    <row r="445" spans="1:1027" ht="24.75" customHeight="1">
      <c r="A445" s="655"/>
      <c r="B445" s="655"/>
      <c r="C445" s="263"/>
      <c r="D445" s="263">
        <v>4120</v>
      </c>
      <c r="E445" s="654" t="s">
        <v>222</v>
      </c>
      <c r="F445" s="654"/>
      <c r="G445" s="265">
        <v>27801</v>
      </c>
      <c r="H445" s="265">
        <v>27801</v>
      </c>
      <c r="I445" s="266">
        <v>12790.48</v>
      </c>
      <c r="J445" s="259">
        <f t="shared" si="43"/>
        <v>46.007265925686127</v>
      </c>
      <c r="K445" s="259">
        <f t="shared" si="44"/>
        <v>100</v>
      </c>
      <c r="L445" s="313"/>
      <c r="M445" s="313"/>
      <c r="N445" s="313"/>
      <c r="P445" s="267">
        <f t="shared" si="50"/>
        <v>0</v>
      </c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  <c r="TE445"/>
      <c r="TF445"/>
      <c r="TG445"/>
      <c r="TH445"/>
      <c r="TI445"/>
      <c r="TJ445"/>
      <c r="TK445"/>
      <c r="TL445"/>
      <c r="TM445"/>
      <c r="TN445"/>
      <c r="TO445"/>
      <c r="TP445"/>
      <c r="TQ445"/>
      <c r="TR445"/>
      <c r="TS445"/>
      <c r="TT445"/>
      <c r="TU445"/>
      <c r="TV445"/>
      <c r="TW445"/>
      <c r="TX445"/>
      <c r="TY445"/>
      <c r="TZ445"/>
      <c r="UA445"/>
      <c r="UB445"/>
      <c r="UC445"/>
      <c r="UD445"/>
      <c r="UE445"/>
      <c r="UF445"/>
      <c r="UG445"/>
      <c r="UH445"/>
      <c r="UI445"/>
      <c r="UJ445"/>
      <c r="UK445"/>
      <c r="UL445"/>
      <c r="UM445"/>
      <c r="UN445"/>
      <c r="UO445"/>
      <c r="UP445"/>
      <c r="UQ445"/>
      <c r="UR445"/>
      <c r="US445"/>
      <c r="UT445"/>
      <c r="UU445"/>
      <c r="UV445"/>
      <c r="UW445"/>
      <c r="UX445"/>
      <c r="UY445"/>
      <c r="UZ445"/>
      <c r="VA445"/>
      <c r="VB445"/>
      <c r="VC445"/>
      <c r="VD445"/>
      <c r="VE445"/>
      <c r="VF445"/>
      <c r="VG445"/>
      <c r="VH445"/>
      <c r="VI445"/>
      <c r="VJ445"/>
      <c r="VK445"/>
      <c r="VL445"/>
      <c r="VM445"/>
      <c r="VN445"/>
      <c r="VO445"/>
      <c r="VP445"/>
      <c r="VQ445"/>
      <c r="VR445"/>
      <c r="VS445"/>
      <c r="VT445"/>
      <c r="VU445"/>
      <c r="VV445"/>
      <c r="VW445"/>
      <c r="VX445"/>
      <c r="VY445"/>
      <c r="VZ445"/>
      <c r="WA445"/>
      <c r="WB445"/>
      <c r="WC445"/>
      <c r="WD445"/>
      <c r="WE445"/>
      <c r="WF445"/>
      <c r="WG445"/>
      <c r="WH445"/>
      <c r="WI445"/>
      <c r="WJ445"/>
      <c r="WK445"/>
      <c r="WL445"/>
      <c r="WM445"/>
      <c r="WN445"/>
      <c r="WO445"/>
      <c r="WP445"/>
      <c r="WQ445"/>
      <c r="WR445"/>
      <c r="WS445"/>
      <c r="WT445"/>
      <c r="WU445"/>
      <c r="WV445"/>
      <c r="WW445"/>
      <c r="WX445"/>
      <c r="WY445"/>
      <c r="WZ445"/>
      <c r="XA445"/>
      <c r="XB445"/>
      <c r="XC445"/>
      <c r="XD445"/>
      <c r="XE445"/>
      <c r="XF445"/>
      <c r="XG445"/>
      <c r="XH445"/>
      <c r="XI445"/>
      <c r="XJ445"/>
      <c r="XK445"/>
      <c r="XL445"/>
      <c r="XM445"/>
      <c r="XN445"/>
      <c r="XO445"/>
      <c r="XP445"/>
      <c r="XQ445"/>
      <c r="XR445"/>
      <c r="XS445"/>
      <c r="XT445"/>
      <c r="XU445"/>
      <c r="XV445"/>
      <c r="XW445"/>
      <c r="XX445"/>
      <c r="XY445"/>
      <c r="XZ445"/>
      <c r="YA445"/>
      <c r="YB445"/>
      <c r="YC445"/>
      <c r="YD445"/>
      <c r="YE445"/>
      <c r="YF445"/>
      <c r="YG445"/>
      <c r="YH445"/>
      <c r="YI445"/>
      <c r="YJ445"/>
      <c r="YK445"/>
      <c r="YL445"/>
      <c r="YM445"/>
      <c r="YN445"/>
      <c r="YO445"/>
      <c r="YP445"/>
      <c r="YQ445"/>
      <c r="YR445"/>
      <c r="YS445"/>
      <c r="YT445"/>
      <c r="YU445"/>
      <c r="YV445"/>
      <c r="YW445"/>
      <c r="YX445"/>
      <c r="YY445"/>
      <c r="YZ445"/>
      <c r="ZA445"/>
      <c r="ZB445"/>
      <c r="ZC445"/>
      <c r="ZD445"/>
      <c r="ZE445"/>
      <c r="ZF445"/>
      <c r="ZG445"/>
      <c r="ZH445"/>
      <c r="ZI445"/>
      <c r="ZJ445"/>
      <c r="ZK445"/>
      <c r="ZL445"/>
      <c r="ZM445"/>
      <c r="ZN445"/>
      <c r="ZO445"/>
      <c r="ZP445"/>
      <c r="ZQ445"/>
      <c r="ZR445"/>
      <c r="ZS445"/>
      <c r="ZT445"/>
      <c r="ZU445"/>
      <c r="ZV445"/>
      <c r="ZW445"/>
      <c r="ZX445"/>
      <c r="ZY445"/>
      <c r="ZZ445"/>
      <c r="AAA445"/>
      <c r="AAB445"/>
      <c r="AAC445"/>
      <c r="AAD445"/>
      <c r="AAE445"/>
      <c r="AAF445"/>
      <c r="AAG445"/>
      <c r="AAH445"/>
      <c r="AAI445"/>
      <c r="AAJ445"/>
      <c r="AAK445"/>
      <c r="AAL445"/>
      <c r="AAM445"/>
      <c r="AAN445"/>
      <c r="AAO445"/>
      <c r="AAP445"/>
      <c r="AAQ445"/>
      <c r="AAR445"/>
      <c r="AAS445"/>
      <c r="AAT445"/>
      <c r="AAU445"/>
      <c r="AAV445"/>
      <c r="AAW445"/>
      <c r="AAX445"/>
      <c r="AAY445"/>
      <c r="AAZ445"/>
      <c r="ABA445"/>
      <c r="ABB445"/>
      <c r="ABC445"/>
      <c r="ABD445"/>
      <c r="ABE445"/>
      <c r="ABF445"/>
      <c r="ABG445"/>
      <c r="ABH445"/>
      <c r="ABI445"/>
      <c r="ABJ445"/>
      <c r="ABK445"/>
      <c r="ABL445"/>
      <c r="ABM445"/>
      <c r="ABN445"/>
      <c r="ABO445"/>
      <c r="ABP445"/>
      <c r="ABQ445"/>
      <c r="ABR445"/>
      <c r="ABS445"/>
      <c r="ABT445"/>
      <c r="ABU445"/>
      <c r="ABV445"/>
      <c r="ABW445"/>
      <c r="ABX445"/>
      <c r="ABY445"/>
      <c r="ABZ445"/>
      <c r="ACA445"/>
      <c r="ACB445"/>
      <c r="ACC445"/>
      <c r="ACD445"/>
      <c r="ACE445"/>
      <c r="ACF445"/>
      <c r="ACG445"/>
      <c r="ACH445"/>
      <c r="ACI445"/>
      <c r="ACJ445"/>
      <c r="ACK445"/>
      <c r="ACL445"/>
      <c r="ACM445"/>
      <c r="ACN445"/>
      <c r="ACO445"/>
      <c r="ACP445"/>
      <c r="ACQ445"/>
      <c r="ACR445"/>
      <c r="ACS445"/>
      <c r="ACT445"/>
      <c r="ACU445"/>
      <c r="ACV445"/>
      <c r="ACW445"/>
      <c r="ACX445"/>
      <c r="ACY445"/>
      <c r="ACZ445"/>
      <c r="ADA445"/>
      <c r="ADB445"/>
      <c r="ADC445"/>
      <c r="ADD445"/>
      <c r="ADE445"/>
      <c r="ADF445"/>
      <c r="ADG445"/>
      <c r="ADH445"/>
      <c r="ADI445"/>
      <c r="ADJ445"/>
      <c r="ADK445"/>
      <c r="ADL445"/>
      <c r="ADM445"/>
      <c r="ADN445"/>
      <c r="ADO445"/>
      <c r="ADP445"/>
      <c r="ADQ445"/>
      <c r="ADR445"/>
      <c r="ADS445"/>
      <c r="ADT445"/>
      <c r="ADU445"/>
      <c r="ADV445"/>
      <c r="ADW445"/>
      <c r="ADX445"/>
      <c r="ADY445"/>
      <c r="ADZ445"/>
      <c r="AEA445"/>
      <c r="AEB445"/>
      <c r="AEC445"/>
      <c r="AED445"/>
      <c r="AEE445"/>
      <c r="AEF445"/>
      <c r="AEG445"/>
      <c r="AEH445"/>
      <c r="AEI445"/>
      <c r="AEJ445"/>
      <c r="AEK445"/>
      <c r="AEL445"/>
      <c r="AEM445"/>
      <c r="AEN445"/>
      <c r="AEO445"/>
      <c r="AEP445"/>
      <c r="AEQ445"/>
      <c r="AER445"/>
      <c r="AES445"/>
      <c r="AET445"/>
      <c r="AEU445"/>
      <c r="AEV445"/>
      <c r="AEW445"/>
      <c r="AEX445"/>
      <c r="AEY445"/>
      <c r="AEZ445"/>
      <c r="AFA445"/>
      <c r="AFB445"/>
      <c r="AFC445"/>
      <c r="AFD445"/>
      <c r="AFE445"/>
      <c r="AFF445"/>
      <c r="AFG445"/>
      <c r="AFH445"/>
      <c r="AFI445"/>
      <c r="AFJ445"/>
      <c r="AFK445"/>
      <c r="AFL445"/>
      <c r="AFM445"/>
      <c r="AFN445"/>
      <c r="AFO445"/>
      <c r="AFP445"/>
      <c r="AFQ445"/>
      <c r="AFR445"/>
      <c r="AFS445"/>
      <c r="AFT445"/>
      <c r="AFU445"/>
      <c r="AFV445"/>
      <c r="AFW445"/>
      <c r="AFX445"/>
      <c r="AFY445"/>
      <c r="AFZ445"/>
      <c r="AGA445"/>
      <c r="AGB445"/>
      <c r="AGC445"/>
      <c r="AGD445"/>
      <c r="AGE445"/>
      <c r="AGF445"/>
      <c r="AGG445"/>
      <c r="AGH445"/>
      <c r="AGI445"/>
      <c r="AGJ445"/>
      <c r="AGK445"/>
      <c r="AGL445"/>
      <c r="AGM445"/>
      <c r="AGN445"/>
      <c r="AGO445"/>
      <c r="AGP445"/>
      <c r="AGQ445"/>
      <c r="AGR445"/>
      <c r="AGS445"/>
      <c r="AGT445"/>
      <c r="AGU445"/>
      <c r="AGV445"/>
      <c r="AGW445"/>
      <c r="AGX445"/>
      <c r="AGY445"/>
      <c r="AGZ445"/>
      <c r="AHA445"/>
      <c r="AHB445"/>
      <c r="AHC445"/>
      <c r="AHD445"/>
      <c r="AHE445"/>
      <c r="AHF445"/>
      <c r="AHG445"/>
      <c r="AHH445"/>
      <c r="AHI445"/>
      <c r="AHJ445"/>
      <c r="AHK445"/>
      <c r="AHL445"/>
      <c r="AHM445"/>
      <c r="AHN445"/>
      <c r="AHO445"/>
      <c r="AHP445"/>
      <c r="AHQ445"/>
      <c r="AHR445"/>
      <c r="AHS445"/>
      <c r="AHT445"/>
      <c r="AHU445"/>
      <c r="AHV445"/>
      <c r="AHW445"/>
      <c r="AHX445"/>
      <c r="AHY445"/>
      <c r="AHZ445"/>
      <c r="AIA445"/>
      <c r="AIB445"/>
      <c r="AIC445"/>
      <c r="AID445"/>
      <c r="AIE445"/>
      <c r="AIF445"/>
      <c r="AIG445"/>
      <c r="AIH445"/>
      <c r="AII445"/>
      <c r="AIJ445"/>
      <c r="AIK445"/>
      <c r="AIL445"/>
      <c r="AIM445"/>
      <c r="AIN445"/>
      <c r="AIO445"/>
      <c r="AIP445"/>
      <c r="AIQ445"/>
      <c r="AIR445"/>
      <c r="AIS445"/>
      <c r="AIT445"/>
      <c r="AIU445"/>
      <c r="AIV445"/>
      <c r="AIW445"/>
      <c r="AIX445"/>
      <c r="AIY445"/>
      <c r="AIZ445"/>
      <c r="AJA445"/>
      <c r="AJB445"/>
      <c r="AJC445"/>
      <c r="AJD445"/>
      <c r="AJE445"/>
      <c r="AJF445"/>
      <c r="AJG445"/>
      <c r="AJH445"/>
      <c r="AJI445"/>
      <c r="AJJ445"/>
      <c r="AJK445"/>
      <c r="AJL445"/>
      <c r="AJM445"/>
      <c r="AJN445"/>
      <c r="AJO445"/>
      <c r="AJP445"/>
      <c r="AJQ445"/>
      <c r="AJR445"/>
      <c r="AJS445"/>
      <c r="AJT445"/>
      <c r="AJU445"/>
      <c r="AJV445"/>
      <c r="AJW445"/>
      <c r="AJX445"/>
      <c r="AJY445"/>
      <c r="AJZ445"/>
      <c r="AKA445"/>
      <c r="AKB445"/>
      <c r="AKC445"/>
      <c r="AKD445"/>
      <c r="AKE445"/>
      <c r="AKF445"/>
      <c r="AKG445"/>
      <c r="AKH445"/>
      <c r="AKI445"/>
      <c r="AKJ445"/>
      <c r="AKK445"/>
      <c r="AKL445"/>
      <c r="AKM445"/>
      <c r="AKN445"/>
      <c r="AKO445"/>
      <c r="AKP445"/>
      <c r="AKQ445"/>
      <c r="AKR445"/>
      <c r="AKS445"/>
      <c r="AKT445"/>
      <c r="AKU445"/>
      <c r="AKV445"/>
      <c r="AKW445"/>
      <c r="AKX445"/>
      <c r="AKY445"/>
      <c r="AKZ445"/>
      <c r="ALA445"/>
      <c r="ALB445"/>
      <c r="ALC445"/>
      <c r="ALD445"/>
      <c r="ALE445"/>
      <c r="ALF445"/>
      <c r="ALG445"/>
      <c r="ALH445"/>
      <c r="ALI445"/>
      <c r="ALJ445"/>
      <c r="ALK445"/>
      <c r="ALL445"/>
      <c r="ALM445"/>
      <c r="ALN445"/>
      <c r="ALO445"/>
      <c r="ALP445"/>
      <c r="ALQ445"/>
      <c r="ALR445"/>
      <c r="ALS445"/>
      <c r="ALT445"/>
      <c r="ALU445"/>
      <c r="ALV445"/>
      <c r="ALW445"/>
      <c r="ALX445"/>
      <c r="ALY445"/>
      <c r="ALZ445"/>
      <c r="AMA445"/>
      <c r="AMB445"/>
      <c r="AMC445"/>
      <c r="AMD445"/>
      <c r="AME445"/>
      <c r="AMF445"/>
      <c r="AMG445"/>
      <c r="AMH445"/>
      <c r="AMI445"/>
      <c r="AMJ445"/>
      <c r="AMK445"/>
      <c r="AML445"/>
      <c r="AMM445"/>
    </row>
    <row r="446" spans="1:1027" ht="39.75" customHeight="1">
      <c r="A446" s="670"/>
      <c r="B446" s="670"/>
      <c r="C446" s="263"/>
      <c r="D446" s="263">
        <v>4440</v>
      </c>
      <c r="E446" s="654" t="s">
        <v>232</v>
      </c>
      <c r="F446" s="654"/>
      <c r="G446" s="265">
        <v>73435</v>
      </c>
      <c r="H446" s="265">
        <v>73435</v>
      </c>
      <c r="I446" s="266">
        <v>57671</v>
      </c>
      <c r="J446" s="259">
        <f t="shared" si="43"/>
        <v>78.533396881595976</v>
      </c>
      <c r="K446" s="259">
        <f t="shared" si="44"/>
        <v>100</v>
      </c>
      <c r="L446" s="313"/>
      <c r="M446" s="313"/>
      <c r="N446" s="313"/>
      <c r="P446" s="267">
        <f t="shared" si="50"/>
        <v>0</v>
      </c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  <c r="SX446"/>
      <c r="SY446"/>
      <c r="SZ446"/>
      <c r="TA446"/>
      <c r="TB446"/>
      <c r="TC446"/>
      <c r="TD446"/>
      <c r="TE446"/>
      <c r="TF446"/>
      <c r="TG446"/>
      <c r="TH446"/>
      <c r="TI446"/>
      <c r="TJ446"/>
      <c r="TK446"/>
      <c r="TL446"/>
      <c r="TM446"/>
      <c r="TN446"/>
      <c r="TO446"/>
      <c r="TP446"/>
      <c r="TQ446"/>
      <c r="TR446"/>
      <c r="TS446"/>
      <c r="TT446"/>
      <c r="TU446"/>
      <c r="TV446"/>
      <c r="TW446"/>
      <c r="TX446"/>
      <c r="TY446"/>
      <c r="TZ446"/>
      <c r="UA446"/>
      <c r="UB446"/>
      <c r="UC446"/>
      <c r="UD446"/>
      <c r="UE446"/>
      <c r="UF446"/>
      <c r="UG446"/>
      <c r="UH446"/>
      <c r="UI446"/>
      <c r="UJ446"/>
      <c r="UK446"/>
      <c r="UL446"/>
      <c r="UM446"/>
      <c r="UN446"/>
      <c r="UO446"/>
      <c r="UP446"/>
      <c r="UQ446"/>
      <c r="UR446"/>
      <c r="US446"/>
      <c r="UT446"/>
      <c r="UU446"/>
      <c r="UV446"/>
      <c r="UW446"/>
      <c r="UX446"/>
      <c r="UY446"/>
      <c r="UZ446"/>
      <c r="VA446"/>
      <c r="VB446"/>
      <c r="VC446"/>
      <c r="VD446"/>
      <c r="VE446"/>
      <c r="VF446"/>
      <c r="VG446"/>
      <c r="VH446"/>
      <c r="VI446"/>
      <c r="VJ446"/>
      <c r="VK446"/>
      <c r="VL446"/>
      <c r="VM446"/>
      <c r="VN446"/>
      <c r="VO446"/>
      <c r="VP446"/>
      <c r="VQ446"/>
      <c r="VR446"/>
      <c r="VS446"/>
      <c r="VT446"/>
      <c r="VU446"/>
      <c r="VV446"/>
      <c r="VW446"/>
      <c r="VX446"/>
      <c r="VY446"/>
      <c r="VZ446"/>
      <c r="WA446"/>
      <c r="WB446"/>
      <c r="WC446"/>
      <c r="WD446"/>
      <c r="WE446"/>
      <c r="WF446"/>
      <c r="WG446"/>
      <c r="WH446"/>
      <c r="WI446"/>
      <c r="WJ446"/>
      <c r="WK446"/>
      <c r="WL446"/>
      <c r="WM446"/>
      <c r="WN446"/>
      <c r="WO446"/>
      <c r="WP446"/>
      <c r="WQ446"/>
      <c r="WR446"/>
      <c r="WS446"/>
      <c r="WT446"/>
      <c r="WU446"/>
      <c r="WV446"/>
      <c r="WW446"/>
      <c r="WX446"/>
      <c r="WY446"/>
      <c r="WZ446"/>
      <c r="XA446"/>
      <c r="XB446"/>
      <c r="XC446"/>
      <c r="XD446"/>
      <c r="XE446"/>
      <c r="XF446"/>
      <c r="XG446"/>
      <c r="XH446"/>
      <c r="XI446"/>
      <c r="XJ446"/>
      <c r="XK446"/>
      <c r="XL446"/>
      <c r="XM446"/>
      <c r="XN446"/>
      <c r="XO446"/>
      <c r="XP446"/>
      <c r="XQ446"/>
      <c r="XR446"/>
      <c r="XS446"/>
      <c r="XT446"/>
      <c r="XU446"/>
      <c r="XV446"/>
      <c r="XW446"/>
      <c r="XX446"/>
      <c r="XY446"/>
      <c r="XZ446"/>
      <c r="YA446"/>
      <c r="YB446"/>
      <c r="YC446"/>
      <c r="YD446"/>
      <c r="YE446"/>
      <c r="YF446"/>
      <c r="YG446"/>
      <c r="YH446"/>
      <c r="YI446"/>
      <c r="YJ446"/>
      <c r="YK446"/>
      <c r="YL446"/>
      <c r="YM446"/>
      <c r="YN446"/>
      <c r="YO446"/>
      <c r="YP446"/>
      <c r="YQ446"/>
      <c r="YR446"/>
      <c r="YS446"/>
      <c r="YT446"/>
      <c r="YU446"/>
      <c r="YV446"/>
      <c r="YW446"/>
      <c r="YX446"/>
      <c r="YY446"/>
      <c r="YZ446"/>
      <c r="ZA446"/>
      <c r="ZB446"/>
      <c r="ZC446"/>
      <c r="ZD446"/>
      <c r="ZE446"/>
      <c r="ZF446"/>
      <c r="ZG446"/>
      <c r="ZH446"/>
      <c r="ZI446"/>
      <c r="ZJ446"/>
      <c r="ZK446"/>
      <c r="ZL446"/>
      <c r="ZM446"/>
      <c r="ZN446"/>
      <c r="ZO446"/>
      <c r="ZP446"/>
      <c r="ZQ446"/>
      <c r="ZR446"/>
      <c r="ZS446"/>
      <c r="ZT446"/>
      <c r="ZU446"/>
      <c r="ZV446"/>
      <c r="ZW446"/>
      <c r="ZX446"/>
      <c r="ZY446"/>
      <c r="ZZ446"/>
      <c r="AAA446"/>
      <c r="AAB446"/>
      <c r="AAC446"/>
      <c r="AAD446"/>
      <c r="AAE446"/>
      <c r="AAF446"/>
      <c r="AAG446"/>
      <c r="AAH446"/>
      <c r="AAI446"/>
      <c r="AAJ446"/>
      <c r="AAK446"/>
      <c r="AAL446"/>
      <c r="AAM446"/>
      <c r="AAN446"/>
      <c r="AAO446"/>
      <c r="AAP446"/>
      <c r="AAQ446"/>
      <c r="AAR446"/>
      <c r="AAS446"/>
      <c r="AAT446"/>
      <c r="AAU446"/>
      <c r="AAV446"/>
      <c r="AAW446"/>
      <c r="AAX446"/>
      <c r="AAY446"/>
      <c r="AAZ446"/>
      <c r="ABA446"/>
      <c r="ABB446"/>
      <c r="ABC446"/>
      <c r="ABD446"/>
      <c r="ABE446"/>
      <c r="ABF446"/>
      <c r="ABG446"/>
      <c r="ABH446"/>
      <c r="ABI446"/>
      <c r="ABJ446"/>
      <c r="ABK446"/>
      <c r="ABL446"/>
      <c r="ABM446"/>
      <c r="ABN446"/>
      <c r="ABO446"/>
      <c r="ABP446"/>
      <c r="ABQ446"/>
      <c r="ABR446"/>
      <c r="ABS446"/>
      <c r="ABT446"/>
      <c r="ABU446"/>
      <c r="ABV446"/>
      <c r="ABW446"/>
      <c r="ABX446"/>
      <c r="ABY446"/>
      <c r="ABZ446"/>
      <c r="ACA446"/>
      <c r="ACB446"/>
      <c r="ACC446"/>
      <c r="ACD446"/>
      <c r="ACE446"/>
      <c r="ACF446"/>
      <c r="ACG446"/>
      <c r="ACH446"/>
      <c r="ACI446"/>
      <c r="ACJ446"/>
      <c r="ACK446"/>
      <c r="ACL446"/>
      <c r="ACM446"/>
      <c r="ACN446"/>
      <c r="ACO446"/>
      <c r="ACP446"/>
      <c r="ACQ446"/>
      <c r="ACR446"/>
      <c r="ACS446"/>
      <c r="ACT446"/>
      <c r="ACU446"/>
      <c r="ACV446"/>
      <c r="ACW446"/>
      <c r="ACX446"/>
      <c r="ACY446"/>
      <c r="ACZ446"/>
      <c r="ADA446"/>
      <c r="ADB446"/>
      <c r="ADC446"/>
      <c r="ADD446"/>
      <c r="ADE446"/>
      <c r="ADF446"/>
      <c r="ADG446"/>
      <c r="ADH446"/>
      <c r="ADI446"/>
      <c r="ADJ446"/>
      <c r="ADK446"/>
      <c r="ADL446"/>
      <c r="ADM446"/>
      <c r="ADN446"/>
      <c r="ADO446"/>
      <c r="ADP446"/>
      <c r="ADQ446"/>
      <c r="ADR446"/>
      <c r="ADS446"/>
      <c r="ADT446"/>
      <c r="ADU446"/>
      <c r="ADV446"/>
      <c r="ADW446"/>
      <c r="ADX446"/>
      <c r="ADY446"/>
      <c r="ADZ446"/>
      <c r="AEA446"/>
      <c r="AEB446"/>
      <c r="AEC446"/>
      <c r="AED446"/>
      <c r="AEE446"/>
      <c r="AEF446"/>
      <c r="AEG446"/>
      <c r="AEH446"/>
      <c r="AEI446"/>
      <c r="AEJ446"/>
      <c r="AEK446"/>
      <c r="AEL446"/>
      <c r="AEM446"/>
      <c r="AEN446"/>
      <c r="AEO446"/>
      <c r="AEP446"/>
      <c r="AEQ446"/>
      <c r="AER446"/>
      <c r="AES446"/>
      <c r="AET446"/>
      <c r="AEU446"/>
      <c r="AEV446"/>
      <c r="AEW446"/>
      <c r="AEX446"/>
      <c r="AEY446"/>
      <c r="AEZ446"/>
      <c r="AFA446"/>
      <c r="AFB446"/>
      <c r="AFC446"/>
      <c r="AFD446"/>
      <c r="AFE446"/>
      <c r="AFF446"/>
      <c r="AFG446"/>
      <c r="AFH446"/>
      <c r="AFI446"/>
      <c r="AFJ446"/>
      <c r="AFK446"/>
      <c r="AFL446"/>
      <c r="AFM446"/>
      <c r="AFN446"/>
      <c r="AFO446"/>
      <c r="AFP446"/>
      <c r="AFQ446"/>
      <c r="AFR446"/>
      <c r="AFS446"/>
      <c r="AFT446"/>
      <c r="AFU446"/>
      <c r="AFV446"/>
      <c r="AFW446"/>
      <c r="AFX446"/>
      <c r="AFY446"/>
      <c r="AFZ446"/>
      <c r="AGA446"/>
      <c r="AGB446"/>
      <c r="AGC446"/>
      <c r="AGD446"/>
      <c r="AGE446"/>
      <c r="AGF446"/>
      <c r="AGG446"/>
      <c r="AGH446"/>
      <c r="AGI446"/>
      <c r="AGJ446"/>
      <c r="AGK446"/>
      <c r="AGL446"/>
      <c r="AGM446"/>
      <c r="AGN446"/>
      <c r="AGO446"/>
      <c r="AGP446"/>
      <c r="AGQ446"/>
      <c r="AGR446"/>
      <c r="AGS446"/>
      <c r="AGT446"/>
      <c r="AGU446"/>
      <c r="AGV446"/>
      <c r="AGW446"/>
      <c r="AGX446"/>
      <c r="AGY446"/>
      <c r="AGZ446"/>
      <c r="AHA446"/>
      <c r="AHB446"/>
      <c r="AHC446"/>
      <c r="AHD446"/>
      <c r="AHE446"/>
      <c r="AHF446"/>
      <c r="AHG446"/>
      <c r="AHH446"/>
      <c r="AHI446"/>
      <c r="AHJ446"/>
      <c r="AHK446"/>
      <c r="AHL446"/>
      <c r="AHM446"/>
      <c r="AHN446"/>
      <c r="AHO446"/>
      <c r="AHP446"/>
      <c r="AHQ446"/>
      <c r="AHR446"/>
      <c r="AHS446"/>
      <c r="AHT446"/>
      <c r="AHU446"/>
      <c r="AHV446"/>
      <c r="AHW446"/>
      <c r="AHX446"/>
      <c r="AHY446"/>
      <c r="AHZ446"/>
      <c r="AIA446"/>
      <c r="AIB446"/>
      <c r="AIC446"/>
      <c r="AID446"/>
      <c r="AIE446"/>
      <c r="AIF446"/>
      <c r="AIG446"/>
      <c r="AIH446"/>
      <c r="AII446"/>
      <c r="AIJ446"/>
      <c r="AIK446"/>
      <c r="AIL446"/>
      <c r="AIM446"/>
      <c r="AIN446"/>
      <c r="AIO446"/>
      <c r="AIP446"/>
      <c r="AIQ446"/>
      <c r="AIR446"/>
      <c r="AIS446"/>
      <c r="AIT446"/>
      <c r="AIU446"/>
      <c r="AIV446"/>
      <c r="AIW446"/>
      <c r="AIX446"/>
      <c r="AIY446"/>
      <c r="AIZ446"/>
      <c r="AJA446"/>
      <c r="AJB446"/>
      <c r="AJC446"/>
      <c r="AJD446"/>
      <c r="AJE446"/>
      <c r="AJF446"/>
      <c r="AJG446"/>
      <c r="AJH446"/>
      <c r="AJI446"/>
      <c r="AJJ446"/>
      <c r="AJK446"/>
      <c r="AJL446"/>
      <c r="AJM446"/>
      <c r="AJN446"/>
      <c r="AJO446"/>
      <c r="AJP446"/>
      <c r="AJQ446"/>
      <c r="AJR446"/>
      <c r="AJS446"/>
      <c r="AJT446"/>
      <c r="AJU446"/>
      <c r="AJV446"/>
      <c r="AJW446"/>
      <c r="AJX446"/>
      <c r="AJY446"/>
      <c r="AJZ446"/>
      <c r="AKA446"/>
      <c r="AKB446"/>
      <c r="AKC446"/>
      <c r="AKD446"/>
      <c r="AKE446"/>
      <c r="AKF446"/>
      <c r="AKG446"/>
      <c r="AKH446"/>
      <c r="AKI446"/>
      <c r="AKJ446"/>
      <c r="AKK446"/>
      <c r="AKL446"/>
      <c r="AKM446"/>
      <c r="AKN446"/>
      <c r="AKO446"/>
      <c r="AKP446"/>
      <c r="AKQ446"/>
      <c r="AKR446"/>
      <c r="AKS446"/>
      <c r="AKT446"/>
      <c r="AKU446"/>
      <c r="AKV446"/>
      <c r="AKW446"/>
      <c r="AKX446"/>
      <c r="AKY446"/>
      <c r="AKZ446"/>
      <c r="ALA446"/>
      <c r="ALB446"/>
      <c r="ALC446"/>
      <c r="ALD446"/>
      <c r="ALE446"/>
      <c r="ALF446"/>
      <c r="ALG446"/>
      <c r="ALH446"/>
      <c r="ALI446"/>
      <c r="ALJ446"/>
      <c r="ALK446"/>
      <c r="ALL446"/>
      <c r="ALM446"/>
      <c r="ALN446"/>
      <c r="ALO446"/>
      <c r="ALP446"/>
      <c r="ALQ446"/>
      <c r="ALR446"/>
      <c r="ALS446"/>
      <c r="ALT446"/>
      <c r="ALU446"/>
      <c r="ALV446"/>
      <c r="ALW446"/>
      <c r="ALX446"/>
      <c r="ALY446"/>
      <c r="ALZ446"/>
      <c r="AMA446"/>
      <c r="AMB446"/>
      <c r="AMC446"/>
      <c r="AMD446"/>
      <c r="AME446"/>
      <c r="AMF446"/>
      <c r="AMG446"/>
      <c r="AMH446"/>
      <c r="AMI446"/>
      <c r="AMJ446"/>
      <c r="AMK446"/>
      <c r="AML446"/>
      <c r="AMM446"/>
    </row>
    <row r="447" spans="1:1027" s="260" customFormat="1" ht="60.4" customHeight="1">
      <c r="A447" s="691"/>
      <c r="B447" s="691"/>
      <c r="C447" s="542">
        <v>85412</v>
      </c>
      <c r="D447" s="254"/>
      <c r="E447" s="669" t="s">
        <v>276</v>
      </c>
      <c r="F447" s="669"/>
      <c r="G447" s="272">
        <f>SUM(G448:G453)</f>
        <v>85387</v>
      </c>
      <c r="H447" s="272">
        <f>SUM(H448:H453)</f>
        <v>95435</v>
      </c>
      <c r="I447" s="272">
        <f>SUM(I448:I453)</f>
        <v>87652.38</v>
      </c>
      <c r="J447" s="259">
        <f t="shared" si="43"/>
        <v>91.845109236653215</v>
      </c>
      <c r="K447" s="259">
        <f t="shared" si="44"/>
        <v>111.76759928326325</v>
      </c>
      <c r="L447" s="313"/>
      <c r="M447" s="313"/>
      <c r="N447" s="313"/>
      <c r="P447" s="261">
        <f t="shared" si="50"/>
        <v>10048</v>
      </c>
    </row>
    <row r="448" spans="1:1027" ht="24" customHeight="1">
      <c r="A448" s="691"/>
      <c r="B448" s="691"/>
      <c r="C448" s="539"/>
      <c r="D448" s="263">
        <v>4010</v>
      </c>
      <c r="E448" s="654" t="s">
        <v>220</v>
      </c>
      <c r="F448" s="654"/>
      <c r="G448" s="265">
        <v>45525</v>
      </c>
      <c r="H448" s="265">
        <v>47489</v>
      </c>
      <c r="I448" s="266">
        <v>43463.11</v>
      </c>
      <c r="J448" s="259">
        <f t="shared" si="43"/>
        <v>91.522478889848173</v>
      </c>
      <c r="K448" s="259">
        <f t="shared" si="44"/>
        <v>104.31411312465677</v>
      </c>
      <c r="L448" s="313"/>
      <c r="M448" s="313"/>
      <c r="N448" s="313"/>
      <c r="P448" s="267">
        <f t="shared" si="50"/>
        <v>1964</v>
      </c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  <c r="XY448"/>
      <c r="XZ448"/>
      <c r="YA448"/>
      <c r="YB448"/>
      <c r="YC448"/>
      <c r="YD448"/>
      <c r="YE448"/>
      <c r="YF448"/>
      <c r="YG448"/>
      <c r="YH448"/>
      <c r="YI448"/>
      <c r="YJ448"/>
      <c r="YK448"/>
      <c r="YL448"/>
      <c r="YM448"/>
      <c r="YN448"/>
      <c r="YO448"/>
      <c r="YP448"/>
      <c r="YQ448"/>
      <c r="YR448"/>
      <c r="YS448"/>
      <c r="YT448"/>
      <c r="YU448"/>
      <c r="YV448"/>
      <c r="YW448"/>
      <c r="YX448"/>
      <c r="YY448"/>
      <c r="YZ448"/>
      <c r="ZA448"/>
      <c r="ZB448"/>
      <c r="ZC448"/>
      <c r="ZD448"/>
      <c r="ZE448"/>
      <c r="ZF448"/>
      <c r="ZG448"/>
      <c r="ZH448"/>
      <c r="ZI448"/>
      <c r="ZJ448"/>
      <c r="ZK448"/>
      <c r="ZL448"/>
      <c r="ZM448"/>
      <c r="ZN448"/>
      <c r="ZO448"/>
      <c r="ZP448"/>
      <c r="ZQ448"/>
      <c r="ZR448"/>
      <c r="ZS448"/>
      <c r="ZT448"/>
      <c r="ZU448"/>
      <c r="ZV448"/>
      <c r="ZW448"/>
      <c r="ZX448"/>
      <c r="ZY448"/>
      <c r="ZZ448"/>
      <c r="AAA448"/>
      <c r="AAB448"/>
      <c r="AAC448"/>
      <c r="AAD448"/>
      <c r="AAE448"/>
      <c r="AAF448"/>
      <c r="AAG448"/>
      <c r="AAH448"/>
      <c r="AAI448"/>
      <c r="AAJ448"/>
      <c r="AAK448"/>
      <c r="AAL448"/>
      <c r="AAM448"/>
      <c r="AAN448"/>
      <c r="AAO448"/>
      <c r="AAP448"/>
      <c r="AAQ448"/>
      <c r="AAR448"/>
      <c r="AAS448"/>
      <c r="AAT448"/>
      <c r="AAU448"/>
      <c r="AAV448"/>
      <c r="AAW448"/>
      <c r="AAX448"/>
      <c r="AAY448"/>
      <c r="AAZ448"/>
      <c r="ABA448"/>
      <c r="ABB448"/>
      <c r="ABC448"/>
      <c r="ABD448"/>
      <c r="ABE448"/>
      <c r="ABF448"/>
      <c r="ABG448"/>
      <c r="ABH448"/>
      <c r="ABI448"/>
      <c r="ABJ448"/>
      <c r="ABK448"/>
      <c r="ABL448"/>
      <c r="ABM448"/>
      <c r="ABN448"/>
      <c r="ABO448"/>
      <c r="ABP448"/>
      <c r="ABQ448"/>
      <c r="ABR448"/>
      <c r="ABS448"/>
      <c r="ABT448"/>
      <c r="ABU448"/>
      <c r="ABV448"/>
      <c r="ABW448"/>
      <c r="ABX448"/>
      <c r="ABY448"/>
      <c r="ABZ448"/>
      <c r="ACA448"/>
      <c r="ACB448"/>
      <c r="ACC448"/>
      <c r="ACD448"/>
      <c r="ACE448"/>
      <c r="ACF448"/>
      <c r="ACG448"/>
      <c r="ACH448"/>
      <c r="ACI448"/>
      <c r="ACJ448"/>
      <c r="ACK448"/>
      <c r="ACL448"/>
      <c r="ACM448"/>
      <c r="ACN448"/>
      <c r="ACO448"/>
      <c r="ACP448"/>
      <c r="ACQ448"/>
      <c r="ACR448"/>
      <c r="ACS448"/>
      <c r="ACT448"/>
      <c r="ACU448"/>
      <c r="ACV448"/>
      <c r="ACW448"/>
      <c r="ACX448"/>
      <c r="ACY448"/>
      <c r="ACZ448"/>
      <c r="ADA448"/>
      <c r="ADB448"/>
      <c r="ADC448"/>
      <c r="ADD448"/>
      <c r="ADE448"/>
      <c r="ADF448"/>
      <c r="ADG448"/>
      <c r="ADH448"/>
      <c r="ADI448"/>
      <c r="ADJ448"/>
      <c r="ADK448"/>
      <c r="ADL448"/>
      <c r="ADM448"/>
      <c r="ADN448"/>
      <c r="ADO448"/>
      <c r="ADP448"/>
      <c r="ADQ448"/>
      <c r="ADR448"/>
      <c r="ADS448"/>
      <c r="ADT448"/>
      <c r="ADU448"/>
      <c r="ADV448"/>
      <c r="ADW448"/>
      <c r="ADX448"/>
      <c r="ADY448"/>
      <c r="ADZ448"/>
      <c r="AEA448"/>
      <c r="AEB448"/>
      <c r="AEC448"/>
      <c r="AED448"/>
      <c r="AEE448"/>
      <c r="AEF448"/>
      <c r="AEG448"/>
      <c r="AEH448"/>
      <c r="AEI448"/>
      <c r="AEJ448"/>
      <c r="AEK448"/>
      <c r="AEL448"/>
      <c r="AEM448"/>
      <c r="AEN448"/>
      <c r="AEO448"/>
      <c r="AEP448"/>
      <c r="AEQ448"/>
      <c r="AER448"/>
      <c r="AES448"/>
      <c r="AET448"/>
      <c r="AEU448"/>
      <c r="AEV448"/>
      <c r="AEW448"/>
      <c r="AEX448"/>
      <c r="AEY448"/>
      <c r="AEZ448"/>
      <c r="AFA448"/>
      <c r="AFB448"/>
      <c r="AFC448"/>
      <c r="AFD448"/>
      <c r="AFE448"/>
      <c r="AFF448"/>
      <c r="AFG448"/>
      <c r="AFH448"/>
      <c r="AFI448"/>
      <c r="AFJ448"/>
      <c r="AFK448"/>
      <c r="AFL448"/>
      <c r="AFM448"/>
      <c r="AFN448"/>
      <c r="AFO448"/>
      <c r="AFP448"/>
      <c r="AFQ448"/>
      <c r="AFR448"/>
      <c r="AFS448"/>
      <c r="AFT448"/>
      <c r="AFU448"/>
      <c r="AFV448"/>
      <c r="AFW448"/>
      <c r="AFX448"/>
      <c r="AFY448"/>
      <c r="AFZ448"/>
      <c r="AGA448"/>
      <c r="AGB448"/>
      <c r="AGC448"/>
      <c r="AGD448"/>
      <c r="AGE448"/>
      <c r="AGF448"/>
      <c r="AGG448"/>
      <c r="AGH448"/>
      <c r="AGI448"/>
      <c r="AGJ448"/>
      <c r="AGK448"/>
      <c r="AGL448"/>
      <c r="AGM448"/>
      <c r="AGN448"/>
      <c r="AGO448"/>
      <c r="AGP448"/>
      <c r="AGQ448"/>
      <c r="AGR448"/>
      <c r="AGS448"/>
      <c r="AGT448"/>
      <c r="AGU448"/>
      <c r="AGV448"/>
      <c r="AGW448"/>
      <c r="AGX448"/>
      <c r="AGY448"/>
      <c r="AGZ448"/>
      <c r="AHA448"/>
      <c r="AHB448"/>
      <c r="AHC448"/>
      <c r="AHD448"/>
      <c r="AHE448"/>
      <c r="AHF448"/>
      <c r="AHG448"/>
      <c r="AHH448"/>
      <c r="AHI448"/>
      <c r="AHJ448"/>
      <c r="AHK448"/>
      <c r="AHL448"/>
      <c r="AHM448"/>
      <c r="AHN448"/>
      <c r="AHO448"/>
      <c r="AHP448"/>
      <c r="AHQ448"/>
      <c r="AHR448"/>
      <c r="AHS448"/>
      <c r="AHT448"/>
      <c r="AHU448"/>
      <c r="AHV448"/>
      <c r="AHW448"/>
      <c r="AHX448"/>
      <c r="AHY448"/>
      <c r="AHZ448"/>
      <c r="AIA448"/>
      <c r="AIB448"/>
      <c r="AIC448"/>
      <c r="AID448"/>
      <c r="AIE448"/>
      <c r="AIF448"/>
      <c r="AIG448"/>
      <c r="AIH448"/>
      <c r="AII448"/>
      <c r="AIJ448"/>
      <c r="AIK448"/>
      <c r="AIL448"/>
      <c r="AIM448"/>
      <c r="AIN448"/>
      <c r="AIO448"/>
      <c r="AIP448"/>
      <c r="AIQ448"/>
      <c r="AIR448"/>
      <c r="AIS448"/>
      <c r="AIT448"/>
      <c r="AIU448"/>
      <c r="AIV448"/>
      <c r="AIW448"/>
      <c r="AIX448"/>
      <c r="AIY448"/>
      <c r="AIZ448"/>
      <c r="AJA448"/>
      <c r="AJB448"/>
      <c r="AJC448"/>
      <c r="AJD448"/>
      <c r="AJE448"/>
      <c r="AJF448"/>
      <c r="AJG448"/>
      <c r="AJH448"/>
      <c r="AJI448"/>
      <c r="AJJ448"/>
      <c r="AJK448"/>
      <c r="AJL448"/>
      <c r="AJM448"/>
      <c r="AJN448"/>
      <c r="AJO448"/>
      <c r="AJP448"/>
      <c r="AJQ448"/>
      <c r="AJR448"/>
      <c r="AJS448"/>
      <c r="AJT448"/>
      <c r="AJU448"/>
      <c r="AJV448"/>
      <c r="AJW448"/>
      <c r="AJX448"/>
      <c r="AJY448"/>
      <c r="AJZ448"/>
      <c r="AKA448"/>
      <c r="AKB448"/>
      <c r="AKC448"/>
      <c r="AKD448"/>
      <c r="AKE448"/>
      <c r="AKF448"/>
      <c r="AKG448"/>
      <c r="AKH448"/>
      <c r="AKI448"/>
      <c r="AKJ448"/>
      <c r="AKK448"/>
      <c r="AKL448"/>
      <c r="AKM448"/>
      <c r="AKN448"/>
      <c r="AKO448"/>
      <c r="AKP448"/>
      <c r="AKQ448"/>
      <c r="AKR448"/>
      <c r="AKS448"/>
      <c r="AKT448"/>
      <c r="AKU448"/>
      <c r="AKV448"/>
      <c r="AKW448"/>
      <c r="AKX448"/>
      <c r="AKY448"/>
      <c r="AKZ448"/>
      <c r="ALA448"/>
      <c r="ALB448"/>
      <c r="ALC448"/>
      <c r="ALD448"/>
      <c r="ALE448"/>
      <c r="ALF448"/>
      <c r="ALG448"/>
      <c r="ALH448"/>
      <c r="ALI448"/>
      <c r="ALJ448"/>
      <c r="ALK448"/>
      <c r="ALL448"/>
      <c r="ALM448"/>
      <c r="ALN448"/>
      <c r="ALO448"/>
      <c r="ALP448"/>
      <c r="ALQ448"/>
      <c r="ALR448"/>
      <c r="ALS448"/>
      <c r="ALT448"/>
      <c r="ALU448"/>
      <c r="ALV448"/>
      <c r="ALW448"/>
      <c r="ALX448"/>
      <c r="ALY448"/>
      <c r="ALZ448"/>
      <c r="AMA448"/>
      <c r="AMB448"/>
      <c r="AMC448"/>
      <c r="AMD448"/>
      <c r="AME448"/>
      <c r="AMF448"/>
      <c r="AMG448"/>
      <c r="AMH448"/>
      <c r="AMI448"/>
      <c r="AMJ448"/>
      <c r="AMK448"/>
      <c r="AML448"/>
      <c r="AMM448"/>
    </row>
    <row r="449" spans="1:1027" ht="30.6" customHeight="1">
      <c r="A449" s="691"/>
      <c r="B449" s="691"/>
      <c r="C449" s="539"/>
      <c r="D449" s="263">
        <v>4110</v>
      </c>
      <c r="E449" s="654" t="s">
        <v>221</v>
      </c>
      <c r="F449" s="654"/>
      <c r="G449" s="265">
        <v>7737</v>
      </c>
      <c r="H449" s="265">
        <v>8163</v>
      </c>
      <c r="I449" s="266">
        <v>7470.01</v>
      </c>
      <c r="J449" s="259">
        <f t="shared" si="43"/>
        <v>91.510596594389312</v>
      </c>
      <c r="K449" s="259">
        <f t="shared" si="44"/>
        <v>105.50601008142691</v>
      </c>
      <c r="L449" s="313"/>
      <c r="M449" s="313"/>
      <c r="N449" s="313"/>
      <c r="P449" s="267">
        <f t="shared" si="50"/>
        <v>426</v>
      </c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  <c r="TE449"/>
      <c r="TF449"/>
      <c r="TG449"/>
      <c r="TH449"/>
      <c r="TI449"/>
      <c r="TJ449"/>
      <c r="TK449"/>
      <c r="TL449"/>
      <c r="TM449"/>
      <c r="TN449"/>
      <c r="TO449"/>
      <c r="TP449"/>
      <c r="TQ449"/>
      <c r="TR449"/>
      <c r="TS449"/>
      <c r="TT449"/>
      <c r="TU449"/>
      <c r="TV449"/>
      <c r="TW449"/>
      <c r="TX449"/>
      <c r="TY449"/>
      <c r="TZ449"/>
      <c r="UA449"/>
      <c r="UB449"/>
      <c r="UC449"/>
      <c r="UD449"/>
      <c r="UE449"/>
      <c r="UF449"/>
      <c r="UG449"/>
      <c r="UH449"/>
      <c r="UI449"/>
      <c r="UJ449"/>
      <c r="UK449"/>
      <c r="UL449"/>
      <c r="UM449"/>
      <c r="UN449"/>
      <c r="UO449"/>
      <c r="UP449"/>
      <c r="UQ449"/>
      <c r="UR449"/>
      <c r="US449"/>
      <c r="UT449"/>
      <c r="UU449"/>
      <c r="UV449"/>
      <c r="UW449"/>
      <c r="UX449"/>
      <c r="UY449"/>
      <c r="UZ449"/>
      <c r="VA449"/>
      <c r="VB449"/>
      <c r="VC449"/>
      <c r="VD449"/>
      <c r="VE449"/>
      <c r="VF449"/>
      <c r="VG449"/>
      <c r="VH449"/>
      <c r="VI449"/>
      <c r="VJ449"/>
      <c r="VK449"/>
      <c r="VL449"/>
      <c r="VM449"/>
      <c r="VN449"/>
      <c r="VO449"/>
      <c r="VP449"/>
      <c r="VQ449"/>
      <c r="VR449"/>
      <c r="VS449"/>
      <c r="VT449"/>
      <c r="VU449"/>
      <c r="VV449"/>
      <c r="VW449"/>
      <c r="VX449"/>
      <c r="VY449"/>
      <c r="VZ449"/>
      <c r="WA449"/>
      <c r="WB449"/>
      <c r="WC449"/>
      <c r="WD449"/>
      <c r="WE449"/>
      <c r="WF449"/>
      <c r="WG449"/>
      <c r="WH449"/>
      <c r="WI449"/>
      <c r="WJ449"/>
      <c r="WK449"/>
      <c r="WL449"/>
      <c r="WM449"/>
      <c r="WN449"/>
      <c r="WO449"/>
      <c r="WP449"/>
      <c r="WQ449"/>
      <c r="WR449"/>
      <c r="WS449"/>
      <c r="WT449"/>
      <c r="WU449"/>
      <c r="WV449"/>
      <c r="WW449"/>
      <c r="WX449"/>
      <c r="WY449"/>
      <c r="WZ449"/>
      <c r="XA449"/>
      <c r="XB449"/>
      <c r="XC449"/>
      <c r="XD449"/>
      <c r="XE449"/>
      <c r="XF449"/>
      <c r="XG449"/>
      <c r="XH449"/>
      <c r="XI449"/>
      <c r="XJ449"/>
      <c r="XK449"/>
      <c r="XL449"/>
      <c r="XM449"/>
      <c r="XN449"/>
      <c r="XO449"/>
      <c r="XP449"/>
      <c r="XQ449"/>
      <c r="XR449"/>
      <c r="XS449"/>
      <c r="XT449"/>
      <c r="XU449"/>
      <c r="XV449"/>
      <c r="XW449"/>
      <c r="XX449"/>
      <c r="XY449"/>
      <c r="XZ449"/>
      <c r="YA449"/>
      <c r="YB449"/>
      <c r="YC449"/>
      <c r="YD449"/>
      <c r="YE449"/>
      <c r="YF449"/>
      <c r="YG449"/>
      <c r="YH449"/>
      <c r="YI449"/>
      <c r="YJ449"/>
      <c r="YK449"/>
      <c r="YL449"/>
      <c r="YM449"/>
      <c r="YN449"/>
      <c r="YO449"/>
      <c r="YP449"/>
      <c r="YQ449"/>
      <c r="YR449"/>
      <c r="YS449"/>
      <c r="YT449"/>
      <c r="YU449"/>
      <c r="YV449"/>
      <c r="YW449"/>
      <c r="YX449"/>
      <c r="YY449"/>
      <c r="YZ449"/>
      <c r="ZA449"/>
      <c r="ZB449"/>
      <c r="ZC449"/>
      <c r="ZD449"/>
      <c r="ZE449"/>
      <c r="ZF449"/>
      <c r="ZG449"/>
      <c r="ZH449"/>
      <c r="ZI449"/>
      <c r="ZJ449"/>
      <c r="ZK449"/>
      <c r="ZL449"/>
      <c r="ZM449"/>
      <c r="ZN449"/>
      <c r="ZO449"/>
      <c r="ZP449"/>
      <c r="ZQ449"/>
      <c r="ZR449"/>
      <c r="ZS449"/>
      <c r="ZT449"/>
      <c r="ZU449"/>
      <c r="ZV449"/>
      <c r="ZW449"/>
      <c r="ZX449"/>
      <c r="ZY449"/>
      <c r="ZZ449"/>
      <c r="AAA449"/>
      <c r="AAB449"/>
      <c r="AAC449"/>
      <c r="AAD449"/>
      <c r="AAE449"/>
      <c r="AAF449"/>
      <c r="AAG449"/>
      <c r="AAH449"/>
      <c r="AAI449"/>
      <c r="AAJ449"/>
      <c r="AAK449"/>
      <c r="AAL449"/>
      <c r="AAM449"/>
      <c r="AAN449"/>
      <c r="AAO449"/>
      <c r="AAP449"/>
      <c r="AAQ449"/>
      <c r="AAR449"/>
      <c r="AAS449"/>
      <c r="AAT449"/>
      <c r="AAU449"/>
      <c r="AAV449"/>
      <c r="AAW449"/>
      <c r="AAX449"/>
      <c r="AAY449"/>
      <c r="AAZ449"/>
      <c r="ABA449"/>
      <c r="ABB449"/>
      <c r="ABC449"/>
      <c r="ABD449"/>
      <c r="ABE449"/>
      <c r="ABF449"/>
      <c r="ABG449"/>
      <c r="ABH449"/>
      <c r="ABI449"/>
      <c r="ABJ449"/>
      <c r="ABK449"/>
      <c r="ABL449"/>
      <c r="ABM449"/>
      <c r="ABN449"/>
      <c r="ABO449"/>
      <c r="ABP449"/>
      <c r="ABQ449"/>
      <c r="ABR449"/>
      <c r="ABS449"/>
      <c r="ABT449"/>
      <c r="ABU449"/>
      <c r="ABV449"/>
      <c r="ABW449"/>
      <c r="ABX449"/>
      <c r="ABY449"/>
      <c r="ABZ449"/>
      <c r="ACA449"/>
      <c r="ACB449"/>
      <c r="ACC449"/>
      <c r="ACD449"/>
      <c r="ACE449"/>
      <c r="ACF449"/>
      <c r="ACG449"/>
      <c r="ACH449"/>
      <c r="ACI449"/>
      <c r="ACJ449"/>
      <c r="ACK449"/>
      <c r="ACL449"/>
      <c r="ACM449"/>
      <c r="ACN449"/>
      <c r="ACO449"/>
      <c r="ACP449"/>
      <c r="ACQ449"/>
      <c r="ACR449"/>
      <c r="ACS449"/>
      <c r="ACT449"/>
      <c r="ACU449"/>
      <c r="ACV449"/>
      <c r="ACW449"/>
      <c r="ACX449"/>
      <c r="ACY449"/>
      <c r="ACZ449"/>
      <c r="ADA449"/>
      <c r="ADB449"/>
      <c r="ADC449"/>
      <c r="ADD449"/>
      <c r="ADE449"/>
      <c r="ADF449"/>
      <c r="ADG449"/>
      <c r="ADH449"/>
      <c r="ADI449"/>
      <c r="ADJ449"/>
      <c r="ADK449"/>
      <c r="ADL449"/>
      <c r="ADM449"/>
      <c r="ADN449"/>
      <c r="ADO449"/>
      <c r="ADP449"/>
      <c r="ADQ449"/>
      <c r="ADR449"/>
      <c r="ADS449"/>
      <c r="ADT449"/>
      <c r="ADU449"/>
      <c r="ADV449"/>
      <c r="ADW449"/>
      <c r="ADX449"/>
      <c r="ADY449"/>
      <c r="ADZ449"/>
      <c r="AEA449"/>
      <c r="AEB449"/>
      <c r="AEC449"/>
      <c r="AED449"/>
      <c r="AEE449"/>
      <c r="AEF449"/>
      <c r="AEG449"/>
      <c r="AEH449"/>
      <c r="AEI449"/>
      <c r="AEJ449"/>
      <c r="AEK449"/>
      <c r="AEL449"/>
      <c r="AEM449"/>
      <c r="AEN449"/>
      <c r="AEO449"/>
      <c r="AEP449"/>
      <c r="AEQ449"/>
      <c r="AER449"/>
      <c r="AES449"/>
      <c r="AET449"/>
      <c r="AEU449"/>
      <c r="AEV449"/>
      <c r="AEW449"/>
      <c r="AEX449"/>
      <c r="AEY449"/>
      <c r="AEZ449"/>
      <c r="AFA449"/>
      <c r="AFB449"/>
      <c r="AFC449"/>
      <c r="AFD449"/>
      <c r="AFE449"/>
      <c r="AFF449"/>
      <c r="AFG449"/>
      <c r="AFH449"/>
      <c r="AFI449"/>
      <c r="AFJ449"/>
      <c r="AFK449"/>
      <c r="AFL449"/>
      <c r="AFM449"/>
      <c r="AFN449"/>
      <c r="AFO449"/>
      <c r="AFP449"/>
      <c r="AFQ449"/>
      <c r="AFR449"/>
      <c r="AFS449"/>
      <c r="AFT449"/>
      <c r="AFU449"/>
      <c r="AFV449"/>
      <c r="AFW449"/>
      <c r="AFX449"/>
      <c r="AFY449"/>
      <c r="AFZ449"/>
      <c r="AGA449"/>
      <c r="AGB449"/>
      <c r="AGC449"/>
      <c r="AGD449"/>
      <c r="AGE449"/>
      <c r="AGF449"/>
      <c r="AGG449"/>
      <c r="AGH449"/>
      <c r="AGI449"/>
      <c r="AGJ449"/>
      <c r="AGK449"/>
      <c r="AGL449"/>
      <c r="AGM449"/>
      <c r="AGN449"/>
      <c r="AGO449"/>
      <c r="AGP449"/>
      <c r="AGQ449"/>
      <c r="AGR449"/>
      <c r="AGS449"/>
      <c r="AGT449"/>
      <c r="AGU449"/>
      <c r="AGV449"/>
      <c r="AGW449"/>
      <c r="AGX449"/>
      <c r="AGY449"/>
      <c r="AGZ449"/>
      <c r="AHA449"/>
      <c r="AHB449"/>
      <c r="AHC449"/>
      <c r="AHD449"/>
      <c r="AHE449"/>
      <c r="AHF449"/>
      <c r="AHG449"/>
      <c r="AHH449"/>
      <c r="AHI449"/>
      <c r="AHJ449"/>
      <c r="AHK449"/>
      <c r="AHL449"/>
      <c r="AHM449"/>
      <c r="AHN449"/>
      <c r="AHO449"/>
      <c r="AHP449"/>
      <c r="AHQ449"/>
      <c r="AHR449"/>
      <c r="AHS449"/>
      <c r="AHT449"/>
      <c r="AHU449"/>
      <c r="AHV449"/>
      <c r="AHW449"/>
      <c r="AHX449"/>
      <c r="AHY449"/>
      <c r="AHZ449"/>
      <c r="AIA449"/>
      <c r="AIB449"/>
      <c r="AIC449"/>
      <c r="AID449"/>
      <c r="AIE449"/>
      <c r="AIF449"/>
      <c r="AIG449"/>
      <c r="AIH449"/>
      <c r="AII449"/>
      <c r="AIJ449"/>
      <c r="AIK449"/>
      <c r="AIL449"/>
      <c r="AIM449"/>
      <c r="AIN449"/>
      <c r="AIO449"/>
      <c r="AIP449"/>
      <c r="AIQ449"/>
      <c r="AIR449"/>
      <c r="AIS449"/>
      <c r="AIT449"/>
      <c r="AIU449"/>
      <c r="AIV449"/>
      <c r="AIW449"/>
      <c r="AIX449"/>
      <c r="AIY449"/>
      <c r="AIZ449"/>
      <c r="AJA449"/>
      <c r="AJB449"/>
      <c r="AJC449"/>
      <c r="AJD449"/>
      <c r="AJE449"/>
      <c r="AJF449"/>
      <c r="AJG449"/>
      <c r="AJH449"/>
      <c r="AJI449"/>
      <c r="AJJ449"/>
      <c r="AJK449"/>
      <c r="AJL449"/>
      <c r="AJM449"/>
      <c r="AJN449"/>
      <c r="AJO449"/>
      <c r="AJP449"/>
      <c r="AJQ449"/>
      <c r="AJR449"/>
      <c r="AJS449"/>
      <c r="AJT449"/>
      <c r="AJU449"/>
      <c r="AJV449"/>
      <c r="AJW449"/>
      <c r="AJX449"/>
      <c r="AJY449"/>
      <c r="AJZ449"/>
      <c r="AKA449"/>
      <c r="AKB449"/>
      <c r="AKC449"/>
      <c r="AKD449"/>
      <c r="AKE449"/>
      <c r="AKF449"/>
      <c r="AKG449"/>
      <c r="AKH449"/>
      <c r="AKI449"/>
      <c r="AKJ449"/>
      <c r="AKK449"/>
      <c r="AKL449"/>
      <c r="AKM449"/>
      <c r="AKN449"/>
      <c r="AKO449"/>
      <c r="AKP449"/>
      <c r="AKQ449"/>
      <c r="AKR449"/>
      <c r="AKS449"/>
      <c r="AKT449"/>
      <c r="AKU449"/>
      <c r="AKV449"/>
      <c r="AKW449"/>
      <c r="AKX449"/>
      <c r="AKY449"/>
      <c r="AKZ449"/>
      <c r="ALA449"/>
      <c r="ALB449"/>
      <c r="ALC449"/>
      <c r="ALD449"/>
      <c r="ALE449"/>
      <c r="ALF449"/>
      <c r="ALG449"/>
      <c r="ALH449"/>
      <c r="ALI449"/>
      <c r="ALJ449"/>
      <c r="ALK449"/>
      <c r="ALL449"/>
      <c r="ALM449"/>
      <c r="ALN449"/>
      <c r="ALO449"/>
      <c r="ALP449"/>
      <c r="ALQ449"/>
      <c r="ALR449"/>
      <c r="ALS449"/>
      <c r="ALT449"/>
      <c r="ALU449"/>
      <c r="ALV449"/>
      <c r="ALW449"/>
      <c r="ALX449"/>
      <c r="ALY449"/>
      <c r="ALZ449"/>
      <c r="AMA449"/>
      <c r="AMB449"/>
      <c r="AMC449"/>
      <c r="AMD449"/>
      <c r="AME449"/>
      <c r="AMF449"/>
      <c r="AMG449"/>
      <c r="AMH449"/>
      <c r="AMI449"/>
      <c r="AMJ449"/>
      <c r="AMK449"/>
      <c r="AML449"/>
      <c r="AMM449"/>
    </row>
    <row r="450" spans="1:1027" ht="22.5" customHeight="1">
      <c r="A450" s="691"/>
      <c r="B450" s="691"/>
      <c r="C450" s="539"/>
      <c r="D450" s="263">
        <v>4120</v>
      </c>
      <c r="E450" s="654" t="s">
        <v>222</v>
      </c>
      <c r="F450" s="654"/>
      <c r="G450" s="265">
        <v>1124</v>
      </c>
      <c r="H450" s="265">
        <v>913</v>
      </c>
      <c r="I450" s="266">
        <v>804.07</v>
      </c>
      <c r="J450" s="259">
        <f t="shared" si="43"/>
        <v>88.069003285870764</v>
      </c>
      <c r="K450" s="259">
        <f t="shared" si="44"/>
        <v>81.22775800711743</v>
      </c>
      <c r="L450" s="313"/>
      <c r="M450" s="313"/>
      <c r="N450" s="313"/>
      <c r="P450" s="267">
        <f t="shared" si="50"/>
        <v>-211</v>
      </c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  <c r="SX450"/>
      <c r="SY450"/>
      <c r="SZ450"/>
      <c r="TA450"/>
      <c r="TB450"/>
      <c r="TC450"/>
      <c r="TD450"/>
      <c r="TE450"/>
      <c r="TF450"/>
      <c r="TG450"/>
      <c r="TH450"/>
      <c r="TI450"/>
      <c r="TJ450"/>
      <c r="TK450"/>
      <c r="TL450"/>
      <c r="TM450"/>
      <c r="TN450"/>
      <c r="TO450"/>
      <c r="TP450"/>
      <c r="TQ450"/>
      <c r="TR450"/>
      <c r="TS450"/>
      <c r="TT450"/>
      <c r="TU450"/>
      <c r="TV450"/>
      <c r="TW450"/>
      <c r="TX450"/>
      <c r="TY450"/>
      <c r="TZ450"/>
      <c r="UA450"/>
      <c r="UB450"/>
      <c r="UC450"/>
      <c r="UD450"/>
      <c r="UE450"/>
      <c r="UF450"/>
      <c r="UG450"/>
      <c r="UH450"/>
      <c r="UI450"/>
      <c r="UJ450"/>
      <c r="UK450"/>
      <c r="UL450"/>
      <c r="UM450"/>
      <c r="UN450"/>
      <c r="UO450"/>
      <c r="UP450"/>
      <c r="UQ450"/>
      <c r="UR450"/>
      <c r="US450"/>
      <c r="UT450"/>
      <c r="UU450"/>
      <c r="UV450"/>
      <c r="UW450"/>
      <c r="UX450"/>
      <c r="UY450"/>
      <c r="UZ450"/>
      <c r="VA450"/>
      <c r="VB450"/>
      <c r="VC450"/>
      <c r="VD450"/>
      <c r="VE450"/>
      <c r="VF450"/>
      <c r="VG450"/>
      <c r="VH450"/>
      <c r="VI450"/>
      <c r="VJ450"/>
      <c r="VK450"/>
      <c r="VL450"/>
      <c r="VM450"/>
      <c r="VN450"/>
      <c r="VO450"/>
      <c r="VP450"/>
      <c r="VQ450"/>
      <c r="VR450"/>
      <c r="VS450"/>
      <c r="VT450"/>
      <c r="VU450"/>
      <c r="VV450"/>
      <c r="VW450"/>
      <c r="VX450"/>
      <c r="VY450"/>
      <c r="VZ450"/>
      <c r="WA450"/>
      <c r="WB450"/>
      <c r="WC450"/>
      <c r="WD450"/>
      <c r="WE450"/>
      <c r="WF450"/>
      <c r="WG450"/>
      <c r="WH450"/>
      <c r="WI450"/>
      <c r="WJ450"/>
      <c r="WK450"/>
      <c r="WL450"/>
      <c r="WM450"/>
      <c r="WN450"/>
      <c r="WO450"/>
      <c r="WP450"/>
      <c r="WQ450"/>
      <c r="WR450"/>
      <c r="WS450"/>
      <c r="WT450"/>
      <c r="WU450"/>
      <c r="WV450"/>
      <c r="WW450"/>
      <c r="WX450"/>
      <c r="WY450"/>
      <c r="WZ450"/>
      <c r="XA450"/>
      <c r="XB450"/>
      <c r="XC450"/>
      <c r="XD450"/>
      <c r="XE450"/>
      <c r="XF450"/>
      <c r="XG450"/>
      <c r="XH450"/>
      <c r="XI450"/>
      <c r="XJ450"/>
      <c r="XK450"/>
      <c r="XL450"/>
      <c r="XM450"/>
      <c r="XN450"/>
      <c r="XO450"/>
      <c r="XP450"/>
      <c r="XQ450"/>
      <c r="XR450"/>
      <c r="XS450"/>
      <c r="XT450"/>
      <c r="XU450"/>
      <c r="XV450"/>
      <c r="XW450"/>
      <c r="XX450"/>
      <c r="XY450"/>
      <c r="XZ450"/>
      <c r="YA450"/>
      <c r="YB450"/>
      <c r="YC450"/>
      <c r="YD450"/>
      <c r="YE450"/>
      <c r="YF450"/>
      <c r="YG450"/>
      <c r="YH450"/>
      <c r="YI450"/>
      <c r="YJ450"/>
      <c r="YK450"/>
      <c r="YL450"/>
      <c r="YM450"/>
      <c r="YN450"/>
      <c r="YO450"/>
      <c r="YP450"/>
      <c r="YQ450"/>
      <c r="YR450"/>
      <c r="YS450"/>
      <c r="YT450"/>
      <c r="YU450"/>
      <c r="YV450"/>
      <c r="YW450"/>
      <c r="YX450"/>
      <c r="YY450"/>
      <c r="YZ450"/>
      <c r="ZA450"/>
      <c r="ZB450"/>
      <c r="ZC450"/>
      <c r="ZD450"/>
      <c r="ZE450"/>
      <c r="ZF450"/>
      <c r="ZG450"/>
      <c r="ZH450"/>
      <c r="ZI450"/>
      <c r="ZJ450"/>
      <c r="ZK450"/>
      <c r="ZL450"/>
      <c r="ZM450"/>
      <c r="ZN450"/>
      <c r="ZO450"/>
      <c r="ZP450"/>
      <c r="ZQ450"/>
      <c r="ZR450"/>
      <c r="ZS450"/>
      <c r="ZT450"/>
      <c r="ZU450"/>
      <c r="ZV450"/>
      <c r="ZW450"/>
      <c r="ZX450"/>
      <c r="ZY450"/>
      <c r="ZZ450"/>
      <c r="AAA450"/>
      <c r="AAB450"/>
      <c r="AAC450"/>
      <c r="AAD450"/>
      <c r="AAE450"/>
      <c r="AAF450"/>
      <c r="AAG450"/>
      <c r="AAH450"/>
      <c r="AAI450"/>
      <c r="AAJ450"/>
      <c r="AAK450"/>
      <c r="AAL450"/>
      <c r="AAM450"/>
      <c r="AAN450"/>
      <c r="AAO450"/>
      <c r="AAP450"/>
      <c r="AAQ450"/>
      <c r="AAR450"/>
      <c r="AAS450"/>
      <c r="AAT450"/>
      <c r="AAU450"/>
      <c r="AAV450"/>
      <c r="AAW450"/>
      <c r="AAX450"/>
      <c r="AAY450"/>
      <c r="AAZ450"/>
      <c r="ABA450"/>
      <c r="ABB450"/>
      <c r="ABC450"/>
      <c r="ABD450"/>
      <c r="ABE450"/>
      <c r="ABF450"/>
      <c r="ABG450"/>
      <c r="ABH450"/>
      <c r="ABI450"/>
      <c r="ABJ450"/>
      <c r="ABK450"/>
      <c r="ABL450"/>
      <c r="ABM450"/>
      <c r="ABN450"/>
      <c r="ABO450"/>
      <c r="ABP450"/>
      <c r="ABQ450"/>
      <c r="ABR450"/>
      <c r="ABS450"/>
      <c r="ABT450"/>
      <c r="ABU450"/>
      <c r="ABV450"/>
      <c r="ABW450"/>
      <c r="ABX450"/>
      <c r="ABY450"/>
      <c r="ABZ450"/>
      <c r="ACA450"/>
      <c r="ACB450"/>
      <c r="ACC450"/>
      <c r="ACD450"/>
      <c r="ACE450"/>
      <c r="ACF450"/>
      <c r="ACG450"/>
      <c r="ACH450"/>
      <c r="ACI450"/>
      <c r="ACJ450"/>
      <c r="ACK450"/>
      <c r="ACL450"/>
      <c r="ACM450"/>
      <c r="ACN450"/>
      <c r="ACO450"/>
      <c r="ACP450"/>
      <c r="ACQ450"/>
      <c r="ACR450"/>
      <c r="ACS450"/>
      <c r="ACT450"/>
      <c r="ACU450"/>
      <c r="ACV450"/>
      <c r="ACW450"/>
      <c r="ACX450"/>
      <c r="ACY450"/>
      <c r="ACZ450"/>
      <c r="ADA450"/>
      <c r="ADB450"/>
      <c r="ADC450"/>
      <c r="ADD450"/>
      <c r="ADE450"/>
      <c r="ADF450"/>
      <c r="ADG450"/>
      <c r="ADH450"/>
      <c r="ADI450"/>
      <c r="ADJ450"/>
      <c r="ADK450"/>
      <c r="ADL450"/>
      <c r="ADM450"/>
      <c r="ADN450"/>
      <c r="ADO450"/>
      <c r="ADP450"/>
      <c r="ADQ450"/>
      <c r="ADR450"/>
      <c r="ADS450"/>
      <c r="ADT450"/>
      <c r="ADU450"/>
      <c r="ADV450"/>
      <c r="ADW450"/>
      <c r="ADX450"/>
      <c r="ADY450"/>
      <c r="ADZ450"/>
      <c r="AEA450"/>
      <c r="AEB450"/>
      <c r="AEC450"/>
      <c r="AED450"/>
      <c r="AEE450"/>
      <c r="AEF450"/>
      <c r="AEG450"/>
      <c r="AEH450"/>
      <c r="AEI450"/>
      <c r="AEJ450"/>
      <c r="AEK450"/>
      <c r="AEL450"/>
      <c r="AEM450"/>
      <c r="AEN450"/>
      <c r="AEO450"/>
      <c r="AEP450"/>
      <c r="AEQ450"/>
      <c r="AER450"/>
      <c r="AES450"/>
      <c r="AET450"/>
      <c r="AEU450"/>
      <c r="AEV450"/>
      <c r="AEW450"/>
      <c r="AEX450"/>
      <c r="AEY450"/>
      <c r="AEZ450"/>
      <c r="AFA450"/>
      <c r="AFB450"/>
      <c r="AFC450"/>
      <c r="AFD450"/>
      <c r="AFE450"/>
      <c r="AFF450"/>
      <c r="AFG450"/>
      <c r="AFH450"/>
      <c r="AFI450"/>
      <c r="AFJ450"/>
      <c r="AFK450"/>
      <c r="AFL450"/>
      <c r="AFM450"/>
      <c r="AFN450"/>
      <c r="AFO450"/>
      <c r="AFP450"/>
      <c r="AFQ450"/>
      <c r="AFR450"/>
      <c r="AFS450"/>
      <c r="AFT450"/>
      <c r="AFU450"/>
      <c r="AFV450"/>
      <c r="AFW450"/>
      <c r="AFX450"/>
      <c r="AFY450"/>
      <c r="AFZ450"/>
      <c r="AGA450"/>
      <c r="AGB450"/>
      <c r="AGC450"/>
      <c r="AGD450"/>
      <c r="AGE450"/>
      <c r="AGF450"/>
      <c r="AGG450"/>
      <c r="AGH450"/>
      <c r="AGI450"/>
      <c r="AGJ450"/>
      <c r="AGK450"/>
      <c r="AGL450"/>
      <c r="AGM450"/>
      <c r="AGN450"/>
      <c r="AGO450"/>
      <c r="AGP450"/>
      <c r="AGQ450"/>
      <c r="AGR450"/>
      <c r="AGS450"/>
      <c r="AGT450"/>
      <c r="AGU450"/>
      <c r="AGV450"/>
      <c r="AGW450"/>
      <c r="AGX450"/>
      <c r="AGY450"/>
      <c r="AGZ450"/>
      <c r="AHA450"/>
      <c r="AHB450"/>
      <c r="AHC450"/>
      <c r="AHD450"/>
      <c r="AHE450"/>
      <c r="AHF450"/>
      <c r="AHG450"/>
      <c r="AHH450"/>
      <c r="AHI450"/>
      <c r="AHJ450"/>
      <c r="AHK450"/>
      <c r="AHL450"/>
      <c r="AHM450"/>
      <c r="AHN450"/>
      <c r="AHO450"/>
      <c r="AHP450"/>
      <c r="AHQ450"/>
      <c r="AHR450"/>
      <c r="AHS450"/>
      <c r="AHT450"/>
      <c r="AHU450"/>
      <c r="AHV450"/>
      <c r="AHW450"/>
      <c r="AHX450"/>
      <c r="AHY450"/>
      <c r="AHZ450"/>
      <c r="AIA450"/>
      <c r="AIB450"/>
      <c r="AIC450"/>
      <c r="AID450"/>
      <c r="AIE450"/>
      <c r="AIF450"/>
      <c r="AIG450"/>
      <c r="AIH450"/>
      <c r="AII450"/>
      <c r="AIJ450"/>
      <c r="AIK450"/>
      <c r="AIL450"/>
      <c r="AIM450"/>
      <c r="AIN450"/>
      <c r="AIO450"/>
      <c r="AIP450"/>
      <c r="AIQ450"/>
      <c r="AIR450"/>
      <c r="AIS450"/>
      <c r="AIT450"/>
      <c r="AIU450"/>
      <c r="AIV450"/>
      <c r="AIW450"/>
      <c r="AIX450"/>
      <c r="AIY450"/>
      <c r="AIZ450"/>
      <c r="AJA450"/>
      <c r="AJB450"/>
      <c r="AJC450"/>
      <c r="AJD450"/>
      <c r="AJE450"/>
      <c r="AJF450"/>
      <c r="AJG450"/>
      <c r="AJH450"/>
      <c r="AJI450"/>
      <c r="AJJ450"/>
      <c r="AJK450"/>
      <c r="AJL450"/>
      <c r="AJM450"/>
      <c r="AJN450"/>
      <c r="AJO450"/>
      <c r="AJP450"/>
      <c r="AJQ450"/>
      <c r="AJR450"/>
      <c r="AJS450"/>
      <c r="AJT450"/>
      <c r="AJU450"/>
      <c r="AJV450"/>
      <c r="AJW450"/>
      <c r="AJX450"/>
      <c r="AJY450"/>
      <c r="AJZ450"/>
      <c r="AKA450"/>
      <c r="AKB450"/>
      <c r="AKC450"/>
      <c r="AKD450"/>
      <c r="AKE450"/>
      <c r="AKF450"/>
      <c r="AKG450"/>
      <c r="AKH450"/>
      <c r="AKI450"/>
      <c r="AKJ450"/>
      <c r="AKK450"/>
      <c r="AKL450"/>
      <c r="AKM450"/>
      <c r="AKN450"/>
      <c r="AKO450"/>
      <c r="AKP450"/>
      <c r="AKQ450"/>
      <c r="AKR450"/>
      <c r="AKS450"/>
      <c r="AKT450"/>
      <c r="AKU450"/>
      <c r="AKV450"/>
      <c r="AKW450"/>
      <c r="AKX450"/>
      <c r="AKY450"/>
      <c r="AKZ450"/>
      <c r="ALA450"/>
      <c r="ALB450"/>
      <c r="ALC450"/>
      <c r="ALD450"/>
      <c r="ALE450"/>
      <c r="ALF450"/>
      <c r="ALG450"/>
      <c r="ALH450"/>
      <c r="ALI450"/>
      <c r="ALJ450"/>
      <c r="ALK450"/>
      <c r="ALL450"/>
      <c r="ALM450"/>
      <c r="ALN450"/>
      <c r="ALO450"/>
      <c r="ALP450"/>
      <c r="ALQ450"/>
      <c r="ALR450"/>
      <c r="ALS450"/>
      <c r="ALT450"/>
      <c r="ALU450"/>
      <c r="ALV450"/>
      <c r="ALW450"/>
      <c r="ALX450"/>
      <c r="ALY450"/>
      <c r="ALZ450"/>
      <c r="AMA450"/>
      <c r="AMB450"/>
      <c r="AMC450"/>
      <c r="AMD450"/>
      <c r="AME450"/>
      <c r="AMF450"/>
      <c r="AMG450"/>
      <c r="AMH450"/>
      <c r="AMI450"/>
      <c r="AMJ450"/>
      <c r="AMK450"/>
      <c r="AML450"/>
      <c r="AMM450"/>
    </row>
    <row r="451" spans="1:1027" ht="22.5" customHeight="1">
      <c r="A451" s="720"/>
      <c r="B451" s="720"/>
      <c r="C451" s="539"/>
      <c r="D451" s="263">
        <v>4170</v>
      </c>
      <c r="E451" s="658" t="s">
        <v>237</v>
      </c>
      <c r="F451" s="659"/>
      <c r="G451" s="265">
        <v>0</v>
      </c>
      <c r="H451" s="265">
        <v>480</v>
      </c>
      <c r="I451" s="266">
        <v>480</v>
      </c>
      <c r="J451" s="259">
        <f t="shared" si="43"/>
        <v>100</v>
      </c>
      <c r="K451" s="259"/>
      <c r="L451" s="313"/>
      <c r="M451" s="313"/>
      <c r="N451" s="313"/>
      <c r="P451" s="267">
        <f t="shared" si="50"/>
        <v>480</v>
      </c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  <c r="XY451"/>
      <c r="XZ451"/>
      <c r="YA451"/>
      <c r="YB451"/>
      <c r="YC451"/>
      <c r="YD451"/>
      <c r="YE451"/>
      <c r="YF451"/>
      <c r="YG451"/>
      <c r="YH451"/>
      <c r="YI451"/>
      <c r="YJ451"/>
      <c r="YK451"/>
      <c r="YL451"/>
      <c r="YM451"/>
      <c r="YN451"/>
      <c r="YO451"/>
      <c r="YP451"/>
      <c r="YQ451"/>
      <c r="YR451"/>
      <c r="YS451"/>
      <c r="YT451"/>
      <c r="YU451"/>
      <c r="YV451"/>
      <c r="YW451"/>
      <c r="YX451"/>
      <c r="YY451"/>
      <c r="YZ451"/>
      <c r="ZA451"/>
      <c r="ZB451"/>
      <c r="ZC451"/>
      <c r="ZD451"/>
      <c r="ZE451"/>
      <c r="ZF451"/>
      <c r="ZG451"/>
      <c r="ZH451"/>
      <c r="ZI451"/>
      <c r="ZJ451"/>
      <c r="ZK451"/>
      <c r="ZL451"/>
      <c r="ZM451"/>
      <c r="ZN451"/>
      <c r="ZO451"/>
      <c r="ZP451"/>
      <c r="ZQ451"/>
      <c r="ZR451"/>
      <c r="ZS451"/>
      <c r="ZT451"/>
      <c r="ZU451"/>
      <c r="ZV451"/>
      <c r="ZW451"/>
      <c r="ZX451"/>
      <c r="ZY451"/>
      <c r="ZZ451"/>
      <c r="AAA451"/>
      <c r="AAB451"/>
      <c r="AAC451"/>
      <c r="AAD451"/>
      <c r="AAE451"/>
      <c r="AAF451"/>
      <c r="AAG451"/>
      <c r="AAH451"/>
      <c r="AAI451"/>
      <c r="AAJ451"/>
      <c r="AAK451"/>
      <c r="AAL451"/>
      <c r="AAM451"/>
      <c r="AAN451"/>
      <c r="AAO451"/>
      <c r="AAP451"/>
      <c r="AAQ451"/>
      <c r="AAR451"/>
      <c r="AAS451"/>
      <c r="AAT451"/>
      <c r="AAU451"/>
      <c r="AAV451"/>
      <c r="AAW451"/>
      <c r="AAX451"/>
      <c r="AAY451"/>
      <c r="AAZ451"/>
      <c r="ABA451"/>
      <c r="ABB451"/>
      <c r="ABC451"/>
      <c r="ABD451"/>
      <c r="ABE451"/>
      <c r="ABF451"/>
      <c r="ABG451"/>
      <c r="ABH451"/>
      <c r="ABI451"/>
      <c r="ABJ451"/>
      <c r="ABK451"/>
      <c r="ABL451"/>
      <c r="ABM451"/>
      <c r="ABN451"/>
      <c r="ABO451"/>
      <c r="ABP451"/>
      <c r="ABQ451"/>
      <c r="ABR451"/>
      <c r="ABS451"/>
      <c r="ABT451"/>
      <c r="ABU451"/>
      <c r="ABV451"/>
      <c r="ABW451"/>
      <c r="ABX451"/>
      <c r="ABY451"/>
      <c r="ABZ451"/>
      <c r="ACA451"/>
      <c r="ACB451"/>
      <c r="ACC451"/>
      <c r="ACD451"/>
      <c r="ACE451"/>
      <c r="ACF451"/>
      <c r="ACG451"/>
      <c r="ACH451"/>
      <c r="ACI451"/>
      <c r="ACJ451"/>
      <c r="ACK451"/>
      <c r="ACL451"/>
      <c r="ACM451"/>
      <c r="ACN451"/>
      <c r="ACO451"/>
      <c r="ACP451"/>
      <c r="ACQ451"/>
      <c r="ACR451"/>
      <c r="ACS451"/>
      <c r="ACT451"/>
      <c r="ACU451"/>
      <c r="ACV451"/>
      <c r="ACW451"/>
      <c r="ACX451"/>
      <c r="ACY451"/>
      <c r="ACZ451"/>
      <c r="ADA451"/>
      <c r="ADB451"/>
      <c r="ADC451"/>
      <c r="ADD451"/>
      <c r="ADE451"/>
      <c r="ADF451"/>
      <c r="ADG451"/>
      <c r="ADH451"/>
      <c r="ADI451"/>
      <c r="ADJ451"/>
      <c r="ADK451"/>
      <c r="ADL451"/>
      <c r="ADM451"/>
      <c r="ADN451"/>
      <c r="ADO451"/>
      <c r="ADP451"/>
      <c r="ADQ451"/>
      <c r="ADR451"/>
      <c r="ADS451"/>
      <c r="ADT451"/>
      <c r="ADU451"/>
      <c r="ADV451"/>
      <c r="ADW451"/>
      <c r="ADX451"/>
      <c r="ADY451"/>
      <c r="ADZ451"/>
      <c r="AEA451"/>
      <c r="AEB451"/>
      <c r="AEC451"/>
      <c r="AED451"/>
      <c r="AEE451"/>
      <c r="AEF451"/>
      <c r="AEG451"/>
      <c r="AEH451"/>
      <c r="AEI451"/>
      <c r="AEJ451"/>
      <c r="AEK451"/>
      <c r="AEL451"/>
      <c r="AEM451"/>
      <c r="AEN451"/>
      <c r="AEO451"/>
      <c r="AEP451"/>
      <c r="AEQ451"/>
      <c r="AER451"/>
      <c r="AES451"/>
      <c r="AET451"/>
      <c r="AEU451"/>
      <c r="AEV451"/>
      <c r="AEW451"/>
      <c r="AEX451"/>
      <c r="AEY451"/>
      <c r="AEZ451"/>
      <c r="AFA451"/>
      <c r="AFB451"/>
      <c r="AFC451"/>
      <c r="AFD451"/>
      <c r="AFE451"/>
      <c r="AFF451"/>
      <c r="AFG451"/>
      <c r="AFH451"/>
      <c r="AFI451"/>
      <c r="AFJ451"/>
      <c r="AFK451"/>
      <c r="AFL451"/>
      <c r="AFM451"/>
      <c r="AFN451"/>
      <c r="AFO451"/>
      <c r="AFP451"/>
      <c r="AFQ451"/>
      <c r="AFR451"/>
      <c r="AFS451"/>
      <c r="AFT451"/>
      <c r="AFU451"/>
      <c r="AFV451"/>
      <c r="AFW451"/>
      <c r="AFX451"/>
      <c r="AFY451"/>
      <c r="AFZ451"/>
      <c r="AGA451"/>
      <c r="AGB451"/>
      <c r="AGC451"/>
      <c r="AGD451"/>
      <c r="AGE451"/>
      <c r="AGF451"/>
      <c r="AGG451"/>
      <c r="AGH451"/>
      <c r="AGI451"/>
      <c r="AGJ451"/>
      <c r="AGK451"/>
      <c r="AGL451"/>
      <c r="AGM451"/>
      <c r="AGN451"/>
      <c r="AGO451"/>
      <c r="AGP451"/>
      <c r="AGQ451"/>
      <c r="AGR451"/>
      <c r="AGS451"/>
      <c r="AGT451"/>
      <c r="AGU451"/>
      <c r="AGV451"/>
      <c r="AGW451"/>
      <c r="AGX451"/>
      <c r="AGY451"/>
      <c r="AGZ451"/>
      <c r="AHA451"/>
      <c r="AHB451"/>
      <c r="AHC451"/>
      <c r="AHD451"/>
      <c r="AHE451"/>
      <c r="AHF451"/>
      <c r="AHG451"/>
      <c r="AHH451"/>
      <c r="AHI451"/>
      <c r="AHJ451"/>
      <c r="AHK451"/>
      <c r="AHL451"/>
      <c r="AHM451"/>
      <c r="AHN451"/>
      <c r="AHO451"/>
      <c r="AHP451"/>
      <c r="AHQ451"/>
      <c r="AHR451"/>
      <c r="AHS451"/>
      <c r="AHT451"/>
      <c r="AHU451"/>
      <c r="AHV451"/>
      <c r="AHW451"/>
      <c r="AHX451"/>
      <c r="AHY451"/>
      <c r="AHZ451"/>
      <c r="AIA451"/>
      <c r="AIB451"/>
      <c r="AIC451"/>
      <c r="AID451"/>
      <c r="AIE451"/>
      <c r="AIF451"/>
      <c r="AIG451"/>
      <c r="AIH451"/>
      <c r="AII451"/>
      <c r="AIJ451"/>
      <c r="AIK451"/>
      <c r="AIL451"/>
      <c r="AIM451"/>
      <c r="AIN451"/>
      <c r="AIO451"/>
      <c r="AIP451"/>
      <c r="AIQ451"/>
      <c r="AIR451"/>
      <c r="AIS451"/>
      <c r="AIT451"/>
      <c r="AIU451"/>
      <c r="AIV451"/>
      <c r="AIW451"/>
      <c r="AIX451"/>
      <c r="AIY451"/>
      <c r="AIZ451"/>
      <c r="AJA451"/>
      <c r="AJB451"/>
      <c r="AJC451"/>
      <c r="AJD451"/>
      <c r="AJE451"/>
      <c r="AJF451"/>
      <c r="AJG451"/>
      <c r="AJH451"/>
      <c r="AJI451"/>
      <c r="AJJ451"/>
      <c r="AJK451"/>
      <c r="AJL451"/>
      <c r="AJM451"/>
      <c r="AJN451"/>
      <c r="AJO451"/>
      <c r="AJP451"/>
      <c r="AJQ451"/>
      <c r="AJR451"/>
      <c r="AJS451"/>
      <c r="AJT451"/>
      <c r="AJU451"/>
      <c r="AJV451"/>
      <c r="AJW451"/>
      <c r="AJX451"/>
      <c r="AJY451"/>
      <c r="AJZ451"/>
      <c r="AKA451"/>
      <c r="AKB451"/>
      <c r="AKC451"/>
      <c r="AKD451"/>
      <c r="AKE451"/>
      <c r="AKF451"/>
      <c r="AKG451"/>
      <c r="AKH451"/>
      <c r="AKI451"/>
      <c r="AKJ451"/>
      <c r="AKK451"/>
      <c r="AKL451"/>
      <c r="AKM451"/>
      <c r="AKN451"/>
      <c r="AKO451"/>
      <c r="AKP451"/>
      <c r="AKQ451"/>
      <c r="AKR451"/>
      <c r="AKS451"/>
      <c r="AKT451"/>
      <c r="AKU451"/>
      <c r="AKV451"/>
      <c r="AKW451"/>
      <c r="AKX451"/>
      <c r="AKY451"/>
      <c r="AKZ451"/>
      <c r="ALA451"/>
      <c r="ALB451"/>
      <c r="ALC451"/>
      <c r="ALD451"/>
      <c r="ALE451"/>
      <c r="ALF451"/>
      <c r="ALG451"/>
      <c r="ALH451"/>
      <c r="ALI451"/>
      <c r="ALJ451"/>
      <c r="ALK451"/>
      <c r="ALL451"/>
      <c r="ALM451"/>
      <c r="ALN451"/>
      <c r="ALO451"/>
      <c r="ALP451"/>
      <c r="ALQ451"/>
      <c r="ALR451"/>
      <c r="ALS451"/>
      <c r="ALT451"/>
      <c r="ALU451"/>
      <c r="ALV451"/>
      <c r="ALW451"/>
      <c r="ALX451"/>
      <c r="ALY451"/>
      <c r="ALZ451"/>
      <c r="AMA451"/>
      <c r="AMB451"/>
      <c r="AMC451"/>
      <c r="AMD451"/>
      <c r="AME451"/>
      <c r="AMF451"/>
      <c r="AMG451"/>
      <c r="AMH451"/>
      <c r="AMI451"/>
      <c r="AMJ451"/>
      <c r="AMK451"/>
      <c r="AML451"/>
      <c r="AMM451"/>
    </row>
    <row r="452" spans="1:1027" ht="28.5" customHeight="1">
      <c r="A452" s="691"/>
      <c r="B452" s="691"/>
      <c r="C452" s="539"/>
      <c r="D452" s="263">
        <v>4210</v>
      </c>
      <c r="E452" s="654" t="s">
        <v>225</v>
      </c>
      <c r="F452" s="654"/>
      <c r="G452" s="265">
        <v>2438</v>
      </c>
      <c r="H452" s="265">
        <v>5294</v>
      </c>
      <c r="I452" s="266">
        <v>2775.63</v>
      </c>
      <c r="J452" s="259">
        <f t="shared" si="43"/>
        <v>52.42973177181716</v>
      </c>
      <c r="K452" s="259">
        <f t="shared" si="44"/>
        <v>217.14520098441344</v>
      </c>
      <c r="L452" s="313"/>
      <c r="M452" s="313"/>
      <c r="N452" s="313"/>
      <c r="P452" s="267">
        <f t="shared" si="50"/>
        <v>2856</v>
      </c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  <c r="SX452"/>
      <c r="SY452"/>
      <c r="SZ452"/>
      <c r="TA452"/>
      <c r="TB452"/>
      <c r="TC452"/>
      <c r="TD452"/>
      <c r="TE452"/>
      <c r="TF452"/>
      <c r="TG452"/>
      <c r="TH452"/>
      <c r="TI452"/>
      <c r="TJ452"/>
      <c r="TK452"/>
      <c r="TL452"/>
      <c r="TM452"/>
      <c r="TN452"/>
      <c r="TO452"/>
      <c r="TP452"/>
      <c r="TQ452"/>
      <c r="TR452"/>
      <c r="TS452"/>
      <c r="TT452"/>
      <c r="TU452"/>
      <c r="TV452"/>
      <c r="TW452"/>
      <c r="TX452"/>
      <c r="TY452"/>
      <c r="TZ452"/>
      <c r="UA452"/>
      <c r="UB452"/>
      <c r="UC452"/>
      <c r="UD452"/>
      <c r="UE452"/>
      <c r="UF452"/>
      <c r="UG452"/>
      <c r="UH452"/>
      <c r="UI452"/>
      <c r="UJ452"/>
      <c r="UK452"/>
      <c r="UL452"/>
      <c r="UM452"/>
      <c r="UN452"/>
      <c r="UO452"/>
      <c r="UP452"/>
      <c r="UQ452"/>
      <c r="UR452"/>
      <c r="US452"/>
      <c r="UT452"/>
      <c r="UU452"/>
      <c r="UV452"/>
      <c r="UW452"/>
      <c r="UX452"/>
      <c r="UY452"/>
      <c r="UZ452"/>
      <c r="VA452"/>
      <c r="VB452"/>
      <c r="VC452"/>
      <c r="VD452"/>
      <c r="VE452"/>
      <c r="VF452"/>
      <c r="VG452"/>
      <c r="VH452"/>
      <c r="VI452"/>
      <c r="VJ452"/>
      <c r="VK452"/>
      <c r="VL452"/>
      <c r="VM452"/>
      <c r="VN452"/>
      <c r="VO452"/>
      <c r="VP452"/>
      <c r="VQ452"/>
      <c r="VR452"/>
      <c r="VS452"/>
      <c r="VT452"/>
      <c r="VU452"/>
      <c r="VV452"/>
      <c r="VW452"/>
      <c r="VX452"/>
      <c r="VY452"/>
      <c r="VZ452"/>
      <c r="WA452"/>
      <c r="WB452"/>
      <c r="WC452"/>
      <c r="WD452"/>
      <c r="WE452"/>
      <c r="WF452"/>
      <c r="WG452"/>
      <c r="WH452"/>
      <c r="WI452"/>
      <c r="WJ452"/>
      <c r="WK452"/>
      <c r="WL452"/>
      <c r="WM452"/>
      <c r="WN452"/>
      <c r="WO452"/>
      <c r="WP452"/>
      <c r="WQ452"/>
      <c r="WR452"/>
      <c r="WS452"/>
      <c r="WT452"/>
      <c r="WU452"/>
      <c r="WV452"/>
      <c r="WW452"/>
      <c r="WX452"/>
      <c r="WY452"/>
      <c r="WZ452"/>
      <c r="XA452"/>
      <c r="XB452"/>
      <c r="XC452"/>
      <c r="XD452"/>
      <c r="XE452"/>
      <c r="XF452"/>
      <c r="XG452"/>
      <c r="XH452"/>
      <c r="XI452"/>
      <c r="XJ452"/>
      <c r="XK452"/>
      <c r="XL452"/>
      <c r="XM452"/>
      <c r="XN452"/>
      <c r="XO452"/>
      <c r="XP452"/>
      <c r="XQ452"/>
      <c r="XR452"/>
      <c r="XS452"/>
      <c r="XT452"/>
      <c r="XU452"/>
      <c r="XV452"/>
      <c r="XW452"/>
      <c r="XX452"/>
      <c r="XY452"/>
      <c r="XZ452"/>
      <c r="YA452"/>
      <c r="YB452"/>
      <c r="YC452"/>
      <c r="YD452"/>
      <c r="YE452"/>
      <c r="YF452"/>
      <c r="YG452"/>
      <c r="YH452"/>
      <c r="YI452"/>
      <c r="YJ452"/>
      <c r="YK452"/>
      <c r="YL452"/>
      <c r="YM452"/>
      <c r="YN452"/>
      <c r="YO452"/>
      <c r="YP452"/>
      <c r="YQ452"/>
      <c r="YR452"/>
      <c r="YS452"/>
      <c r="YT452"/>
      <c r="YU452"/>
      <c r="YV452"/>
      <c r="YW452"/>
      <c r="YX452"/>
      <c r="YY452"/>
      <c r="YZ452"/>
      <c r="ZA452"/>
      <c r="ZB452"/>
      <c r="ZC452"/>
      <c r="ZD452"/>
      <c r="ZE452"/>
      <c r="ZF452"/>
      <c r="ZG452"/>
      <c r="ZH452"/>
      <c r="ZI452"/>
      <c r="ZJ452"/>
      <c r="ZK452"/>
      <c r="ZL452"/>
      <c r="ZM452"/>
      <c r="ZN452"/>
      <c r="ZO452"/>
      <c r="ZP452"/>
      <c r="ZQ452"/>
      <c r="ZR452"/>
      <c r="ZS452"/>
      <c r="ZT452"/>
      <c r="ZU452"/>
      <c r="ZV452"/>
      <c r="ZW452"/>
      <c r="ZX452"/>
      <c r="ZY452"/>
      <c r="ZZ452"/>
      <c r="AAA452"/>
      <c r="AAB452"/>
      <c r="AAC452"/>
      <c r="AAD452"/>
      <c r="AAE452"/>
      <c r="AAF452"/>
      <c r="AAG452"/>
      <c r="AAH452"/>
      <c r="AAI452"/>
      <c r="AAJ452"/>
      <c r="AAK452"/>
      <c r="AAL452"/>
      <c r="AAM452"/>
      <c r="AAN452"/>
      <c r="AAO452"/>
      <c r="AAP452"/>
      <c r="AAQ452"/>
      <c r="AAR452"/>
      <c r="AAS452"/>
      <c r="AAT452"/>
      <c r="AAU452"/>
      <c r="AAV452"/>
      <c r="AAW452"/>
      <c r="AAX452"/>
      <c r="AAY452"/>
      <c r="AAZ452"/>
      <c r="ABA452"/>
      <c r="ABB452"/>
      <c r="ABC452"/>
      <c r="ABD452"/>
      <c r="ABE452"/>
      <c r="ABF452"/>
      <c r="ABG452"/>
      <c r="ABH452"/>
      <c r="ABI452"/>
      <c r="ABJ452"/>
      <c r="ABK452"/>
      <c r="ABL452"/>
      <c r="ABM452"/>
      <c r="ABN452"/>
      <c r="ABO452"/>
      <c r="ABP452"/>
      <c r="ABQ452"/>
      <c r="ABR452"/>
      <c r="ABS452"/>
      <c r="ABT452"/>
      <c r="ABU452"/>
      <c r="ABV452"/>
      <c r="ABW452"/>
      <c r="ABX452"/>
      <c r="ABY452"/>
      <c r="ABZ452"/>
      <c r="ACA452"/>
      <c r="ACB452"/>
      <c r="ACC452"/>
      <c r="ACD452"/>
      <c r="ACE452"/>
      <c r="ACF452"/>
      <c r="ACG452"/>
      <c r="ACH452"/>
      <c r="ACI452"/>
      <c r="ACJ452"/>
      <c r="ACK452"/>
      <c r="ACL452"/>
      <c r="ACM452"/>
      <c r="ACN452"/>
      <c r="ACO452"/>
      <c r="ACP452"/>
      <c r="ACQ452"/>
      <c r="ACR452"/>
      <c r="ACS452"/>
      <c r="ACT452"/>
      <c r="ACU452"/>
      <c r="ACV452"/>
      <c r="ACW452"/>
      <c r="ACX452"/>
      <c r="ACY452"/>
      <c r="ACZ452"/>
      <c r="ADA452"/>
      <c r="ADB452"/>
      <c r="ADC452"/>
      <c r="ADD452"/>
      <c r="ADE452"/>
      <c r="ADF452"/>
      <c r="ADG452"/>
      <c r="ADH452"/>
      <c r="ADI452"/>
      <c r="ADJ452"/>
      <c r="ADK452"/>
      <c r="ADL452"/>
      <c r="ADM452"/>
      <c r="ADN452"/>
      <c r="ADO452"/>
      <c r="ADP452"/>
      <c r="ADQ452"/>
      <c r="ADR452"/>
      <c r="ADS452"/>
      <c r="ADT452"/>
      <c r="ADU452"/>
      <c r="ADV452"/>
      <c r="ADW452"/>
      <c r="ADX452"/>
      <c r="ADY452"/>
      <c r="ADZ452"/>
      <c r="AEA452"/>
      <c r="AEB452"/>
      <c r="AEC452"/>
      <c r="AED452"/>
      <c r="AEE452"/>
      <c r="AEF452"/>
      <c r="AEG452"/>
      <c r="AEH452"/>
      <c r="AEI452"/>
      <c r="AEJ452"/>
      <c r="AEK452"/>
      <c r="AEL452"/>
      <c r="AEM452"/>
      <c r="AEN452"/>
      <c r="AEO452"/>
      <c r="AEP452"/>
      <c r="AEQ452"/>
      <c r="AER452"/>
      <c r="AES452"/>
      <c r="AET452"/>
      <c r="AEU452"/>
      <c r="AEV452"/>
      <c r="AEW452"/>
      <c r="AEX452"/>
      <c r="AEY452"/>
      <c r="AEZ452"/>
      <c r="AFA452"/>
      <c r="AFB452"/>
      <c r="AFC452"/>
      <c r="AFD452"/>
      <c r="AFE452"/>
      <c r="AFF452"/>
      <c r="AFG452"/>
      <c r="AFH452"/>
      <c r="AFI452"/>
      <c r="AFJ452"/>
      <c r="AFK452"/>
      <c r="AFL452"/>
      <c r="AFM452"/>
      <c r="AFN452"/>
      <c r="AFO452"/>
      <c r="AFP452"/>
      <c r="AFQ452"/>
      <c r="AFR452"/>
      <c r="AFS452"/>
      <c r="AFT452"/>
      <c r="AFU452"/>
      <c r="AFV452"/>
      <c r="AFW452"/>
      <c r="AFX452"/>
      <c r="AFY452"/>
      <c r="AFZ452"/>
      <c r="AGA452"/>
      <c r="AGB452"/>
      <c r="AGC452"/>
      <c r="AGD452"/>
      <c r="AGE452"/>
      <c r="AGF452"/>
      <c r="AGG452"/>
      <c r="AGH452"/>
      <c r="AGI452"/>
      <c r="AGJ452"/>
      <c r="AGK452"/>
      <c r="AGL452"/>
      <c r="AGM452"/>
      <c r="AGN452"/>
      <c r="AGO452"/>
      <c r="AGP452"/>
      <c r="AGQ452"/>
      <c r="AGR452"/>
      <c r="AGS452"/>
      <c r="AGT452"/>
      <c r="AGU452"/>
      <c r="AGV452"/>
      <c r="AGW452"/>
      <c r="AGX452"/>
      <c r="AGY452"/>
      <c r="AGZ452"/>
      <c r="AHA452"/>
      <c r="AHB452"/>
      <c r="AHC452"/>
      <c r="AHD452"/>
      <c r="AHE452"/>
      <c r="AHF452"/>
      <c r="AHG452"/>
      <c r="AHH452"/>
      <c r="AHI452"/>
      <c r="AHJ452"/>
      <c r="AHK452"/>
      <c r="AHL452"/>
      <c r="AHM452"/>
      <c r="AHN452"/>
      <c r="AHO452"/>
      <c r="AHP452"/>
      <c r="AHQ452"/>
      <c r="AHR452"/>
      <c r="AHS452"/>
      <c r="AHT452"/>
      <c r="AHU452"/>
      <c r="AHV452"/>
      <c r="AHW452"/>
      <c r="AHX452"/>
      <c r="AHY452"/>
      <c r="AHZ452"/>
      <c r="AIA452"/>
      <c r="AIB452"/>
      <c r="AIC452"/>
      <c r="AID452"/>
      <c r="AIE452"/>
      <c r="AIF452"/>
      <c r="AIG452"/>
      <c r="AIH452"/>
      <c r="AII452"/>
      <c r="AIJ452"/>
      <c r="AIK452"/>
      <c r="AIL452"/>
      <c r="AIM452"/>
      <c r="AIN452"/>
      <c r="AIO452"/>
      <c r="AIP452"/>
      <c r="AIQ452"/>
      <c r="AIR452"/>
      <c r="AIS452"/>
      <c r="AIT452"/>
      <c r="AIU452"/>
      <c r="AIV452"/>
      <c r="AIW452"/>
      <c r="AIX452"/>
      <c r="AIY452"/>
      <c r="AIZ452"/>
      <c r="AJA452"/>
      <c r="AJB452"/>
      <c r="AJC452"/>
      <c r="AJD452"/>
      <c r="AJE452"/>
      <c r="AJF452"/>
      <c r="AJG452"/>
      <c r="AJH452"/>
      <c r="AJI452"/>
      <c r="AJJ452"/>
      <c r="AJK452"/>
      <c r="AJL452"/>
      <c r="AJM452"/>
      <c r="AJN452"/>
      <c r="AJO452"/>
      <c r="AJP452"/>
      <c r="AJQ452"/>
      <c r="AJR452"/>
      <c r="AJS452"/>
      <c r="AJT452"/>
      <c r="AJU452"/>
      <c r="AJV452"/>
      <c r="AJW452"/>
      <c r="AJX452"/>
      <c r="AJY452"/>
      <c r="AJZ452"/>
      <c r="AKA452"/>
      <c r="AKB452"/>
      <c r="AKC452"/>
      <c r="AKD452"/>
      <c r="AKE452"/>
      <c r="AKF452"/>
      <c r="AKG452"/>
      <c r="AKH452"/>
      <c r="AKI452"/>
      <c r="AKJ452"/>
      <c r="AKK452"/>
      <c r="AKL452"/>
      <c r="AKM452"/>
      <c r="AKN452"/>
      <c r="AKO452"/>
      <c r="AKP452"/>
      <c r="AKQ452"/>
      <c r="AKR452"/>
      <c r="AKS452"/>
      <c r="AKT452"/>
      <c r="AKU452"/>
      <c r="AKV452"/>
      <c r="AKW452"/>
      <c r="AKX452"/>
      <c r="AKY452"/>
      <c r="AKZ452"/>
      <c r="ALA452"/>
      <c r="ALB452"/>
      <c r="ALC452"/>
      <c r="ALD452"/>
      <c r="ALE452"/>
      <c r="ALF452"/>
      <c r="ALG452"/>
      <c r="ALH452"/>
      <c r="ALI452"/>
      <c r="ALJ452"/>
      <c r="ALK452"/>
      <c r="ALL452"/>
      <c r="ALM452"/>
      <c r="ALN452"/>
      <c r="ALO452"/>
      <c r="ALP452"/>
      <c r="ALQ452"/>
      <c r="ALR452"/>
      <c r="ALS452"/>
      <c r="ALT452"/>
      <c r="ALU452"/>
      <c r="ALV452"/>
      <c r="ALW452"/>
      <c r="ALX452"/>
      <c r="ALY452"/>
      <c r="ALZ452"/>
      <c r="AMA452"/>
      <c r="AMB452"/>
      <c r="AMC452"/>
      <c r="AMD452"/>
      <c r="AME452"/>
      <c r="AMF452"/>
      <c r="AMG452"/>
      <c r="AMH452"/>
      <c r="AMI452"/>
      <c r="AMJ452"/>
      <c r="AMK452"/>
      <c r="AML452"/>
      <c r="AMM452"/>
    </row>
    <row r="453" spans="1:1027" ht="25.35" customHeight="1">
      <c r="A453" s="691"/>
      <c r="B453" s="691"/>
      <c r="C453" s="539"/>
      <c r="D453" s="263">
        <v>4300</v>
      </c>
      <c r="E453" s="654" t="s">
        <v>219</v>
      </c>
      <c r="F453" s="654"/>
      <c r="G453" s="265">
        <v>28563</v>
      </c>
      <c r="H453" s="265">
        <v>33096</v>
      </c>
      <c r="I453" s="266">
        <v>32659.56</v>
      </c>
      <c r="J453" s="259">
        <f t="shared" si="43"/>
        <v>98.681290790427852</v>
      </c>
      <c r="K453" s="259">
        <f t="shared" si="44"/>
        <v>115.87018170360257</v>
      </c>
      <c r="L453" s="313"/>
      <c r="M453" s="313"/>
      <c r="N453" s="313"/>
      <c r="P453" s="267">
        <f t="shared" si="50"/>
        <v>4533</v>
      </c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  <c r="JB453"/>
      <c r="JC453"/>
      <c r="JD453"/>
      <c r="JE453"/>
      <c r="JF453"/>
      <c r="JG453"/>
      <c r="JH453"/>
      <c r="JI453"/>
      <c r="JJ453"/>
      <c r="JK453"/>
      <c r="JL453"/>
      <c r="JM453"/>
      <c r="JN453"/>
      <c r="JO453"/>
      <c r="JP453"/>
      <c r="JQ453"/>
      <c r="JR453"/>
      <c r="JS453"/>
      <c r="JT453"/>
      <c r="JU453"/>
      <c r="JV453"/>
      <c r="JW453"/>
      <c r="JX453"/>
      <c r="JY453"/>
      <c r="JZ453"/>
      <c r="KA453"/>
      <c r="KB453"/>
      <c r="KC453"/>
      <c r="KD453"/>
      <c r="KE453"/>
      <c r="KF453"/>
      <c r="KG453"/>
      <c r="KH453"/>
      <c r="KI453"/>
      <c r="KJ453"/>
      <c r="KK453"/>
      <c r="KL453"/>
      <c r="KM453"/>
      <c r="KN453"/>
      <c r="KO453"/>
      <c r="KP453"/>
      <c r="KQ453"/>
      <c r="KR453"/>
      <c r="KS453"/>
      <c r="KT453"/>
      <c r="KU453"/>
      <c r="KV453"/>
      <c r="KW453"/>
      <c r="KX453"/>
      <c r="KY453"/>
      <c r="KZ453"/>
      <c r="LA453"/>
      <c r="LB453"/>
      <c r="LC453"/>
      <c r="LD453"/>
      <c r="LE453"/>
      <c r="LF453"/>
      <c r="LG453"/>
      <c r="LH453"/>
      <c r="LI453"/>
      <c r="LJ453"/>
      <c r="LK453"/>
      <c r="LL453"/>
      <c r="LM453"/>
      <c r="LN453"/>
      <c r="LO453"/>
      <c r="LP453"/>
      <c r="LQ453"/>
      <c r="LR453"/>
      <c r="LS453"/>
      <c r="LT453"/>
      <c r="LU453"/>
      <c r="LV453"/>
      <c r="LW453"/>
      <c r="LX453"/>
      <c r="LY453"/>
      <c r="LZ453"/>
      <c r="MA453"/>
      <c r="MB453"/>
      <c r="MC453"/>
      <c r="MD453"/>
      <c r="ME453"/>
      <c r="MF453"/>
      <c r="MG453"/>
      <c r="MH453"/>
      <c r="MI453"/>
      <c r="MJ453"/>
      <c r="MK453"/>
      <c r="ML453"/>
      <c r="MM453"/>
      <c r="MN453"/>
      <c r="MO453"/>
      <c r="MP453"/>
      <c r="MQ453"/>
      <c r="MR453"/>
      <c r="MS453"/>
      <c r="MT453"/>
      <c r="MU453"/>
      <c r="MV453"/>
      <c r="MW453"/>
      <c r="MX453"/>
      <c r="MY453"/>
      <c r="MZ453"/>
      <c r="NA453"/>
      <c r="NB453"/>
      <c r="NC453"/>
      <c r="ND453"/>
      <c r="NE453"/>
      <c r="NF453"/>
      <c r="NG453"/>
      <c r="NH453"/>
      <c r="NI453"/>
      <c r="NJ453"/>
      <c r="NK453"/>
      <c r="NL453"/>
      <c r="NM453"/>
      <c r="NN453"/>
      <c r="NO453"/>
      <c r="NP453"/>
      <c r="NQ453"/>
      <c r="NR453"/>
      <c r="NS453"/>
      <c r="NT453"/>
      <c r="NU453"/>
      <c r="NV453"/>
      <c r="NW453"/>
      <c r="NX453"/>
      <c r="NY453"/>
      <c r="NZ453"/>
      <c r="OA453"/>
      <c r="OB453"/>
      <c r="OC453"/>
      <c r="OD453"/>
      <c r="OE453"/>
      <c r="OF453"/>
      <c r="OG453"/>
      <c r="OH453"/>
      <c r="OI453"/>
      <c r="OJ453"/>
      <c r="OK453"/>
      <c r="OL453"/>
      <c r="OM453"/>
      <c r="ON453"/>
      <c r="OO453"/>
      <c r="OP453"/>
      <c r="OQ453"/>
      <c r="OR453"/>
      <c r="OS453"/>
      <c r="OT453"/>
      <c r="OU453"/>
      <c r="OV453"/>
      <c r="OW453"/>
      <c r="OX453"/>
      <c r="OY453"/>
      <c r="OZ453"/>
      <c r="PA453"/>
      <c r="PB453"/>
      <c r="PC453"/>
      <c r="PD453"/>
      <c r="PE453"/>
      <c r="PF453"/>
      <c r="PG453"/>
      <c r="PH453"/>
      <c r="PI453"/>
      <c r="PJ453"/>
      <c r="PK453"/>
      <c r="PL453"/>
      <c r="PM453"/>
      <c r="PN453"/>
      <c r="PO453"/>
      <c r="PP453"/>
      <c r="PQ453"/>
      <c r="PR453"/>
      <c r="PS453"/>
      <c r="PT453"/>
      <c r="PU453"/>
      <c r="PV453"/>
      <c r="PW453"/>
      <c r="PX453"/>
      <c r="PY453"/>
      <c r="PZ453"/>
      <c r="QA453"/>
      <c r="QB453"/>
      <c r="QC453"/>
      <c r="QD453"/>
      <c r="QE453"/>
      <c r="QF453"/>
      <c r="QG453"/>
      <c r="QH453"/>
      <c r="QI453"/>
      <c r="QJ453"/>
      <c r="QK453"/>
      <c r="QL453"/>
      <c r="QM453"/>
      <c r="QN453"/>
      <c r="QO453"/>
      <c r="QP453"/>
      <c r="QQ453"/>
      <c r="QR453"/>
      <c r="QS453"/>
      <c r="QT453"/>
      <c r="QU453"/>
      <c r="QV453"/>
      <c r="QW453"/>
      <c r="QX453"/>
      <c r="QY453"/>
      <c r="QZ453"/>
      <c r="RA453"/>
      <c r="RB453"/>
      <c r="RC453"/>
      <c r="RD453"/>
      <c r="RE453"/>
      <c r="RF453"/>
      <c r="RG453"/>
      <c r="RH453"/>
      <c r="RI453"/>
      <c r="RJ453"/>
      <c r="RK453"/>
      <c r="RL453"/>
      <c r="RM453"/>
      <c r="RN453"/>
      <c r="RO453"/>
      <c r="RP453"/>
      <c r="RQ453"/>
      <c r="RR453"/>
      <c r="RS453"/>
      <c r="RT453"/>
      <c r="RU453"/>
      <c r="RV453"/>
      <c r="RW453"/>
      <c r="RX453"/>
      <c r="RY453"/>
      <c r="RZ453"/>
      <c r="SA453"/>
      <c r="SB453"/>
      <c r="SC453"/>
      <c r="SD453"/>
      <c r="SE453"/>
      <c r="SF453"/>
      <c r="SG453"/>
      <c r="SH453"/>
      <c r="SI453"/>
      <c r="SJ453"/>
      <c r="SK453"/>
      <c r="SL453"/>
      <c r="SM453"/>
      <c r="SN453"/>
      <c r="SO453"/>
      <c r="SP453"/>
      <c r="SQ453"/>
      <c r="SR453"/>
      <c r="SS453"/>
      <c r="ST453"/>
      <c r="SU453"/>
      <c r="SV453"/>
      <c r="SW453"/>
      <c r="SX453"/>
      <c r="SY453"/>
      <c r="SZ453"/>
      <c r="TA453"/>
      <c r="TB453"/>
      <c r="TC453"/>
      <c r="TD453"/>
      <c r="TE453"/>
      <c r="TF453"/>
      <c r="TG453"/>
      <c r="TH453"/>
      <c r="TI453"/>
      <c r="TJ453"/>
      <c r="TK453"/>
      <c r="TL453"/>
      <c r="TM453"/>
      <c r="TN453"/>
      <c r="TO453"/>
      <c r="TP453"/>
      <c r="TQ453"/>
      <c r="TR453"/>
      <c r="TS453"/>
      <c r="TT453"/>
      <c r="TU453"/>
      <c r="TV453"/>
      <c r="TW453"/>
      <c r="TX453"/>
      <c r="TY453"/>
      <c r="TZ453"/>
      <c r="UA453"/>
      <c r="UB453"/>
      <c r="UC453"/>
      <c r="UD453"/>
      <c r="UE453"/>
      <c r="UF453"/>
      <c r="UG453"/>
      <c r="UH453"/>
      <c r="UI453"/>
      <c r="UJ453"/>
      <c r="UK453"/>
      <c r="UL453"/>
      <c r="UM453"/>
      <c r="UN453"/>
      <c r="UO453"/>
      <c r="UP453"/>
      <c r="UQ453"/>
      <c r="UR453"/>
      <c r="US453"/>
      <c r="UT453"/>
      <c r="UU453"/>
      <c r="UV453"/>
      <c r="UW453"/>
      <c r="UX453"/>
      <c r="UY453"/>
      <c r="UZ453"/>
      <c r="VA453"/>
      <c r="VB453"/>
      <c r="VC453"/>
      <c r="VD453"/>
      <c r="VE453"/>
      <c r="VF453"/>
      <c r="VG453"/>
      <c r="VH453"/>
      <c r="VI453"/>
      <c r="VJ453"/>
      <c r="VK453"/>
      <c r="VL453"/>
      <c r="VM453"/>
      <c r="VN453"/>
      <c r="VO453"/>
      <c r="VP453"/>
      <c r="VQ453"/>
      <c r="VR453"/>
      <c r="VS453"/>
      <c r="VT453"/>
      <c r="VU453"/>
      <c r="VV453"/>
      <c r="VW453"/>
      <c r="VX453"/>
      <c r="VY453"/>
      <c r="VZ453"/>
      <c r="WA453"/>
      <c r="WB453"/>
      <c r="WC453"/>
      <c r="WD453"/>
      <c r="WE453"/>
      <c r="WF453"/>
      <c r="WG453"/>
      <c r="WH453"/>
      <c r="WI453"/>
      <c r="WJ453"/>
      <c r="WK453"/>
      <c r="WL453"/>
      <c r="WM453"/>
      <c r="WN453"/>
      <c r="WO453"/>
      <c r="WP453"/>
      <c r="WQ453"/>
      <c r="WR453"/>
      <c r="WS453"/>
      <c r="WT453"/>
      <c r="WU453"/>
      <c r="WV453"/>
      <c r="WW453"/>
      <c r="WX453"/>
      <c r="WY453"/>
      <c r="WZ453"/>
      <c r="XA453"/>
      <c r="XB453"/>
      <c r="XC453"/>
      <c r="XD453"/>
      <c r="XE453"/>
      <c r="XF453"/>
      <c r="XG453"/>
      <c r="XH453"/>
      <c r="XI453"/>
      <c r="XJ453"/>
      <c r="XK453"/>
      <c r="XL453"/>
      <c r="XM453"/>
      <c r="XN453"/>
      <c r="XO453"/>
      <c r="XP453"/>
      <c r="XQ453"/>
      <c r="XR453"/>
      <c r="XS453"/>
      <c r="XT453"/>
      <c r="XU453"/>
      <c r="XV453"/>
      <c r="XW453"/>
      <c r="XX453"/>
      <c r="XY453"/>
      <c r="XZ453"/>
      <c r="YA453"/>
      <c r="YB453"/>
      <c r="YC453"/>
      <c r="YD453"/>
      <c r="YE453"/>
      <c r="YF453"/>
      <c r="YG453"/>
      <c r="YH453"/>
      <c r="YI453"/>
      <c r="YJ453"/>
      <c r="YK453"/>
      <c r="YL453"/>
      <c r="YM453"/>
      <c r="YN453"/>
      <c r="YO453"/>
      <c r="YP453"/>
      <c r="YQ453"/>
      <c r="YR453"/>
      <c r="YS453"/>
      <c r="YT453"/>
      <c r="YU453"/>
      <c r="YV453"/>
      <c r="YW453"/>
      <c r="YX453"/>
      <c r="YY453"/>
      <c r="YZ453"/>
      <c r="ZA453"/>
      <c r="ZB453"/>
      <c r="ZC453"/>
      <c r="ZD453"/>
      <c r="ZE453"/>
      <c r="ZF453"/>
      <c r="ZG453"/>
      <c r="ZH453"/>
      <c r="ZI453"/>
      <c r="ZJ453"/>
      <c r="ZK453"/>
      <c r="ZL453"/>
      <c r="ZM453"/>
      <c r="ZN453"/>
      <c r="ZO453"/>
      <c r="ZP453"/>
      <c r="ZQ453"/>
      <c r="ZR453"/>
      <c r="ZS453"/>
      <c r="ZT453"/>
      <c r="ZU453"/>
      <c r="ZV453"/>
      <c r="ZW453"/>
      <c r="ZX453"/>
      <c r="ZY453"/>
      <c r="ZZ453"/>
      <c r="AAA453"/>
      <c r="AAB453"/>
      <c r="AAC453"/>
      <c r="AAD453"/>
      <c r="AAE453"/>
      <c r="AAF453"/>
      <c r="AAG453"/>
      <c r="AAH453"/>
      <c r="AAI453"/>
      <c r="AAJ453"/>
      <c r="AAK453"/>
      <c r="AAL453"/>
      <c r="AAM453"/>
      <c r="AAN453"/>
      <c r="AAO453"/>
      <c r="AAP453"/>
      <c r="AAQ453"/>
      <c r="AAR453"/>
      <c r="AAS453"/>
      <c r="AAT453"/>
      <c r="AAU453"/>
      <c r="AAV453"/>
      <c r="AAW453"/>
      <c r="AAX453"/>
      <c r="AAY453"/>
      <c r="AAZ453"/>
      <c r="ABA453"/>
      <c r="ABB453"/>
      <c r="ABC453"/>
      <c r="ABD453"/>
      <c r="ABE453"/>
      <c r="ABF453"/>
      <c r="ABG453"/>
      <c r="ABH453"/>
      <c r="ABI453"/>
      <c r="ABJ453"/>
      <c r="ABK453"/>
      <c r="ABL453"/>
      <c r="ABM453"/>
      <c r="ABN453"/>
      <c r="ABO453"/>
      <c r="ABP453"/>
      <c r="ABQ453"/>
      <c r="ABR453"/>
      <c r="ABS453"/>
      <c r="ABT453"/>
      <c r="ABU453"/>
      <c r="ABV453"/>
      <c r="ABW453"/>
      <c r="ABX453"/>
      <c r="ABY453"/>
      <c r="ABZ453"/>
      <c r="ACA453"/>
      <c r="ACB453"/>
      <c r="ACC453"/>
      <c r="ACD453"/>
      <c r="ACE453"/>
      <c r="ACF453"/>
      <c r="ACG453"/>
      <c r="ACH453"/>
      <c r="ACI453"/>
      <c r="ACJ453"/>
      <c r="ACK453"/>
      <c r="ACL453"/>
      <c r="ACM453"/>
      <c r="ACN453"/>
      <c r="ACO453"/>
      <c r="ACP453"/>
      <c r="ACQ453"/>
      <c r="ACR453"/>
      <c r="ACS453"/>
      <c r="ACT453"/>
      <c r="ACU453"/>
      <c r="ACV453"/>
      <c r="ACW453"/>
      <c r="ACX453"/>
      <c r="ACY453"/>
      <c r="ACZ453"/>
      <c r="ADA453"/>
      <c r="ADB453"/>
      <c r="ADC453"/>
      <c r="ADD453"/>
      <c r="ADE453"/>
      <c r="ADF453"/>
      <c r="ADG453"/>
      <c r="ADH453"/>
      <c r="ADI453"/>
      <c r="ADJ453"/>
      <c r="ADK453"/>
      <c r="ADL453"/>
      <c r="ADM453"/>
      <c r="ADN453"/>
      <c r="ADO453"/>
      <c r="ADP453"/>
      <c r="ADQ453"/>
      <c r="ADR453"/>
      <c r="ADS453"/>
      <c r="ADT453"/>
      <c r="ADU453"/>
      <c r="ADV453"/>
      <c r="ADW453"/>
      <c r="ADX453"/>
      <c r="ADY453"/>
      <c r="ADZ453"/>
      <c r="AEA453"/>
      <c r="AEB453"/>
      <c r="AEC453"/>
      <c r="AED453"/>
      <c r="AEE453"/>
      <c r="AEF453"/>
      <c r="AEG453"/>
      <c r="AEH453"/>
      <c r="AEI453"/>
      <c r="AEJ453"/>
      <c r="AEK453"/>
      <c r="AEL453"/>
      <c r="AEM453"/>
      <c r="AEN453"/>
      <c r="AEO453"/>
      <c r="AEP453"/>
      <c r="AEQ453"/>
      <c r="AER453"/>
      <c r="AES453"/>
      <c r="AET453"/>
      <c r="AEU453"/>
      <c r="AEV453"/>
      <c r="AEW453"/>
      <c r="AEX453"/>
      <c r="AEY453"/>
      <c r="AEZ453"/>
      <c r="AFA453"/>
      <c r="AFB453"/>
      <c r="AFC453"/>
      <c r="AFD453"/>
      <c r="AFE453"/>
      <c r="AFF453"/>
      <c r="AFG453"/>
      <c r="AFH453"/>
      <c r="AFI453"/>
      <c r="AFJ453"/>
      <c r="AFK453"/>
      <c r="AFL453"/>
      <c r="AFM453"/>
      <c r="AFN453"/>
      <c r="AFO453"/>
      <c r="AFP453"/>
      <c r="AFQ453"/>
      <c r="AFR453"/>
      <c r="AFS453"/>
      <c r="AFT453"/>
      <c r="AFU453"/>
      <c r="AFV453"/>
      <c r="AFW453"/>
      <c r="AFX453"/>
      <c r="AFY453"/>
      <c r="AFZ453"/>
      <c r="AGA453"/>
      <c r="AGB453"/>
      <c r="AGC453"/>
      <c r="AGD453"/>
      <c r="AGE453"/>
      <c r="AGF453"/>
      <c r="AGG453"/>
      <c r="AGH453"/>
      <c r="AGI453"/>
      <c r="AGJ453"/>
      <c r="AGK453"/>
      <c r="AGL453"/>
      <c r="AGM453"/>
      <c r="AGN453"/>
      <c r="AGO453"/>
      <c r="AGP453"/>
      <c r="AGQ453"/>
      <c r="AGR453"/>
      <c r="AGS453"/>
      <c r="AGT453"/>
      <c r="AGU453"/>
      <c r="AGV453"/>
      <c r="AGW453"/>
      <c r="AGX453"/>
      <c r="AGY453"/>
      <c r="AGZ453"/>
      <c r="AHA453"/>
      <c r="AHB453"/>
      <c r="AHC453"/>
      <c r="AHD453"/>
      <c r="AHE453"/>
      <c r="AHF453"/>
      <c r="AHG453"/>
      <c r="AHH453"/>
      <c r="AHI453"/>
      <c r="AHJ453"/>
      <c r="AHK453"/>
      <c r="AHL453"/>
      <c r="AHM453"/>
      <c r="AHN453"/>
      <c r="AHO453"/>
      <c r="AHP453"/>
      <c r="AHQ453"/>
      <c r="AHR453"/>
      <c r="AHS453"/>
      <c r="AHT453"/>
      <c r="AHU453"/>
      <c r="AHV453"/>
      <c r="AHW453"/>
      <c r="AHX453"/>
      <c r="AHY453"/>
      <c r="AHZ453"/>
      <c r="AIA453"/>
      <c r="AIB453"/>
      <c r="AIC453"/>
      <c r="AID453"/>
      <c r="AIE453"/>
      <c r="AIF453"/>
      <c r="AIG453"/>
      <c r="AIH453"/>
      <c r="AII453"/>
      <c r="AIJ453"/>
      <c r="AIK453"/>
      <c r="AIL453"/>
      <c r="AIM453"/>
      <c r="AIN453"/>
      <c r="AIO453"/>
      <c r="AIP453"/>
      <c r="AIQ453"/>
      <c r="AIR453"/>
      <c r="AIS453"/>
      <c r="AIT453"/>
      <c r="AIU453"/>
      <c r="AIV453"/>
      <c r="AIW453"/>
      <c r="AIX453"/>
      <c r="AIY453"/>
      <c r="AIZ453"/>
      <c r="AJA453"/>
      <c r="AJB453"/>
      <c r="AJC453"/>
      <c r="AJD453"/>
      <c r="AJE453"/>
      <c r="AJF453"/>
      <c r="AJG453"/>
      <c r="AJH453"/>
      <c r="AJI453"/>
      <c r="AJJ453"/>
      <c r="AJK453"/>
      <c r="AJL453"/>
      <c r="AJM453"/>
      <c r="AJN453"/>
      <c r="AJO453"/>
      <c r="AJP453"/>
      <c r="AJQ453"/>
      <c r="AJR453"/>
      <c r="AJS453"/>
      <c r="AJT453"/>
      <c r="AJU453"/>
      <c r="AJV453"/>
      <c r="AJW453"/>
      <c r="AJX453"/>
      <c r="AJY453"/>
      <c r="AJZ453"/>
      <c r="AKA453"/>
      <c r="AKB453"/>
      <c r="AKC453"/>
      <c r="AKD453"/>
      <c r="AKE453"/>
      <c r="AKF453"/>
      <c r="AKG453"/>
      <c r="AKH453"/>
      <c r="AKI453"/>
      <c r="AKJ453"/>
      <c r="AKK453"/>
      <c r="AKL453"/>
      <c r="AKM453"/>
      <c r="AKN453"/>
      <c r="AKO453"/>
      <c r="AKP453"/>
      <c r="AKQ453"/>
      <c r="AKR453"/>
      <c r="AKS453"/>
      <c r="AKT453"/>
      <c r="AKU453"/>
      <c r="AKV453"/>
      <c r="AKW453"/>
      <c r="AKX453"/>
      <c r="AKY453"/>
      <c r="AKZ453"/>
      <c r="ALA453"/>
      <c r="ALB453"/>
      <c r="ALC453"/>
      <c r="ALD453"/>
      <c r="ALE453"/>
      <c r="ALF453"/>
      <c r="ALG453"/>
      <c r="ALH453"/>
      <c r="ALI453"/>
      <c r="ALJ453"/>
      <c r="ALK453"/>
      <c r="ALL453"/>
      <c r="ALM453"/>
      <c r="ALN453"/>
      <c r="ALO453"/>
      <c r="ALP453"/>
      <c r="ALQ453"/>
      <c r="ALR453"/>
      <c r="ALS453"/>
      <c r="ALT453"/>
      <c r="ALU453"/>
      <c r="ALV453"/>
      <c r="ALW453"/>
      <c r="ALX453"/>
      <c r="ALY453"/>
      <c r="ALZ453"/>
      <c r="AMA453"/>
      <c r="AMB453"/>
      <c r="AMC453"/>
      <c r="AMD453"/>
      <c r="AME453"/>
      <c r="AMF453"/>
      <c r="AMG453"/>
      <c r="AMH453"/>
      <c r="AMI453"/>
      <c r="AMJ453"/>
      <c r="AMK453"/>
      <c r="AML453"/>
      <c r="AMM453"/>
    </row>
    <row r="454" spans="1:1027" s="260" customFormat="1" ht="36" customHeight="1">
      <c r="A454" s="692"/>
      <c r="B454" s="692"/>
      <c r="C454" s="254">
        <v>85415</v>
      </c>
      <c r="D454" s="254"/>
      <c r="E454" s="669" t="s">
        <v>651</v>
      </c>
      <c r="F454" s="669"/>
      <c r="G454" s="272">
        <f>SUM(G455:G455)</f>
        <v>120000</v>
      </c>
      <c r="H454" s="272">
        <f>SUM(H455:H455)</f>
        <v>308000</v>
      </c>
      <c r="I454" s="272">
        <f>SUM(I455:I455)</f>
        <v>212180.95</v>
      </c>
      <c r="J454" s="259">
        <f t="shared" si="43"/>
        <v>68.889918831168842</v>
      </c>
      <c r="K454" s="259">
        <f t="shared" si="44"/>
        <v>256.66666666666669</v>
      </c>
      <c r="L454" s="313"/>
      <c r="M454" s="313"/>
      <c r="N454" s="313"/>
      <c r="P454" s="261">
        <f t="shared" si="50"/>
        <v>188000</v>
      </c>
    </row>
    <row r="455" spans="1:1027" ht="21.6" customHeight="1">
      <c r="A455" s="655"/>
      <c r="B455" s="655"/>
      <c r="C455" s="263"/>
      <c r="D455" s="263">
        <v>3240</v>
      </c>
      <c r="E455" s="654" t="s">
        <v>258</v>
      </c>
      <c r="F455" s="654"/>
      <c r="G455" s="265">
        <v>120000</v>
      </c>
      <c r="H455" s="265">
        <v>308000</v>
      </c>
      <c r="I455" s="266">
        <v>212180.95</v>
      </c>
      <c r="J455" s="259">
        <f t="shared" si="43"/>
        <v>68.889918831168842</v>
      </c>
      <c r="K455" s="259">
        <f t="shared" si="44"/>
        <v>256.66666666666669</v>
      </c>
      <c r="L455" s="313"/>
      <c r="M455" s="313"/>
      <c r="N455" s="313"/>
      <c r="P455" s="267">
        <f t="shared" si="50"/>
        <v>188000</v>
      </c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  <c r="RA455"/>
      <c r="RB455"/>
      <c r="RC455"/>
      <c r="RD455"/>
      <c r="RE455"/>
      <c r="RF455"/>
      <c r="RG455"/>
      <c r="RH455"/>
      <c r="RI455"/>
      <c r="RJ455"/>
      <c r="RK455"/>
      <c r="RL455"/>
      <c r="RM455"/>
      <c r="RN455"/>
      <c r="RO455"/>
      <c r="RP455"/>
      <c r="RQ455"/>
      <c r="RR455"/>
      <c r="RS455"/>
      <c r="RT455"/>
      <c r="RU455"/>
      <c r="RV455"/>
      <c r="RW455"/>
      <c r="RX455"/>
      <c r="RY455"/>
      <c r="RZ455"/>
      <c r="SA455"/>
      <c r="SB455"/>
      <c r="SC455"/>
      <c r="SD455"/>
      <c r="SE455"/>
      <c r="SF455"/>
      <c r="SG455"/>
      <c r="SH455"/>
      <c r="SI455"/>
      <c r="SJ455"/>
      <c r="SK455"/>
      <c r="SL455"/>
      <c r="SM455"/>
      <c r="SN455"/>
      <c r="SO455"/>
      <c r="SP455"/>
      <c r="SQ455"/>
      <c r="SR455"/>
      <c r="SS455"/>
      <c r="ST455"/>
      <c r="SU455"/>
      <c r="SV455"/>
      <c r="SW455"/>
      <c r="SX455"/>
      <c r="SY455"/>
      <c r="SZ455"/>
      <c r="TA455"/>
      <c r="TB455"/>
      <c r="TC455"/>
      <c r="TD455"/>
      <c r="TE455"/>
      <c r="TF455"/>
      <c r="TG455"/>
      <c r="TH455"/>
      <c r="TI455"/>
      <c r="TJ455"/>
      <c r="TK455"/>
      <c r="TL455"/>
      <c r="TM455"/>
      <c r="TN455"/>
      <c r="TO455"/>
      <c r="TP455"/>
      <c r="TQ455"/>
      <c r="TR455"/>
      <c r="TS455"/>
      <c r="TT455"/>
      <c r="TU455"/>
      <c r="TV455"/>
      <c r="TW455"/>
      <c r="TX455"/>
      <c r="TY455"/>
      <c r="TZ455"/>
      <c r="UA455"/>
      <c r="UB455"/>
      <c r="UC455"/>
      <c r="UD455"/>
      <c r="UE455"/>
      <c r="UF455"/>
      <c r="UG455"/>
      <c r="UH455"/>
      <c r="UI455"/>
      <c r="UJ455"/>
      <c r="UK455"/>
      <c r="UL455"/>
      <c r="UM455"/>
      <c r="UN455"/>
      <c r="UO455"/>
      <c r="UP455"/>
      <c r="UQ455"/>
      <c r="UR455"/>
      <c r="US455"/>
      <c r="UT455"/>
      <c r="UU455"/>
      <c r="UV455"/>
      <c r="UW455"/>
      <c r="UX455"/>
      <c r="UY455"/>
      <c r="UZ455"/>
      <c r="VA455"/>
      <c r="VB455"/>
      <c r="VC455"/>
      <c r="VD455"/>
      <c r="VE455"/>
      <c r="VF455"/>
      <c r="VG455"/>
      <c r="VH455"/>
      <c r="VI455"/>
      <c r="VJ455"/>
      <c r="VK455"/>
      <c r="VL455"/>
      <c r="VM455"/>
      <c r="VN455"/>
      <c r="VO455"/>
      <c r="VP455"/>
      <c r="VQ455"/>
      <c r="VR455"/>
      <c r="VS455"/>
      <c r="VT455"/>
      <c r="VU455"/>
      <c r="VV455"/>
      <c r="VW455"/>
      <c r="VX455"/>
      <c r="VY455"/>
      <c r="VZ455"/>
      <c r="WA455"/>
      <c r="WB455"/>
      <c r="WC455"/>
      <c r="WD455"/>
      <c r="WE455"/>
      <c r="WF455"/>
      <c r="WG455"/>
      <c r="WH455"/>
      <c r="WI455"/>
      <c r="WJ455"/>
      <c r="WK455"/>
      <c r="WL455"/>
      <c r="WM455"/>
      <c r="WN455"/>
      <c r="WO455"/>
      <c r="WP455"/>
      <c r="WQ455"/>
      <c r="WR455"/>
      <c r="WS455"/>
      <c r="WT455"/>
      <c r="WU455"/>
      <c r="WV455"/>
      <c r="WW455"/>
      <c r="WX455"/>
      <c r="WY455"/>
      <c r="WZ455"/>
      <c r="XA455"/>
      <c r="XB455"/>
      <c r="XC455"/>
      <c r="XD455"/>
      <c r="XE455"/>
      <c r="XF455"/>
      <c r="XG455"/>
      <c r="XH455"/>
      <c r="XI455"/>
      <c r="XJ455"/>
      <c r="XK455"/>
      <c r="XL455"/>
      <c r="XM455"/>
      <c r="XN455"/>
      <c r="XO455"/>
      <c r="XP455"/>
      <c r="XQ455"/>
      <c r="XR455"/>
      <c r="XS455"/>
      <c r="XT455"/>
      <c r="XU455"/>
      <c r="XV455"/>
      <c r="XW455"/>
      <c r="XX455"/>
      <c r="XY455"/>
      <c r="XZ455"/>
      <c r="YA455"/>
      <c r="YB455"/>
      <c r="YC455"/>
      <c r="YD455"/>
      <c r="YE455"/>
      <c r="YF455"/>
      <c r="YG455"/>
      <c r="YH455"/>
      <c r="YI455"/>
      <c r="YJ455"/>
      <c r="YK455"/>
      <c r="YL455"/>
      <c r="YM455"/>
      <c r="YN455"/>
      <c r="YO455"/>
      <c r="YP455"/>
      <c r="YQ455"/>
      <c r="YR455"/>
      <c r="YS455"/>
      <c r="YT455"/>
      <c r="YU455"/>
      <c r="YV455"/>
      <c r="YW455"/>
      <c r="YX455"/>
      <c r="YY455"/>
      <c r="YZ455"/>
      <c r="ZA455"/>
      <c r="ZB455"/>
      <c r="ZC455"/>
      <c r="ZD455"/>
      <c r="ZE455"/>
      <c r="ZF455"/>
      <c r="ZG455"/>
      <c r="ZH455"/>
      <c r="ZI455"/>
      <c r="ZJ455"/>
      <c r="ZK455"/>
      <c r="ZL455"/>
      <c r="ZM455"/>
      <c r="ZN455"/>
      <c r="ZO455"/>
      <c r="ZP455"/>
      <c r="ZQ455"/>
      <c r="ZR455"/>
      <c r="ZS455"/>
      <c r="ZT455"/>
      <c r="ZU455"/>
      <c r="ZV455"/>
      <c r="ZW455"/>
      <c r="ZX455"/>
      <c r="ZY455"/>
      <c r="ZZ455"/>
      <c r="AAA455"/>
      <c r="AAB455"/>
      <c r="AAC455"/>
      <c r="AAD455"/>
      <c r="AAE455"/>
      <c r="AAF455"/>
      <c r="AAG455"/>
      <c r="AAH455"/>
      <c r="AAI455"/>
      <c r="AAJ455"/>
      <c r="AAK455"/>
      <c r="AAL455"/>
      <c r="AAM455"/>
      <c r="AAN455"/>
      <c r="AAO455"/>
      <c r="AAP455"/>
      <c r="AAQ455"/>
      <c r="AAR455"/>
      <c r="AAS455"/>
      <c r="AAT455"/>
      <c r="AAU455"/>
      <c r="AAV455"/>
      <c r="AAW455"/>
      <c r="AAX455"/>
      <c r="AAY455"/>
      <c r="AAZ455"/>
      <c r="ABA455"/>
      <c r="ABB455"/>
      <c r="ABC455"/>
      <c r="ABD455"/>
      <c r="ABE455"/>
      <c r="ABF455"/>
      <c r="ABG455"/>
      <c r="ABH455"/>
      <c r="ABI455"/>
      <c r="ABJ455"/>
      <c r="ABK455"/>
      <c r="ABL455"/>
      <c r="ABM455"/>
      <c r="ABN455"/>
      <c r="ABO455"/>
      <c r="ABP455"/>
      <c r="ABQ455"/>
      <c r="ABR455"/>
      <c r="ABS455"/>
      <c r="ABT455"/>
      <c r="ABU455"/>
      <c r="ABV455"/>
      <c r="ABW455"/>
      <c r="ABX455"/>
      <c r="ABY455"/>
      <c r="ABZ455"/>
      <c r="ACA455"/>
      <c r="ACB455"/>
      <c r="ACC455"/>
      <c r="ACD455"/>
      <c r="ACE455"/>
      <c r="ACF455"/>
      <c r="ACG455"/>
      <c r="ACH455"/>
      <c r="ACI455"/>
      <c r="ACJ455"/>
      <c r="ACK455"/>
      <c r="ACL455"/>
      <c r="ACM455"/>
      <c r="ACN455"/>
      <c r="ACO455"/>
      <c r="ACP455"/>
      <c r="ACQ455"/>
      <c r="ACR455"/>
      <c r="ACS455"/>
      <c r="ACT455"/>
      <c r="ACU455"/>
      <c r="ACV455"/>
      <c r="ACW455"/>
      <c r="ACX455"/>
      <c r="ACY455"/>
      <c r="ACZ455"/>
      <c r="ADA455"/>
      <c r="ADB455"/>
      <c r="ADC455"/>
      <c r="ADD455"/>
      <c r="ADE455"/>
      <c r="ADF455"/>
      <c r="ADG455"/>
      <c r="ADH455"/>
      <c r="ADI455"/>
      <c r="ADJ455"/>
      <c r="ADK455"/>
      <c r="ADL455"/>
      <c r="ADM455"/>
      <c r="ADN455"/>
      <c r="ADO455"/>
      <c r="ADP455"/>
      <c r="ADQ455"/>
      <c r="ADR455"/>
      <c r="ADS455"/>
      <c r="ADT455"/>
      <c r="ADU455"/>
      <c r="ADV455"/>
      <c r="ADW455"/>
      <c r="ADX455"/>
      <c r="ADY455"/>
      <c r="ADZ455"/>
      <c r="AEA455"/>
      <c r="AEB455"/>
      <c r="AEC455"/>
      <c r="AED455"/>
      <c r="AEE455"/>
      <c r="AEF455"/>
      <c r="AEG455"/>
      <c r="AEH455"/>
      <c r="AEI455"/>
      <c r="AEJ455"/>
      <c r="AEK455"/>
      <c r="AEL455"/>
      <c r="AEM455"/>
      <c r="AEN455"/>
      <c r="AEO455"/>
      <c r="AEP455"/>
      <c r="AEQ455"/>
      <c r="AER455"/>
      <c r="AES455"/>
      <c r="AET455"/>
      <c r="AEU455"/>
      <c r="AEV455"/>
      <c r="AEW455"/>
      <c r="AEX455"/>
      <c r="AEY455"/>
      <c r="AEZ455"/>
      <c r="AFA455"/>
      <c r="AFB455"/>
      <c r="AFC455"/>
      <c r="AFD455"/>
      <c r="AFE455"/>
      <c r="AFF455"/>
      <c r="AFG455"/>
      <c r="AFH455"/>
      <c r="AFI455"/>
      <c r="AFJ455"/>
      <c r="AFK455"/>
      <c r="AFL455"/>
      <c r="AFM455"/>
      <c r="AFN455"/>
      <c r="AFO455"/>
      <c r="AFP455"/>
      <c r="AFQ455"/>
      <c r="AFR455"/>
      <c r="AFS455"/>
      <c r="AFT455"/>
      <c r="AFU455"/>
      <c r="AFV455"/>
      <c r="AFW455"/>
      <c r="AFX455"/>
      <c r="AFY455"/>
      <c r="AFZ455"/>
      <c r="AGA455"/>
      <c r="AGB455"/>
      <c r="AGC455"/>
      <c r="AGD455"/>
      <c r="AGE455"/>
      <c r="AGF455"/>
      <c r="AGG455"/>
      <c r="AGH455"/>
      <c r="AGI455"/>
      <c r="AGJ455"/>
      <c r="AGK455"/>
      <c r="AGL455"/>
      <c r="AGM455"/>
      <c r="AGN455"/>
      <c r="AGO455"/>
      <c r="AGP455"/>
      <c r="AGQ455"/>
      <c r="AGR455"/>
      <c r="AGS455"/>
      <c r="AGT455"/>
      <c r="AGU455"/>
      <c r="AGV455"/>
      <c r="AGW455"/>
      <c r="AGX455"/>
      <c r="AGY455"/>
      <c r="AGZ455"/>
      <c r="AHA455"/>
      <c r="AHB455"/>
      <c r="AHC455"/>
      <c r="AHD455"/>
      <c r="AHE455"/>
      <c r="AHF455"/>
      <c r="AHG455"/>
      <c r="AHH455"/>
      <c r="AHI455"/>
      <c r="AHJ455"/>
      <c r="AHK455"/>
      <c r="AHL455"/>
      <c r="AHM455"/>
      <c r="AHN455"/>
      <c r="AHO455"/>
      <c r="AHP455"/>
      <c r="AHQ455"/>
      <c r="AHR455"/>
      <c r="AHS455"/>
      <c r="AHT455"/>
      <c r="AHU455"/>
      <c r="AHV455"/>
      <c r="AHW455"/>
      <c r="AHX455"/>
      <c r="AHY455"/>
      <c r="AHZ455"/>
      <c r="AIA455"/>
      <c r="AIB455"/>
      <c r="AIC455"/>
      <c r="AID455"/>
      <c r="AIE455"/>
      <c r="AIF455"/>
      <c r="AIG455"/>
      <c r="AIH455"/>
      <c r="AII455"/>
      <c r="AIJ455"/>
      <c r="AIK455"/>
      <c r="AIL455"/>
      <c r="AIM455"/>
      <c r="AIN455"/>
      <c r="AIO455"/>
      <c r="AIP455"/>
      <c r="AIQ455"/>
      <c r="AIR455"/>
      <c r="AIS455"/>
      <c r="AIT455"/>
      <c r="AIU455"/>
      <c r="AIV455"/>
      <c r="AIW455"/>
      <c r="AIX455"/>
      <c r="AIY455"/>
      <c r="AIZ455"/>
      <c r="AJA455"/>
      <c r="AJB455"/>
      <c r="AJC455"/>
      <c r="AJD455"/>
      <c r="AJE455"/>
      <c r="AJF455"/>
      <c r="AJG455"/>
      <c r="AJH455"/>
      <c r="AJI455"/>
      <c r="AJJ455"/>
      <c r="AJK455"/>
      <c r="AJL455"/>
      <c r="AJM455"/>
      <c r="AJN455"/>
      <c r="AJO455"/>
      <c r="AJP455"/>
      <c r="AJQ455"/>
      <c r="AJR455"/>
      <c r="AJS455"/>
      <c r="AJT455"/>
      <c r="AJU455"/>
      <c r="AJV455"/>
      <c r="AJW455"/>
      <c r="AJX455"/>
      <c r="AJY455"/>
      <c r="AJZ455"/>
      <c r="AKA455"/>
      <c r="AKB455"/>
      <c r="AKC455"/>
      <c r="AKD455"/>
      <c r="AKE455"/>
      <c r="AKF455"/>
      <c r="AKG455"/>
      <c r="AKH455"/>
      <c r="AKI455"/>
      <c r="AKJ455"/>
      <c r="AKK455"/>
      <c r="AKL455"/>
      <c r="AKM455"/>
      <c r="AKN455"/>
      <c r="AKO455"/>
      <c r="AKP455"/>
      <c r="AKQ455"/>
      <c r="AKR455"/>
      <c r="AKS455"/>
      <c r="AKT455"/>
      <c r="AKU455"/>
      <c r="AKV455"/>
      <c r="AKW455"/>
      <c r="AKX455"/>
      <c r="AKY455"/>
      <c r="AKZ455"/>
      <c r="ALA455"/>
      <c r="ALB455"/>
      <c r="ALC455"/>
      <c r="ALD455"/>
      <c r="ALE455"/>
      <c r="ALF455"/>
      <c r="ALG455"/>
      <c r="ALH455"/>
      <c r="ALI455"/>
      <c r="ALJ455"/>
      <c r="ALK455"/>
      <c r="ALL455"/>
      <c r="ALM455"/>
      <c r="ALN455"/>
      <c r="ALO455"/>
      <c r="ALP455"/>
      <c r="ALQ455"/>
      <c r="ALR455"/>
      <c r="ALS455"/>
      <c r="ALT455"/>
      <c r="ALU455"/>
      <c r="ALV455"/>
      <c r="ALW455"/>
      <c r="ALX455"/>
      <c r="ALY455"/>
      <c r="ALZ455"/>
      <c r="AMA455"/>
      <c r="AMB455"/>
      <c r="AMC455"/>
      <c r="AMD455"/>
      <c r="AME455"/>
      <c r="AMF455"/>
      <c r="AMG455"/>
      <c r="AMH455"/>
      <c r="AMI455"/>
      <c r="AMJ455"/>
      <c r="AMK455"/>
      <c r="AML455"/>
      <c r="AMM455"/>
    </row>
    <row r="456" spans="1:1027" s="260" customFormat="1" ht="25.5" customHeight="1">
      <c r="A456" s="655"/>
      <c r="B456" s="655"/>
      <c r="C456" s="254">
        <v>85417</v>
      </c>
      <c r="D456" s="254"/>
      <c r="E456" s="669" t="s">
        <v>277</v>
      </c>
      <c r="F456" s="669"/>
      <c r="G456" s="272">
        <f>SUM(G457:G459)</f>
        <v>4786</v>
      </c>
      <c r="H456" s="272">
        <f>SUM(H457:H459)</f>
        <v>4786</v>
      </c>
      <c r="I456" s="272">
        <f>SUM(I457:I459)</f>
        <v>0</v>
      </c>
      <c r="J456" s="259">
        <f t="shared" si="43"/>
        <v>0</v>
      </c>
      <c r="K456" s="259">
        <f t="shared" si="44"/>
        <v>100</v>
      </c>
      <c r="L456" s="313"/>
      <c r="M456" s="313"/>
      <c r="N456" s="313"/>
      <c r="P456" s="261">
        <f t="shared" ref="P456:P529" si="51">H456-G456</f>
        <v>0</v>
      </c>
    </row>
    <row r="457" spans="1:1027" ht="30.6" customHeight="1">
      <c r="A457" s="655"/>
      <c r="B457" s="655"/>
      <c r="C457" s="263"/>
      <c r="D457" s="263">
        <v>4110</v>
      </c>
      <c r="E457" s="654" t="s">
        <v>221</v>
      </c>
      <c r="F457" s="654"/>
      <c r="G457" s="265">
        <v>688</v>
      </c>
      <c r="H457" s="265">
        <v>688</v>
      </c>
      <c r="I457" s="266">
        <v>0</v>
      </c>
      <c r="J457" s="259">
        <f t="shared" si="43"/>
        <v>0</v>
      </c>
      <c r="K457" s="259">
        <f t="shared" si="44"/>
        <v>100</v>
      </c>
      <c r="L457" s="313"/>
      <c r="M457" s="313"/>
      <c r="N457" s="313"/>
      <c r="P457" s="267">
        <f t="shared" si="51"/>
        <v>0</v>
      </c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  <c r="SX457"/>
      <c r="SY457"/>
      <c r="SZ457"/>
      <c r="TA457"/>
      <c r="TB457"/>
      <c r="TC457"/>
      <c r="TD457"/>
      <c r="TE457"/>
      <c r="TF457"/>
      <c r="TG457"/>
      <c r="TH457"/>
      <c r="TI457"/>
      <c r="TJ457"/>
      <c r="TK457"/>
      <c r="TL457"/>
      <c r="TM457"/>
      <c r="TN457"/>
      <c r="TO457"/>
      <c r="TP457"/>
      <c r="TQ457"/>
      <c r="TR457"/>
      <c r="TS457"/>
      <c r="TT457"/>
      <c r="TU457"/>
      <c r="TV457"/>
      <c r="TW457"/>
      <c r="TX457"/>
      <c r="TY457"/>
      <c r="TZ457"/>
      <c r="UA457"/>
      <c r="UB457"/>
      <c r="UC457"/>
      <c r="UD457"/>
      <c r="UE457"/>
      <c r="UF457"/>
      <c r="UG457"/>
      <c r="UH457"/>
      <c r="UI457"/>
      <c r="UJ457"/>
      <c r="UK457"/>
      <c r="UL457"/>
      <c r="UM457"/>
      <c r="UN457"/>
      <c r="UO457"/>
      <c r="UP457"/>
      <c r="UQ457"/>
      <c r="UR457"/>
      <c r="US457"/>
      <c r="UT457"/>
      <c r="UU457"/>
      <c r="UV457"/>
      <c r="UW457"/>
      <c r="UX457"/>
      <c r="UY457"/>
      <c r="UZ457"/>
      <c r="VA457"/>
      <c r="VB457"/>
      <c r="VC457"/>
      <c r="VD457"/>
      <c r="VE457"/>
      <c r="VF457"/>
      <c r="VG457"/>
      <c r="VH457"/>
      <c r="VI457"/>
      <c r="VJ457"/>
      <c r="VK457"/>
      <c r="VL457"/>
      <c r="VM457"/>
      <c r="VN457"/>
      <c r="VO457"/>
      <c r="VP457"/>
      <c r="VQ457"/>
      <c r="VR457"/>
      <c r="VS457"/>
      <c r="VT457"/>
      <c r="VU457"/>
      <c r="VV457"/>
      <c r="VW457"/>
      <c r="VX457"/>
      <c r="VY457"/>
      <c r="VZ457"/>
      <c r="WA457"/>
      <c r="WB457"/>
      <c r="WC457"/>
      <c r="WD457"/>
      <c r="WE457"/>
      <c r="WF457"/>
      <c r="WG457"/>
      <c r="WH457"/>
      <c r="WI457"/>
      <c r="WJ457"/>
      <c r="WK457"/>
      <c r="WL457"/>
      <c r="WM457"/>
      <c r="WN457"/>
      <c r="WO457"/>
      <c r="WP457"/>
      <c r="WQ457"/>
      <c r="WR457"/>
      <c r="WS457"/>
      <c r="WT457"/>
      <c r="WU457"/>
      <c r="WV457"/>
      <c r="WW457"/>
      <c r="WX457"/>
      <c r="WY457"/>
      <c r="WZ457"/>
      <c r="XA457"/>
      <c r="XB457"/>
      <c r="XC457"/>
      <c r="XD457"/>
      <c r="XE457"/>
      <c r="XF457"/>
      <c r="XG457"/>
      <c r="XH457"/>
      <c r="XI457"/>
      <c r="XJ457"/>
      <c r="XK457"/>
      <c r="XL457"/>
      <c r="XM457"/>
      <c r="XN457"/>
      <c r="XO457"/>
      <c r="XP457"/>
      <c r="XQ457"/>
      <c r="XR457"/>
      <c r="XS457"/>
      <c r="XT457"/>
      <c r="XU457"/>
      <c r="XV457"/>
      <c r="XW457"/>
      <c r="XX457"/>
      <c r="XY457"/>
      <c r="XZ457"/>
      <c r="YA457"/>
      <c r="YB457"/>
      <c r="YC457"/>
      <c r="YD457"/>
      <c r="YE457"/>
      <c r="YF457"/>
      <c r="YG457"/>
      <c r="YH457"/>
      <c r="YI457"/>
      <c r="YJ457"/>
      <c r="YK457"/>
      <c r="YL457"/>
      <c r="YM457"/>
      <c r="YN457"/>
      <c r="YO457"/>
      <c r="YP457"/>
      <c r="YQ457"/>
      <c r="YR457"/>
      <c r="YS457"/>
      <c r="YT457"/>
      <c r="YU457"/>
      <c r="YV457"/>
      <c r="YW457"/>
      <c r="YX457"/>
      <c r="YY457"/>
      <c r="YZ457"/>
      <c r="ZA457"/>
      <c r="ZB457"/>
      <c r="ZC457"/>
      <c r="ZD457"/>
      <c r="ZE457"/>
      <c r="ZF457"/>
      <c r="ZG457"/>
      <c r="ZH457"/>
      <c r="ZI457"/>
      <c r="ZJ457"/>
      <c r="ZK457"/>
      <c r="ZL457"/>
      <c r="ZM457"/>
      <c r="ZN457"/>
      <c r="ZO457"/>
      <c r="ZP457"/>
      <c r="ZQ457"/>
      <c r="ZR457"/>
      <c r="ZS457"/>
      <c r="ZT457"/>
      <c r="ZU457"/>
      <c r="ZV457"/>
      <c r="ZW457"/>
      <c r="ZX457"/>
      <c r="ZY457"/>
      <c r="ZZ457"/>
      <c r="AAA457"/>
      <c r="AAB457"/>
      <c r="AAC457"/>
      <c r="AAD457"/>
      <c r="AAE457"/>
      <c r="AAF457"/>
      <c r="AAG457"/>
      <c r="AAH457"/>
      <c r="AAI457"/>
      <c r="AAJ457"/>
      <c r="AAK457"/>
      <c r="AAL457"/>
      <c r="AAM457"/>
      <c r="AAN457"/>
      <c r="AAO457"/>
      <c r="AAP457"/>
      <c r="AAQ457"/>
      <c r="AAR457"/>
      <c r="AAS457"/>
      <c r="AAT457"/>
      <c r="AAU457"/>
      <c r="AAV457"/>
      <c r="AAW457"/>
      <c r="AAX457"/>
      <c r="AAY457"/>
      <c r="AAZ457"/>
      <c r="ABA457"/>
      <c r="ABB457"/>
      <c r="ABC457"/>
      <c r="ABD457"/>
      <c r="ABE457"/>
      <c r="ABF457"/>
      <c r="ABG457"/>
      <c r="ABH457"/>
      <c r="ABI457"/>
      <c r="ABJ457"/>
      <c r="ABK457"/>
      <c r="ABL457"/>
      <c r="ABM457"/>
      <c r="ABN457"/>
      <c r="ABO457"/>
      <c r="ABP457"/>
      <c r="ABQ457"/>
      <c r="ABR457"/>
      <c r="ABS457"/>
      <c r="ABT457"/>
      <c r="ABU457"/>
      <c r="ABV457"/>
      <c r="ABW457"/>
      <c r="ABX457"/>
      <c r="ABY457"/>
      <c r="ABZ457"/>
      <c r="ACA457"/>
      <c r="ACB457"/>
      <c r="ACC457"/>
      <c r="ACD457"/>
      <c r="ACE457"/>
      <c r="ACF457"/>
      <c r="ACG457"/>
      <c r="ACH457"/>
      <c r="ACI457"/>
      <c r="ACJ457"/>
      <c r="ACK457"/>
      <c r="ACL457"/>
      <c r="ACM457"/>
      <c r="ACN457"/>
      <c r="ACO457"/>
      <c r="ACP457"/>
      <c r="ACQ457"/>
      <c r="ACR457"/>
      <c r="ACS457"/>
      <c r="ACT457"/>
      <c r="ACU457"/>
      <c r="ACV457"/>
      <c r="ACW457"/>
      <c r="ACX457"/>
      <c r="ACY457"/>
      <c r="ACZ457"/>
      <c r="ADA457"/>
      <c r="ADB457"/>
      <c r="ADC457"/>
      <c r="ADD457"/>
      <c r="ADE457"/>
      <c r="ADF457"/>
      <c r="ADG457"/>
      <c r="ADH457"/>
      <c r="ADI457"/>
      <c r="ADJ457"/>
      <c r="ADK457"/>
      <c r="ADL457"/>
      <c r="ADM457"/>
      <c r="ADN457"/>
      <c r="ADO457"/>
      <c r="ADP457"/>
      <c r="ADQ457"/>
      <c r="ADR457"/>
      <c r="ADS457"/>
      <c r="ADT457"/>
      <c r="ADU457"/>
      <c r="ADV457"/>
      <c r="ADW457"/>
      <c r="ADX457"/>
      <c r="ADY457"/>
      <c r="ADZ457"/>
      <c r="AEA457"/>
      <c r="AEB457"/>
      <c r="AEC457"/>
      <c r="AED457"/>
      <c r="AEE457"/>
      <c r="AEF457"/>
      <c r="AEG457"/>
      <c r="AEH457"/>
      <c r="AEI457"/>
      <c r="AEJ457"/>
      <c r="AEK457"/>
      <c r="AEL457"/>
      <c r="AEM457"/>
      <c r="AEN457"/>
      <c r="AEO457"/>
      <c r="AEP457"/>
      <c r="AEQ457"/>
      <c r="AER457"/>
      <c r="AES457"/>
      <c r="AET457"/>
      <c r="AEU457"/>
      <c r="AEV457"/>
      <c r="AEW457"/>
      <c r="AEX457"/>
      <c r="AEY457"/>
      <c r="AEZ457"/>
      <c r="AFA457"/>
      <c r="AFB457"/>
      <c r="AFC457"/>
      <c r="AFD457"/>
      <c r="AFE457"/>
      <c r="AFF457"/>
      <c r="AFG457"/>
      <c r="AFH457"/>
      <c r="AFI457"/>
      <c r="AFJ457"/>
      <c r="AFK457"/>
      <c r="AFL457"/>
      <c r="AFM457"/>
      <c r="AFN457"/>
      <c r="AFO457"/>
      <c r="AFP457"/>
      <c r="AFQ457"/>
      <c r="AFR457"/>
      <c r="AFS457"/>
      <c r="AFT457"/>
      <c r="AFU457"/>
      <c r="AFV457"/>
      <c r="AFW457"/>
      <c r="AFX457"/>
      <c r="AFY457"/>
      <c r="AFZ457"/>
      <c r="AGA457"/>
      <c r="AGB457"/>
      <c r="AGC457"/>
      <c r="AGD457"/>
      <c r="AGE457"/>
      <c r="AGF457"/>
      <c r="AGG457"/>
      <c r="AGH457"/>
      <c r="AGI457"/>
      <c r="AGJ457"/>
      <c r="AGK457"/>
      <c r="AGL457"/>
      <c r="AGM457"/>
      <c r="AGN457"/>
      <c r="AGO457"/>
      <c r="AGP457"/>
      <c r="AGQ457"/>
      <c r="AGR457"/>
      <c r="AGS457"/>
      <c r="AGT457"/>
      <c r="AGU457"/>
      <c r="AGV457"/>
      <c r="AGW457"/>
      <c r="AGX457"/>
      <c r="AGY457"/>
      <c r="AGZ457"/>
      <c r="AHA457"/>
      <c r="AHB457"/>
      <c r="AHC457"/>
      <c r="AHD457"/>
      <c r="AHE457"/>
      <c r="AHF457"/>
      <c r="AHG457"/>
      <c r="AHH457"/>
      <c r="AHI457"/>
      <c r="AHJ457"/>
      <c r="AHK457"/>
      <c r="AHL457"/>
      <c r="AHM457"/>
      <c r="AHN457"/>
      <c r="AHO457"/>
      <c r="AHP457"/>
      <c r="AHQ457"/>
      <c r="AHR457"/>
      <c r="AHS457"/>
      <c r="AHT457"/>
      <c r="AHU457"/>
      <c r="AHV457"/>
      <c r="AHW457"/>
      <c r="AHX457"/>
      <c r="AHY457"/>
      <c r="AHZ457"/>
      <c r="AIA457"/>
      <c r="AIB457"/>
      <c r="AIC457"/>
      <c r="AID457"/>
      <c r="AIE457"/>
      <c r="AIF457"/>
      <c r="AIG457"/>
      <c r="AIH457"/>
      <c r="AII457"/>
      <c r="AIJ457"/>
      <c r="AIK457"/>
      <c r="AIL457"/>
      <c r="AIM457"/>
      <c r="AIN457"/>
      <c r="AIO457"/>
      <c r="AIP457"/>
      <c r="AIQ457"/>
      <c r="AIR457"/>
      <c r="AIS457"/>
      <c r="AIT457"/>
      <c r="AIU457"/>
      <c r="AIV457"/>
      <c r="AIW457"/>
      <c r="AIX457"/>
      <c r="AIY457"/>
      <c r="AIZ457"/>
      <c r="AJA457"/>
      <c r="AJB457"/>
      <c r="AJC457"/>
      <c r="AJD457"/>
      <c r="AJE457"/>
      <c r="AJF457"/>
      <c r="AJG457"/>
      <c r="AJH457"/>
      <c r="AJI457"/>
      <c r="AJJ457"/>
      <c r="AJK457"/>
      <c r="AJL457"/>
      <c r="AJM457"/>
      <c r="AJN457"/>
      <c r="AJO457"/>
      <c r="AJP457"/>
      <c r="AJQ457"/>
      <c r="AJR457"/>
      <c r="AJS457"/>
      <c r="AJT457"/>
      <c r="AJU457"/>
      <c r="AJV457"/>
      <c r="AJW457"/>
      <c r="AJX457"/>
      <c r="AJY457"/>
      <c r="AJZ457"/>
      <c r="AKA457"/>
      <c r="AKB457"/>
      <c r="AKC457"/>
      <c r="AKD457"/>
      <c r="AKE457"/>
      <c r="AKF457"/>
      <c r="AKG457"/>
      <c r="AKH457"/>
      <c r="AKI457"/>
      <c r="AKJ457"/>
      <c r="AKK457"/>
      <c r="AKL457"/>
      <c r="AKM457"/>
      <c r="AKN457"/>
      <c r="AKO457"/>
      <c r="AKP457"/>
      <c r="AKQ457"/>
      <c r="AKR457"/>
      <c r="AKS457"/>
      <c r="AKT457"/>
      <c r="AKU457"/>
      <c r="AKV457"/>
      <c r="AKW457"/>
      <c r="AKX457"/>
      <c r="AKY457"/>
      <c r="AKZ457"/>
      <c r="ALA457"/>
      <c r="ALB457"/>
      <c r="ALC457"/>
      <c r="ALD457"/>
      <c r="ALE457"/>
      <c r="ALF457"/>
      <c r="ALG457"/>
      <c r="ALH457"/>
      <c r="ALI457"/>
      <c r="ALJ457"/>
      <c r="ALK457"/>
      <c r="ALL457"/>
      <c r="ALM457"/>
      <c r="ALN457"/>
      <c r="ALO457"/>
      <c r="ALP457"/>
      <c r="ALQ457"/>
      <c r="ALR457"/>
      <c r="ALS457"/>
      <c r="ALT457"/>
      <c r="ALU457"/>
      <c r="ALV457"/>
      <c r="ALW457"/>
      <c r="ALX457"/>
      <c r="ALY457"/>
      <c r="ALZ457"/>
      <c r="AMA457"/>
      <c r="AMB457"/>
      <c r="AMC457"/>
      <c r="AMD457"/>
      <c r="AME457"/>
      <c r="AMF457"/>
      <c r="AMG457"/>
      <c r="AMH457"/>
      <c r="AMI457"/>
      <c r="AMJ457"/>
      <c r="AMK457"/>
      <c r="AML457"/>
      <c r="AMM457"/>
    </row>
    <row r="458" spans="1:1027" ht="30.6" customHeight="1">
      <c r="A458" s="655"/>
      <c r="B458" s="655"/>
      <c r="C458" s="263"/>
      <c r="D458" s="263">
        <v>4120</v>
      </c>
      <c r="E458" s="654" t="s">
        <v>222</v>
      </c>
      <c r="F458" s="654"/>
      <c r="G458" s="265">
        <v>98</v>
      </c>
      <c r="H458" s="265">
        <v>98</v>
      </c>
      <c r="I458" s="266">
        <v>0</v>
      </c>
      <c r="J458" s="259">
        <f t="shared" si="43"/>
        <v>0</v>
      </c>
      <c r="K458" s="259">
        <f t="shared" si="44"/>
        <v>100</v>
      </c>
      <c r="L458" s="313"/>
      <c r="M458" s="313"/>
      <c r="N458" s="313"/>
      <c r="P458" s="267">
        <f t="shared" si="51"/>
        <v>0</v>
      </c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  <c r="UR458"/>
      <c r="US458"/>
      <c r="UT458"/>
      <c r="UU458"/>
      <c r="UV458"/>
      <c r="UW458"/>
      <c r="UX458"/>
      <c r="UY458"/>
      <c r="UZ458"/>
      <c r="VA458"/>
      <c r="VB458"/>
      <c r="VC458"/>
      <c r="VD458"/>
      <c r="VE458"/>
      <c r="VF458"/>
      <c r="VG458"/>
      <c r="VH458"/>
      <c r="VI458"/>
      <c r="VJ458"/>
      <c r="VK458"/>
      <c r="VL458"/>
      <c r="VM458"/>
      <c r="VN458"/>
      <c r="VO458"/>
      <c r="VP458"/>
      <c r="VQ458"/>
      <c r="VR458"/>
      <c r="VS458"/>
      <c r="VT458"/>
      <c r="VU458"/>
      <c r="VV458"/>
      <c r="VW458"/>
      <c r="VX458"/>
      <c r="VY458"/>
      <c r="VZ458"/>
      <c r="WA458"/>
      <c r="WB458"/>
      <c r="WC458"/>
      <c r="WD458"/>
      <c r="WE458"/>
      <c r="WF458"/>
      <c r="WG458"/>
      <c r="WH458"/>
      <c r="WI458"/>
      <c r="WJ458"/>
      <c r="WK458"/>
      <c r="WL458"/>
      <c r="WM458"/>
      <c r="WN458"/>
      <c r="WO458"/>
      <c r="WP458"/>
      <c r="WQ458"/>
      <c r="WR458"/>
      <c r="WS458"/>
      <c r="WT458"/>
      <c r="WU458"/>
      <c r="WV458"/>
      <c r="WW458"/>
      <c r="WX458"/>
      <c r="WY458"/>
      <c r="WZ458"/>
      <c r="XA458"/>
      <c r="XB458"/>
      <c r="XC458"/>
      <c r="XD458"/>
      <c r="XE458"/>
      <c r="XF458"/>
      <c r="XG458"/>
      <c r="XH458"/>
      <c r="XI458"/>
      <c r="XJ458"/>
      <c r="XK458"/>
      <c r="XL458"/>
      <c r="XM458"/>
      <c r="XN458"/>
      <c r="XO458"/>
      <c r="XP458"/>
      <c r="XQ458"/>
      <c r="XR458"/>
      <c r="XS458"/>
      <c r="XT458"/>
      <c r="XU458"/>
      <c r="XV458"/>
      <c r="XW458"/>
      <c r="XX458"/>
      <c r="XY458"/>
      <c r="XZ458"/>
      <c r="YA458"/>
      <c r="YB458"/>
      <c r="YC458"/>
      <c r="YD458"/>
      <c r="YE458"/>
      <c r="YF458"/>
      <c r="YG458"/>
      <c r="YH458"/>
      <c r="YI458"/>
      <c r="YJ458"/>
      <c r="YK458"/>
      <c r="YL458"/>
      <c r="YM458"/>
      <c r="YN458"/>
      <c r="YO458"/>
      <c r="YP458"/>
      <c r="YQ458"/>
      <c r="YR458"/>
      <c r="YS458"/>
      <c r="YT458"/>
      <c r="YU458"/>
      <c r="YV458"/>
      <c r="YW458"/>
      <c r="YX458"/>
      <c r="YY458"/>
      <c r="YZ458"/>
      <c r="ZA458"/>
      <c r="ZB458"/>
      <c r="ZC458"/>
      <c r="ZD458"/>
      <c r="ZE458"/>
      <c r="ZF458"/>
      <c r="ZG458"/>
      <c r="ZH458"/>
      <c r="ZI458"/>
      <c r="ZJ458"/>
      <c r="ZK458"/>
      <c r="ZL458"/>
      <c r="ZM458"/>
      <c r="ZN458"/>
      <c r="ZO458"/>
      <c r="ZP458"/>
      <c r="ZQ458"/>
      <c r="ZR458"/>
      <c r="ZS458"/>
      <c r="ZT458"/>
      <c r="ZU458"/>
      <c r="ZV458"/>
      <c r="ZW458"/>
      <c r="ZX458"/>
      <c r="ZY458"/>
      <c r="ZZ458"/>
      <c r="AAA458"/>
      <c r="AAB458"/>
      <c r="AAC458"/>
      <c r="AAD458"/>
      <c r="AAE458"/>
      <c r="AAF458"/>
      <c r="AAG458"/>
      <c r="AAH458"/>
      <c r="AAI458"/>
      <c r="AAJ458"/>
      <c r="AAK458"/>
      <c r="AAL458"/>
      <c r="AAM458"/>
      <c r="AAN458"/>
      <c r="AAO458"/>
      <c r="AAP458"/>
      <c r="AAQ458"/>
      <c r="AAR458"/>
      <c r="AAS458"/>
      <c r="AAT458"/>
      <c r="AAU458"/>
      <c r="AAV458"/>
      <c r="AAW458"/>
      <c r="AAX458"/>
      <c r="AAY458"/>
      <c r="AAZ458"/>
      <c r="ABA458"/>
      <c r="ABB458"/>
      <c r="ABC458"/>
      <c r="ABD458"/>
      <c r="ABE458"/>
      <c r="ABF458"/>
      <c r="ABG458"/>
      <c r="ABH458"/>
      <c r="ABI458"/>
      <c r="ABJ458"/>
      <c r="ABK458"/>
      <c r="ABL458"/>
      <c r="ABM458"/>
      <c r="ABN458"/>
      <c r="ABO458"/>
      <c r="ABP458"/>
      <c r="ABQ458"/>
      <c r="ABR458"/>
      <c r="ABS458"/>
      <c r="ABT458"/>
      <c r="ABU458"/>
      <c r="ABV458"/>
      <c r="ABW458"/>
      <c r="ABX458"/>
      <c r="ABY458"/>
      <c r="ABZ458"/>
      <c r="ACA458"/>
      <c r="ACB458"/>
      <c r="ACC458"/>
      <c r="ACD458"/>
      <c r="ACE458"/>
      <c r="ACF458"/>
      <c r="ACG458"/>
      <c r="ACH458"/>
      <c r="ACI458"/>
      <c r="ACJ458"/>
      <c r="ACK458"/>
      <c r="ACL458"/>
      <c r="ACM458"/>
      <c r="ACN458"/>
      <c r="ACO458"/>
      <c r="ACP458"/>
      <c r="ACQ458"/>
      <c r="ACR458"/>
      <c r="ACS458"/>
      <c r="ACT458"/>
      <c r="ACU458"/>
      <c r="ACV458"/>
      <c r="ACW458"/>
      <c r="ACX458"/>
      <c r="ACY458"/>
      <c r="ACZ458"/>
      <c r="ADA458"/>
      <c r="ADB458"/>
      <c r="ADC458"/>
      <c r="ADD458"/>
      <c r="ADE458"/>
      <c r="ADF458"/>
      <c r="ADG458"/>
      <c r="ADH458"/>
      <c r="ADI458"/>
      <c r="ADJ458"/>
      <c r="ADK458"/>
      <c r="ADL458"/>
      <c r="ADM458"/>
      <c r="ADN458"/>
      <c r="ADO458"/>
      <c r="ADP458"/>
      <c r="ADQ458"/>
      <c r="ADR458"/>
      <c r="ADS458"/>
      <c r="ADT458"/>
      <c r="ADU458"/>
      <c r="ADV458"/>
      <c r="ADW458"/>
      <c r="ADX458"/>
      <c r="ADY458"/>
      <c r="ADZ458"/>
      <c r="AEA458"/>
      <c r="AEB458"/>
      <c r="AEC458"/>
      <c r="AED458"/>
      <c r="AEE458"/>
      <c r="AEF458"/>
      <c r="AEG458"/>
      <c r="AEH458"/>
      <c r="AEI458"/>
      <c r="AEJ458"/>
      <c r="AEK458"/>
      <c r="AEL458"/>
      <c r="AEM458"/>
      <c r="AEN458"/>
      <c r="AEO458"/>
      <c r="AEP458"/>
      <c r="AEQ458"/>
      <c r="AER458"/>
      <c r="AES458"/>
      <c r="AET458"/>
      <c r="AEU458"/>
      <c r="AEV458"/>
      <c r="AEW458"/>
      <c r="AEX458"/>
      <c r="AEY458"/>
      <c r="AEZ458"/>
      <c r="AFA458"/>
      <c r="AFB458"/>
      <c r="AFC458"/>
      <c r="AFD458"/>
      <c r="AFE458"/>
      <c r="AFF458"/>
      <c r="AFG458"/>
      <c r="AFH458"/>
      <c r="AFI458"/>
      <c r="AFJ458"/>
      <c r="AFK458"/>
      <c r="AFL458"/>
      <c r="AFM458"/>
      <c r="AFN458"/>
      <c r="AFO458"/>
      <c r="AFP458"/>
      <c r="AFQ458"/>
      <c r="AFR458"/>
      <c r="AFS458"/>
      <c r="AFT458"/>
      <c r="AFU458"/>
      <c r="AFV458"/>
      <c r="AFW458"/>
      <c r="AFX458"/>
      <c r="AFY458"/>
      <c r="AFZ458"/>
      <c r="AGA458"/>
      <c r="AGB458"/>
      <c r="AGC458"/>
      <c r="AGD458"/>
      <c r="AGE458"/>
      <c r="AGF458"/>
      <c r="AGG458"/>
      <c r="AGH458"/>
      <c r="AGI458"/>
      <c r="AGJ458"/>
      <c r="AGK458"/>
      <c r="AGL458"/>
      <c r="AGM458"/>
      <c r="AGN458"/>
      <c r="AGO458"/>
      <c r="AGP458"/>
      <c r="AGQ458"/>
      <c r="AGR458"/>
      <c r="AGS458"/>
      <c r="AGT458"/>
      <c r="AGU458"/>
      <c r="AGV458"/>
      <c r="AGW458"/>
      <c r="AGX458"/>
      <c r="AGY458"/>
      <c r="AGZ458"/>
      <c r="AHA458"/>
      <c r="AHB458"/>
      <c r="AHC458"/>
      <c r="AHD458"/>
      <c r="AHE458"/>
      <c r="AHF458"/>
      <c r="AHG458"/>
      <c r="AHH458"/>
      <c r="AHI458"/>
      <c r="AHJ458"/>
      <c r="AHK458"/>
      <c r="AHL458"/>
      <c r="AHM458"/>
      <c r="AHN458"/>
      <c r="AHO458"/>
      <c r="AHP458"/>
      <c r="AHQ458"/>
      <c r="AHR458"/>
      <c r="AHS458"/>
      <c r="AHT458"/>
      <c r="AHU458"/>
      <c r="AHV458"/>
      <c r="AHW458"/>
      <c r="AHX458"/>
      <c r="AHY458"/>
      <c r="AHZ458"/>
      <c r="AIA458"/>
      <c r="AIB458"/>
      <c r="AIC458"/>
      <c r="AID458"/>
      <c r="AIE458"/>
      <c r="AIF458"/>
      <c r="AIG458"/>
      <c r="AIH458"/>
      <c r="AII458"/>
      <c r="AIJ458"/>
      <c r="AIK458"/>
      <c r="AIL458"/>
      <c r="AIM458"/>
      <c r="AIN458"/>
      <c r="AIO458"/>
      <c r="AIP458"/>
      <c r="AIQ458"/>
      <c r="AIR458"/>
      <c r="AIS458"/>
      <c r="AIT458"/>
      <c r="AIU458"/>
      <c r="AIV458"/>
      <c r="AIW458"/>
      <c r="AIX458"/>
      <c r="AIY458"/>
      <c r="AIZ458"/>
      <c r="AJA458"/>
      <c r="AJB458"/>
      <c r="AJC458"/>
      <c r="AJD458"/>
      <c r="AJE458"/>
      <c r="AJF458"/>
      <c r="AJG458"/>
      <c r="AJH458"/>
      <c r="AJI458"/>
      <c r="AJJ458"/>
      <c r="AJK458"/>
      <c r="AJL458"/>
      <c r="AJM458"/>
      <c r="AJN458"/>
      <c r="AJO458"/>
      <c r="AJP458"/>
      <c r="AJQ458"/>
      <c r="AJR458"/>
      <c r="AJS458"/>
      <c r="AJT458"/>
      <c r="AJU458"/>
      <c r="AJV458"/>
      <c r="AJW458"/>
      <c r="AJX458"/>
      <c r="AJY458"/>
      <c r="AJZ458"/>
      <c r="AKA458"/>
      <c r="AKB458"/>
      <c r="AKC458"/>
      <c r="AKD458"/>
      <c r="AKE458"/>
      <c r="AKF458"/>
      <c r="AKG458"/>
      <c r="AKH458"/>
      <c r="AKI458"/>
      <c r="AKJ458"/>
      <c r="AKK458"/>
      <c r="AKL458"/>
      <c r="AKM458"/>
      <c r="AKN458"/>
      <c r="AKO458"/>
      <c r="AKP458"/>
      <c r="AKQ458"/>
      <c r="AKR458"/>
      <c r="AKS458"/>
      <c r="AKT458"/>
      <c r="AKU458"/>
      <c r="AKV458"/>
      <c r="AKW458"/>
      <c r="AKX458"/>
      <c r="AKY458"/>
      <c r="AKZ458"/>
      <c r="ALA458"/>
      <c r="ALB458"/>
      <c r="ALC458"/>
      <c r="ALD458"/>
      <c r="ALE458"/>
      <c r="ALF458"/>
      <c r="ALG458"/>
      <c r="ALH458"/>
      <c r="ALI458"/>
      <c r="ALJ458"/>
      <c r="ALK458"/>
      <c r="ALL458"/>
      <c r="ALM458"/>
      <c r="ALN458"/>
      <c r="ALO458"/>
      <c r="ALP458"/>
      <c r="ALQ458"/>
      <c r="ALR458"/>
      <c r="ALS458"/>
      <c r="ALT458"/>
      <c r="ALU458"/>
      <c r="ALV458"/>
      <c r="ALW458"/>
      <c r="ALX458"/>
      <c r="ALY458"/>
      <c r="ALZ458"/>
      <c r="AMA458"/>
      <c r="AMB458"/>
      <c r="AMC458"/>
      <c r="AMD458"/>
      <c r="AME458"/>
      <c r="AMF458"/>
      <c r="AMG458"/>
      <c r="AMH458"/>
      <c r="AMI458"/>
      <c r="AMJ458"/>
      <c r="AMK458"/>
      <c r="AML458"/>
      <c r="AMM458"/>
    </row>
    <row r="459" spans="1:1027" ht="25.5" customHeight="1">
      <c r="A459" s="655"/>
      <c r="B459" s="655"/>
      <c r="C459" s="263"/>
      <c r="D459" s="263">
        <v>4170</v>
      </c>
      <c r="E459" s="654" t="s">
        <v>237</v>
      </c>
      <c r="F459" s="654"/>
      <c r="G459" s="265">
        <v>4000</v>
      </c>
      <c r="H459" s="265">
        <v>4000</v>
      </c>
      <c r="I459" s="266">
        <v>0</v>
      </c>
      <c r="J459" s="259">
        <f t="shared" si="43"/>
        <v>0</v>
      </c>
      <c r="K459" s="259">
        <f t="shared" si="44"/>
        <v>100</v>
      </c>
      <c r="L459" s="313"/>
      <c r="M459" s="313"/>
      <c r="N459" s="313"/>
      <c r="P459" s="267">
        <f t="shared" si="51"/>
        <v>0</v>
      </c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  <c r="TE459"/>
      <c r="TF459"/>
      <c r="TG459"/>
      <c r="TH459"/>
      <c r="TI459"/>
      <c r="TJ459"/>
      <c r="TK459"/>
      <c r="TL459"/>
      <c r="TM459"/>
      <c r="TN459"/>
      <c r="TO459"/>
      <c r="TP459"/>
      <c r="TQ459"/>
      <c r="TR459"/>
      <c r="TS459"/>
      <c r="TT459"/>
      <c r="TU459"/>
      <c r="TV459"/>
      <c r="TW459"/>
      <c r="TX459"/>
      <c r="TY459"/>
      <c r="TZ459"/>
      <c r="UA459"/>
      <c r="UB459"/>
      <c r="UC459"/>
      <c r="UD459"/>
      <c r="UE459"/>
      <c r="UF459"/>
      <c r="UG459"/>
      <c r="UH459"/>
      <c r="UI459"/>
      <c r="UJ459"/>
      <c r="UK459"/>
      <c r="UL459"/>
      <c r="UM459"/>
      <c r="UN459"/>
      <c r="UO459"/>
      <c r="UP459"/>
      <c r="UQ459"/>
      <c r="UR459"/>
      <c r="US459"/>
      <c r="UT459"/>
      <c r="UU459"/>
      <c r="UV459"/>
      <c r="UW459"/>
      <c r="UX459"/>
      <c r="UY459"/>
      <c r="UZ459"/>
      <c r="VA459"/>
      <c r="VB459"/>
      <c r="VC459"/>
      <c r="VD459"/>
      <c r="VE459"/>
      <c r="VF459"/>
      <c r="VG459"/>
      <c r="VH459"/>
      <c r="VI459"/>
      <c r="VJ459"/>
      <c r="VK459"/>
      <c r="VL459"/>
      <c r="VM459"/>
      <c r="VN459"/>
      <c r="VO459"/>
      <c r="VP459"/>
      <c r="VQ459"/>
      <c r="VR459"/>
      <c r="VS459"/>
      <c r="VT459"/>
      <c r="VU459"/>
      <c r="VV459"/>
      <c r="VW459"/>
      <c r="VX459"/>
      <c r="VY459"/>
      <c r="VZ459"/>
      <c r="WA459"/>
      <c r="WB459"/>
      <c r="WC459"/>
      <c r="WD459"/>
      <c r="WE459"/>
      <c r="WF459"/>
      <c r="WG459"/>
      <c r="WH459"/>
      <c r="WI459"/>
      <c r="WJ459"/>
      <c r="WK459"/>
      <c r="WL459"/>
      <c r="WM459"/>
      <c r="WN459"/>
      <c r="WO459"/>
      <c r="WP459"/>
      <c r="WQ459"/>
      <c r="WR459"/>
      <c r="WS459"/>
      <c r="WT459"/>
      <c r="WU459"/>
      <c r="WV459"/>
      <c r="WW459"/>
      <c r="WX459"/>
      <c r="WY459"/>
      <c r="WZ459"/>
      <c r="XA459"/>
      <c r="XB459"/>
      <c r="XC459"/>
      <c r="XD459"/>
      <c r="XE459"/>
      <c r="XF459"/>
      <c r="XG459"/>
      <c r="XH459"/>
      <c r="XI459"/>
      <c r="XJ459"/>
      <c r="XK459"/>
      <c r="XL459"/>
      <c r="XM459"/>
      <c r="XN459"/>
      <c r="XO459"/>
      <c r="XP459"/>
      <c r="XQ459"/>
      <c r="XR459"/>
      <c r="XS459"/>
      <c r="XT459"/>
      <c r="XU459"/>
      <c r="XV459"/>
      <c r="XW459"/>
      <c r="XX459"/>
      <c r="XY459"/>
      <c r="XZ459"/>
      <c r="YA459"/>
      <c r="YB459"/>
      <c r="YC459"/>
      <c r="YD459"/>
      <c r="YE459"/>
      <c r="YF459"/>
      <c r="YG459"/>
      <c r="YH459"/>
      <c r="YI459"/>
      <c r="YJ459"/>
      <c r="YK459"/>
      <c r="YL459"/>
      <c r="YM459"/>
      <c r="YN459"/>
      <c r="YO459"/>
      <c r="YP459"/>
      <c r="YQ459"/>
      <c r="YR459"/>
      <c r="YS459"/>
      <c r="YT459"/>
      <c r="YU459"/>
      <c r="YV459"/>
      <c r="YW459"/>
      <c r="YX459"/>
      <c r="YY459"/>
      <c r="YZ459"/>
      <c r="ZA459"/>
      <c r="ZB459"/>
      <c r="ZC459"/>
      <c r="ZD459"/>
      <c r="ZE459"/>
      <c r="ZF459"/>
      <c r="ZG459"/>
      <c r="ZH459"/>
      <c r="ZI459"/>
      <c r="ZJ459"/>
      <c r="ZK459"/>
      <c r="ZL459"/>
      <c r="ZM459"/>
      <c r="ZN459"/>
      <c r="ZO459"/>
      <c r="ZP459"/>
      <c r="ZQ459"/>
      <c r="ZR459"/>
      <c r="ZS459"/>
      <c r="ZT459"/>
      <c r="ZU459"/>
      <c r="ZV459"/>
      <c r="ZW459"/>
      <c r="ZX459"/>
      <c r="ZY459"/>
      <c r="ZZ459"/>
      <c r="AAA459"/>
      <c r="AAB459"/>
      <c r="AAC459"/>
      <c r="AAD459"/>
      <c r="AAE459"/>
      <c r="AAF459"/>
      <c r="AAG459"/>
      <c r="AAH459"/>
      <c r="AAI459"/>
      <c r="AAJ459"/>
      <c r="AAK459"/>
      <c r="AAL459"/>
      <c r="AAM459"/>
      <c r="AAN459"/>
      <c r="AAO459"/>
      <c r="AAP459"/>
      <c r="AAQ459"/>
      <c r="AAR459"/>
      <c r="AAS459"/>
      <c r="AAT459"/>
      <c r="AAU459"/>
      <c r="AAV459"/>
      <c r="AAW459"/>
      <c r="AAX459"/>
      <c r="AAY459"/>
      <c r="AAZ459"/>
      <c r="ABA459"/>
      <c r="ABB459"/>
      <c r="ABC459"/>
      <c r="ABD459"/>
      <c r="ABE459"/>
      <c r="ABF459"/>
      <c r="ABG459"/>
      <c r="ABH459"/>
      <c r="ABI459"/>
      <c r="ABJ459"/>
      <c r="ABK459"/>
      <c r="ABL459"/>
      <c r="ABM459"/>
      <c r="ABN459"/>
      <c r="ABO459"/>
      <c r="ABP459"/>
      <c r="ABQ459"/>
      <c r="ABR459"/>
      <c r="ABS459"/>
      <c r="ABT459"/>
      <c r="ABU459"/>
      <c r="ABV459"/>
      <c r="ABW459"/>
      <c r="ABX459"/>
      <c r="ABY459"/>
      <c r="ABZ459"/>
      <c r="ACA459"/>
      <c r="ACB459"/>
      <c r="ACC459"/>
      <c r="ACD459"/>
      <c r="ACE459"/>
      <c r="ACF459"/>
      <c r="ACG459"/>
      <c r="ACH459"/>
      <c r="ACI459"/>
      <c r="ACJ459"/>
      <c r="ACK459"/>
      <c r="ACL459"/>
      <c r="ACM459"/>
      <c r="ACN459"/>
      <c r="ACO459"/>
      <c r="ACP459"/>
      <c r="ACQ459"/>
      <c r="ACR459"/>
      <c r="ACS459"/>
      <c r="ACT459"/>
      <c r="ACU459"/>
      <c r="ACV459"/>
      <c r="ACW459"/>
      <c r="ACX459"/>
      <c r="ACY459"/>
      <c r="ACZ459"/>
      <c r="ADA459"/>
      <c r="ADB459"/>
      <c r="ADC459"/>
      <c r="ADD459"/>
      <c r="ADE459"/>
      <c r="ADF459"/>
      <c r="ADG459"/>
      <c r="ADH459"/>
      <c r="ADI459"/>
      <c r="ADJ459"/>
      <c r="ADK459"/>
      <c r="ADL459"/>
      <c r="ADM459"/>
      <c r="ADN459"/>
      <c r="ADO459"/>
      <c r="ADP459"/>
      <c r="ADQ459"/>
      <c r="ADR459"/>
      <c r="ADS459"/>
      <c r="ADT459"/>
      <c r="ADU459"/>
      <c r="ADV459"/>
      <c r="ADW459"/>
      <c r="ADX459"/>
      <c r="ADY459"/>
      <c r="ADZ459"/>
      <c r="AEA459"/>
      <c r="AEB459"/>
      <c r="AEC459"/>
      <c r="AED459"/>
      <c r="AEE459"/>
      <c r="AEF459"/>
      <c r="AEG459"/>
      <c r="AEH459"/>
      <c r="AEI459"/>
      <c r="AEJ459"/>
      <c r="AEK459"/>
      <c r="AEL459"/>
      <c r="AEM459"/>
      <c r="AEN459"/>
      <c r="AEO459"/>
      <c r="AEP459"/>
      <c r="AEQ459"/>
      <c r="AER459"/>
      <c r="AES459"/>
      <c r="AET459"/>
      <c r="AEU459"/>
      <c r="AEV459"/>
      <c r="AEW459"/>
      <c r="AEX459"/>
      <c r="AEY459"/>
      <c r="AEZ459"/>
      <c r="AFA459"/>
      <c r="AFB459"/>
      <c r="AFC459"/>
      <c r="AFD459"/>
      <c r="AFE459"/>
      <c r="AFF459"/>
      <c r="AFG459"/>
      <c r="AFH459"/>
      <c r="AFI459"/>
      <c r="AFJ459"/>
      <c r="AFK459"/>
      <c r="AFL459"/>
      <c r="AFM459"/>
      <c r="AFN459"/>
      <c r="AFO459"/>
      <c r="AFP459"/>
      <c r="AFQ459"/>
      <c r="AFR459"/>
      <c r="AFS459"/>
      <c r="AFT459"/>
      <c r="AFU459"/>
      <c r="AFV459"/>
      <c r="AFW459"/>
      <c r="AFX459"/>
      <c r="AFY459"/>
      <c r="AFZ459"/>
      <c r="AGA459"/>
      <c r="AGB459"/>
      <c r="AGC459"/>
      <c r="AGD459"/>
      <c r="AGE459"/>
      <c r="AGF459"/>
      <c r="AGG459"/>
      <c r="AGH459"/>
      <c r="AGI459"/>
      <c r="AGJ459"/>
      <c r="AGK459"/>
      <c r="AGL459"/>
      <c r="AGM459"/>
      <c r="AGN459"/>
      <c r="AGO459"/>
      <c r="AGP459"/>
      <c r="AGQ459"/>
      <c r="AGR459"/>
      <c r="AGS459"/>
      <c r="AGT459"/>
      <c r="AGU459"/>
      <c r="AGV459"/>
      <c r="AGW459"/>
      <c r="AGX459"/>
      <c r="AGY459"/>
      <c r="AGZ459"/>
      <c r="AHA459"/>
      <c r="AHB459"/>
      <c r="AHC459"/>
      <c r="AHD459"/>
      <c r="AHE459"/>
      <c r="AHF459"/>
      <c r="AHG459"/>
      <c r="AHH459"/>
      <c r="AHI459"/>
      <c r="AHJ459"/>
      <c r="AHK459"/>
      <c r="AHL459"/>
      <c r="AHM459"/>
      <c r="AHN459"/>
      <c r="AHO459"/>
      <c r="AHP459"/>
      <c r="AHQ459"/>
      <c r="AHR459"/>
      <c r="AHS459"/>
      <c r="AHT459"/>
      <c r="AHU459"/>
      <c r="AHV459"/>
      <c r="AHW459"/>
      <c r="AHX459"/>
      <c r="AHY459"/>
      <c r="AHZ459"/>
      <c r="AIA459"/>
      <c r="AIB459"/>
      <c r="AIC459"/>
      <c r="AID459"/>
      <c r="AIE459"/>
      <c r="AIF459"/>
      <c r="AIG459"/>
      <c r="AIH459"/>
      <c r="AII459"/>
      <c r="AIJ459"/>
      <c r="AIK459"/>
      <c r="AIL459"/>
      <c r="AIM459"/>
      <c r="AIN459"/>
      <c r="AIO459"/>
      <c r="AIP459"/>
      <c r="AIQ459"/>
      <c r="AIR459"/>
      <c r="AIS459"/>
      <c r="AIT459"/>
      <c r="AIU459"/>
      <c r="AIV459"/>
      <c r="AIW459"/>
      <c r="AIX459"/>
      <c r="AIY459"/>
      <c r="AIZ459"/>
      <c r="AJA459"/>
      <c r="AJB459"/>
      <c r="AJC459"/>
      <c r="AJD459"/>
      <c r="AJE459"/>
      <c r="AJF459"/>
      <c r="AJG459"/>
      <c r="AJH459"/>
      <c r="AJI459"/>
      <c r="AJJ459"/>
      <c r="AJK459"/>
      <c r="AJL459"/>
      <c r="AJM459"/>
      <c r="AJN459"/>
      <c r="AJO459"/>
      <c r="AJP459"/>
      <c r="AJQ459"/>
      <c r="AJR459"/>
      <c r="AJS459"/>
      <c r="AJT459"/>
      <c r="AJU459"/>
      <c r="AJV459"/>
      <c r="AJW459"/>
      <c r="AJX459"/>
      <c r="AJY459"/>
      <c r="AJZ459"/>
      <c r="AKA459"/>
      <c r="AKB459"/>
      <c r="AKC459"/>
      <c r="AKD459"/>
      <c r="AKE459"/>
      <c r="AKF459"/>
      <c r="AKG459"/>
      <c r="AKH459"/>
      <c r="AKI459"/>
      <c r="AKJ459"/>
      <c r="AKK459"/>
      <c r="AKL459"/>
      <c r="AKM459"/>
      <c r="AKN459"/>
      <c r="AKO459"/>
      <c r="AKP459"/>
      <c r="AKQ459"/>
      <c r="AKR459"/>
      <c r="AKS459"/>
      <c r="AKT459"/>
      <c r="AKU459"/>
      <c r="AKV459"/>
      <c r="AKW459"/>
      <c r="AKX459"/>
      <c r="AKY459"/>
      <c r="AKZ459"/>
      <c r="ALA459"/>
      <c r="ALB459"/>
      <c r="ALC459"/>
      <c r="ALD459"/>
      <c r="ALE459"/>
      <c r="ALF459"/>
      <c r="ALG459"/>
      <c r="ALH459"/>
      <c r="ALI459"/>
      <c r="ALJ459"/>
      <c r="ALK459"/>
      <c r="ALL459"/>
      <c r="ALM459"/>
      <c r="ALN459"/>
      <c r="ALO459"/>
      <c r="ALP459"/>
      <c r="ALQ459"/>
      <c r="ALR459"/>
      <c r="ALS459"/>
      <c r="ALT459"/>
      <c r="ALU459"/>
      <c r="ALV459"/>
      <c r="ALW459"/>
      <c r="ALX459"/>
      <c r="ALY459"/>
      <c r="ALZ459"/>
      <c r="AMA459"/>
      <c r="AMB459"/>
      <c r="AMC459"/>
      <c r="AMD459"/>
      <c r="AME459"/>
      <c r="AMF459"/>
      <c r="AMG459"/>
      <c r="AMH459"/>
      <c r="AMI459"/>
      <c r="AMJ459"/>
      <c r="AMK459"/>
      <c r="AML459"/>
      <c r="AMM459"/>
    </row>
    <row r="460" spans="1:1027" s="411" customFormat="1" ht="25.5" customHeight="1">
      <c r="A460" s="709">
        <v>855</v>
      </c>
      <c r="B460" s="709"/>
      <c r="C460" s="491"/>
      <c r="D460" s="491"/>
      <c r="E460" s="669" t="s">
        <v>570</v>
      </c>
      <c r="F460" s="669"/>
      <c r="G460" s="272">
        <f t="shared" ref="G460:H460" si="52">SUM(G461,G478,G495,G497,G517,G519)</f>
        <v>31212781</v>
      </c>
      <c r="H460" s="272">
        <f t="shared" si="52"/>
        <v>31162031</v>
      </c>
      <c r="I460" s="272">
        <f>SUM(I461,I478,I495,I497,I517,I519)</f>
        <v>16640743.730000002</v>
      </c>
      <c r="J460" s="259">
        <f t="shared" si="43"/>
        <v>53.400703343116504</v>
      </c>
      <c r="K460" s="259">
        <f t="shared" si="44"/>
        <v>99.837406349661691</v>
      </c>
      <c r="L460" s="313"/>
      <c r="M460" s="313"/>
      <c r="N460" s="313"/>
      <c r="O460" s="260"/>
      <c r="P460" s="261"/>
    </row>
    <row r="461" spans="1:1027" s="411" customFormat="1" ht="25.5" customHeight="1">
      <c r="A461" s="689"/>
      <c r="B461" s="690"/>
      <c r="C461" s="491">
        <v>85501</v>
      </c>
      <c r="D461" s="498"/>
      <c r="E461" s="710" t="s">
        <v>506</v>
      </c>
      <c r="F461" s="710"/>
      <c r="G461" s="272">
        <f>SUM(G462:G477)</f>
        <v>17259556</v>
      </c>
      <c r="H461" s="272">
        <f t="shared" ref="H461:I461" si="53">SUM(H462:H477)</f>
        <v>17457768</v>
      </c>
      <c r="I461" s="272">
        <f t="shared" si="53"/>
        <v>9655282.8500000015</v>
      </c>
      <c r="J461" s="259">
        <f t="shared" si="43"/>
        <v>55.306513696367155</v>
      </c>
      <c r="K461" s="259">
        <f t="shared" si="44"/>
        <v>101.14841888169082</v>
      </c>
      <c r="L461" s="313"/>
      <c r="M461" s="313"/>
      <c r="N461" s="313"/>
      <c r="O461" s="260"/>
      <c r="P461" s="261"/>
    </row>
    <row r="462" spans="1:1027" ht="25.5" customHeight="1">
      <c r="A462" s="656"/>
      <c r="B462" s="657"/>
      <c r="C462" s="269"/>
      <c r="D462" s="345" t="s">
        <v>324</v>
      </c>
      <c r="E462" s="700" t="s">
        <v>271</v>
      </c>
      <c r="F462" s="700"/>
      <c r="G462" s="270">
        <v>17000663</v>
      </c>
      <c r="H462" s="265">
        <v>17198875</v>
      </c>
      <c r="I462" s="273">
        <v>9512593.8499999996</v>
      </c>
      <c r="J462" s="259">
        <f t="shared" si="43"/>
        <v>55.309395818040421</v>
      </c>
      <c r="K462" s="259">
        <f t="shared" si="44"/>
        <v>101.16590747078511</v>
      </c>
      <c r="L462" s="313"/>
      <c r="M462" s="313"/>
      <c r="N462" s="313"/>
      <c r="P462" s="267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  <c r="XY462"/>
      <c r="XZ462"/>
      <c r="YA462"/>
      <c r="YB462"/>
      <c r="YC462"/>
      <c r="YD462"/>
      <c r="YE462"/>
      <c r="YF462"/>
      <c r="YG462"/>
      <c r="YH462"/>
      <c r="YI462"/>
      <c r="YJ462"/>
      <c r="YK462"/>
      <c r="YL462"/>
      <c r="YM462"/>
      <c r="YN462"/>
      <c r="YO462"/>
      <c r="YP462"/>
      <c r="YQ462"/>
      <c r="YR462"/>
      <c r="YS462"/>
      <c r="YT462"/>
      <c r="YU462"/>
      <c r="YV462"/>
      <c r="YW462"/>
      <c r="YX462"/>
      <c r="YY462"/>
      <c r="YZ462"/>
      <c r="ZA462"/>
      <c r="ZB462"/>
      <c r="ZC462"/>
      <c r="ZD462"/>
      <c r="ZE462"/>
      <c r="ZF462"/>
      <c r="ZG462"/>
      <c r="ZH462"/>
      <c r="ZI462"/>
      <c r="ZJ462"/>
      <c r="ZK462"/>
      <c r="ZL462"/>
      <c r="ZM462"/>
      <c r="ZN462"/>
      <c r="ZO462"/>
      <c r="ZP462"/>
      <c r="ZQ462"/>
      <c r="ZR462"/>
      <c r="ZS462"/>
      <c r="ZT462"/>
      <c r="ZU462"/>
      <c r="ZV462"/>
      <c r="ZW462"/>
      <c r="ZX462"/>
      <c r="ZY462"/>
      <c r="ZZ462"/>
      <c r="AAA462"/>
      <c r="AAB462"/>
      <c r="AAC462"/>
      <c r="AAD462"/>
      <c r="AAE462"/>
      <c r="AAF462"/>
      <c r="AAG462"/>
      <c r="AAH462"/>
      <c r="AAI462"/>
      <c r="AAJ462"/>
      <c r="AAK462"/>
      <c r="AAL462"/>
      <c r="AAM462"/>
      <c r="AAN462"/>
      <c r="AAO462"/>
      <c r="AAP462"/>
      <c r="AAQ462"/>
      <c r="AAR462"/>
      <c r="AAS462"/>
      <c r="AAT462"/>
      <c r="AAU462"/>
      <c r="AAV462"/>
      <c r="AAW462"/>
      <c r="AAX462"/>
      <c r="AAY462"/>
      <c r="AAZ462"/>
      <c r="ABA462"/>
      <c r="ABB462"/>
      <c r="ABC462"/>
      <c r="ABD462"/>
      <c r="ABE462"/>
      <c r="ABF462"/>
      <c r="ABG462"/>
      <c r="ABH462"/>
      <c r="ABI462"/>
      <c r="ABJ462"/>
      <c r="ABK462"/>
      <c r="ABL462"/>
      <c r="ABM462"/>
      <c r="ABN462"/>
      <c r="ABO462"/>
      <c r="ABP462"/>
      <c r="ABQ462"/>
      <c r="ABR462"/>
      <c r="ABS462"/>
      <c r="ABT462"/>
      <c r="ABU462"/>
      <c r="ABV462"/>
      <c r="ABW462"/>
      <c r="ABX462"/>
      <c r="ABY462"/>
      <c r="ABZ462"/>
      <c r="ACA462"/>
      <c r="ACB462"/>
      <c r="ACC462"/>
      <c r="ACD462"/>
      <c r="ACE462"/>
      <c r="ACF462"/>
      <c r="ACG462"/>
      <c r="ACH462"/>
      <c r="ACI462"/>
      <c r="ACJ462"/>
      <c r="ACK462"/>
      <c r="ACL462"/>
      <c r="ACM462"/>
      <c r="ACN462"/>
      <c r="ACO462"/>
      <c r="ACP462"/>
      <c r="ACQ462"/>
      <c r="ACR462"/>
      <c r="ACS462"/>
      <c r="ACT462"/>
      <c r="ACU462"/>
      <c r="ACV462"/>
      <c r="ACW462"/>
      <c r="ACX462"/>
      <c r="ACY462"/>
      <c r="ACZ462"/>
      <c r="ADA462"/>
      <c r="ADB462"/>
      <c r="ADC462"/>
      <c r="ADD462"/>
      <c r="ADE462"/>
      <c r="ADF462"/>
      <c r="ADG462"/>
      <c r="ADH462"/>
      <c r="ADI462"/>
      <c r="ADJ462"/>
      <c r="ADK462"/>
      <c r="ADL462"/>
      <c r="ADM462"/>
      <c r="ADN462"/>
      <c r="ADO462"/>
      <c r="ADP462"/>
      <c r="ADQ462"/>
      <c r="ADR462"/>
      <c r="ADS462"/>
      <c r="ADT462"/>
      <c r="ADU462"/>
      <c r="ADV462"/>
      <c r="ADW462"/>
      <c r="ADX462"/>
      <c r="ADY462"/>
      <c r="ADZ462"/>
      <c r="AEA462"/>
      <c r="AEB462"/>
      <c r="AEC462"/>
      <c r="AED462"/>
      <c r="AEE462"/>
      <c r="AEF462"/>
      <c r="AEG462"/>
      <c r="AEH462"/>
      <c r="AEI462"/>
      <c r="AEJ462"/>
      <c r="AEK462"/>
      <c r="AEL462"/>
      <c r="AEM462"/>
      <c r="AEN462"/>
      <c r="AEO462"/>
      <c r="AEP462"/>
      <c r="AEQ462"/>
      <c r="AER462"/>
      <c r="AES462"/>
      <c r="AET462"/>
      <c r="AEU462"/>
      <c r="AEV462"/>
      <c r="AEW462"/>
      <c r="AEX462"/>
      <c r="AEY462"/>
      <c r="AEZ462"/>
      <c r="AFA462"/>
      <c r="AFB462"/>
      <c r="AFC462"/>
      <c r="AFD462"/>
      <c r="AFE462"/>
      <c r="AFF462"/>
      <c r="AFG462"/>
      <c r="AFH462"/>
      <c r="AFI462"/>
      <c r="AFJ462"/>
      <c r="AFK462"/>
      <c r="AFL462"/>
      <c r="AFM462"/>
      <c r="AFN462"/>
      <c r="AFO462"/>
      <c r="AFP462"/>
      <c r="AFQ462"/>
      <c r="AFR462"/>
      <c r="AFS462"/>
      <c r="AFT462"/>
      <c r="AFU462"/>
      <c r="AFV462"/>
      <c r="AFW462"/>
      <c r="AFX462"/>
      <c r="AFY462"/>
      <c r="AFZ462"/>
      <c r="AGA462"/>
      <c r="AGB462"/>
      <c r="AGC462"/>
      <c r="AGD462"/>
      <c r="AGE462"/>
      <c r="AGF462"/>
      <c r="AGG462"/>
      <c r="AGH462"/>
      <c r="AGI462"/>
      <c r="AGJ462"/>
      <c r="AGK462"/>
      <c r="AGL462"/>
      <c r="AGM462"/>
      <c r="AGN462"/>
      <c r="AGO462"/>
      <c r="AGP462"/>
      <c r="AGQ462"/>
      <c r="AGR462"/>
      <c r="AGS462"/>
      <c r="AGT462"/>
      <c r="AGU462"/>
      <c r="AGV462"/>
      <c r="AGW462"/>
      <c r="AGX462"/>
      <c r="AGY462"/>
      <c r="AGZ462"/>
      <c r="AHA462"/>
      <c r="AHB462"/>
      <c r="AHC462"/>
      <c r="AHD462"/>
      <c r="AHE462"/>
      <c r="AHF462"/>
      <c r="AHG462"/>
      <c r="AHH462"/>
      <c r="AHI462"/>
      <c r="AHJ462"/>
      <c r="AHK462"/>
      <c r="AHL462"/>
      <c r="AHM462"/>
      <c r="AHN462"/>
      <c r="AHO462"/>
      <c r="AHP462"/>
      <c r="AHQ462"/>
      <c r="AHR462"/>
      <c r="AHS462"/>
      <c r="AHT462"/>
      <c r="AHU462"/>
      <c r="AHV462"/>
      <c r="AHW462"/>
      <c r="AHX462"/>
      <c r="AHY462"/>
      <c r="AHZ462"/>
      <c r="AIA462"/>
      <c r="AIB462"/>
      <c r="AIC462"/>
      <c r="AID462"/>
      <c r="AIE462"/>
      <c r="AIF462"/>
      <c r="AIG462"/>
      <c r="AIH462"/>
      <c r="AII462"/>
      <c r="AIJ462"/>
      <c r="AIK462"/>
      <c r="AIL462"/>
      <c r="AIM462"/>
      <c r="AIN462"/>
      <c r="AIO462"/>
      <c r="AIP462"/>
      <c r="AIQ462"/>
      <c r="AIR462"/>
      <c r="AIS462"/>
      <c r="AIT462"/>
      <c r="AIU462"/>
      <c r="AIV462"/>
      <c r="AIW462"/>
      <c r="AIX462"/>
      <c r="AIY462"/>
      <c r="AIZ462"/>
      <c r="AJA462"/>
      <c r="AJB462"/>
      <c r="AJC462"/>
      <c r="AJD462"/>
      <c r="AJE462"/>
      <c r="AJF462"/>
      <c r="AJG462"/>
      <c r="AJH462"/>
      <c r="AJI462"/>
      <c r="AJJ462"/>
      <c r="AJK462"/>
      <c r="AJL462"/>
      <c r="AJM462"/>
      <c r="AJN462"/>
      <c r="AJO462"/>
      <c r="AJP462"/>
      <c r="AJQ462"/>
      <c r="AJR462"/>
      <c r="AJS462"/>
      <c r="AJT462"/>
      <c r="AJU462"/>
      <c r="AJV462"/>
      <c r="AJW462"/>
      <c r="AJX462"/>
      <c r="AJY462"/>
      <c r="AJZ462"/>
      <c r="AKA462"/>
      <c r="AKB462"/>
      <c r="AKC462"/>
      <c r="AKD462"/>
      <c r="AKE462"/>
      <c r="AKF462"/>
      <c r="AKG462"/>
      <c r="AKH462"/>
      <c r="AKI462"/>
      <c r="AKJ462"/>
      <c r="AKK462"/>
      <c r="AKL462"/>
      <c r="AKM462"/>
      <c r="AKN462"/>
      <c r="AKO462"/>
      <c r="AKP462"/>
      <c r="AKQ462"/>
      <c r="AKR462"/>
      <c r="AKS462"/>
      <c r="AKT462"/>
      <c r="AKU462"/>
      <c r="AKV462"/>
      <c r="AKW462"/>
      <c r="AKX462"/>
      <c r="AKY462"/>
      <c r="AKZ462"/>
      <c r="ALA462"/>
      <c r="ALB462"/>
      <c r="ALC462"/>
      <c r="ALD462"/>
      <c r="ALE462"/>
      <c r="ALF462"/>
      <c r="ALG462"/>
      <c r="ALH462"/>
      <c r="ALI462"/>
      <c r="ALJ462"/>
      <c r="ALK462"/>
      <c r="ALL462"/>
      <c r="ALM462"/>
      <c r="ALN462"/>
      <c r="ALO462"/>
      <c r="ALP462"/>
      <c r="ALQ462"/>
      <c r="ALR462"/>
      <c r="ALS462"/>
      <c r="ALT462"/>
      <c r="ALU462"/>
      <c r="ALV462"/>
      <c r="ALW462"/>
      <c r="ALX462"/>
      <c r="ALY462"/>
      <c r="ALZ462"/>
      <c r="AMA462"/>
      <c r="AMB462"/>
      <c r="AMC462"/>
      <c r="AMD462"/>
      <c r="AME462"/>
      <c r="AMF462"/>
      <c r="AMG462"/>
      <c r="AMH462"/>
      <c r="AMI462"/>
      <c r="AMJ462"/>
      <c r="AMK462"/>
      <c r="AML462"/>
      <c r="AMM462"/>
    </row>
    <row r="463" spans="1:1027" ht="25.5" customHeight="1">
      <c r="A463" s="656"/>
      <c r="B463" s="657"/>
      <c r="C463" s="269"/>
      <c r="D463" s="345" t="s">
        <v>308</v>
      </c>
      <c r="E463" s="700" t="s">
        <v>220</v>
      </c>
      <c r="F463" s="700"/>
      <c r="G463" s="238">
        <v>174120</v>
      </c>
      <c r="H463" s="265">
        <v>174120</v>
      </c>
      <c r="I463" s="273">
        <v>84449.81</v>
      </c>
      <c r="J463" s="259">
        <f t="shared" ref="J463:J526" si="54">I463/H463*100</f>
        <v>48.500924649666892</v>
      </c>
      <c r="K463" s="259">
        <f t="shared" ref="K463:K526" si="55">H463/G463*100</f>
        <v>100</v>
      </c>
      <c r="L463" s="313"/>
      <c r="M463" s="313"/>
      <c r="N463" s="313"/>
      <c r="P463" s="267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  <c r="XY463"/>
      <c r="XZ463"/>
      <c r="YA463"/>
      <c r="YB463"/>
      <c r="YC463"/>
      <c r="YD463"/>
      <c r="YE463"/>
      <c r="YF463"/>
      <c r="YG463"/>
      <c r="YH463"/>
      <c r="YI463"/>
      <c r="YJ463"/>
      <c r="YK463"/>
      <c r="YL463"/>
      <c r="YM463"/>
      <c r="YN463"/>
      <c r="YO463"/>
      <c r="YP463"/>
      <c r="YQ463"/>
      <c r="YR463"/>
      <c r="YS463"/>
      <c r="YT463"/>
      <c r="YU463"/>
      <c r="YV463"/>
      <c r="YW463"/>
      <c r="YX463"/>
      <c r="YY463"/>
      <c r="YZ463"/>
      <c r="ZA463"/>
      <c r="ZB463"/>
      <c r="ZC463"/>
      <c r="ZD463"/>
      <c r="ZE463"/>
      <c r="ZF463"/>
      <c r="ZG463"/>
      <c r="ZH463"/>
      <c r="ZI463"/>
      <c r="ZJ463"/>
      <c r="ZK463"/>
      <c r="ZL463"/>
      <c r="ZM463"/>
      <c r="ZN463"/>
      <c r="ZO463"/>
      <c r="ZP463"/>
      <c r="ZQ463"/>
      <c r="ZR463"/>
      <c r="ZS463"/>
      <c r="ZT463"/>
      <c r="ZU463"/>
      <c r="ZV463"/>
      <c r="ZW463"/>
      <c r="ZX463"/>
      <c r="ZY463"/>
      <c r="ZZ463"/>
      <c r="AAA463"/>
      <c r="AAB463"/>
      <c r="AAC463"/>
      <c r="AAD463"/>
      <c r="AAE463"/>
      <c r="AAF463"/>
      <c r="AAG463"/>
      <c r="AAH463"/>
      <c r="AAI463"/>
      <c r="AAJ463"/>
      <c r="AAK463"/>
      <c r="AAL463"/>
      <c r="AAM463"/>
      <c r="AAN463"/>
      <c r="AAO463"/>
      <c r="AAP463"/>
      <c r="AAQ463"/>
      <c r="AAR463"/>
      <c r="AAS463"/>
      <c r="AAT463"/>
      <c r="AAU463"/>
      <c r="AAV463"/>
      <c r="AAW463"/>
      <c r="AAX463"/>
      <c r="AAY463"/>
      <c r="AAZ463"/>
      <c r="ABA463"/>
      <c r="ABB463"/>
      <c r="ABC463"/>
      <c r="ABD463"/>
      <c r="ABE463"/>
      <c r="ABF463"/>
      <c r="ABG463"/>
      <c r="ABH463"/>
      <c r="ABI463"/>
      <c r="ABJ463"/>
      <c r="ABK463"/>
      <c r="ABL463"/>
      <c r="ABM463"/>
      <c r="ABN463"/>
      <c r="ABO463"/>
      <c r="ABP463"/>
      <c r="ABQ463"/>
      <c r="ABR463"/>
      <c r="ABS463"/>
      <c r="ABT463"/>
      <c r="ABU463"/>
      <c r="ABV463"/>
      <c r="ABW463"/>
      <c r="ABX463"/>
      <c r="ABY463"/>
      <c r="ABZ463"/>
      <c r="ACA463"/>
      <c r="ACB463"/>
      <c r="ACC463"/>
      <c r="ACD463"/>
      <c r="ACE463"/>
      <c r="ACF463"/>
      <c r="ACG463"/>
      <c r="ACH463"/>
      <c r="ACI463"/>
      <c r="ACJ463"/>
      <c r="ACK463"/>
      <c r="ACL463"/>
      <c r="ACM463"/>
      <c r="ACN463"/>
      <c r="ACO463"/>
      <c r="ACP463"/>
      <c r="ACQ463"/>
      <c r="ACR463"/>
      <c r="ACS463"/>
      <c r="ACT463"/>
      <c r="ACU463"/>
      <c r="ACV463"/>
      <c r="ACW463"/>
      <c r="ACX463"/>
      <c r="ACY463"/>
      <c r="ACZ463"/>
      <c r="ADA463"/>
      <c r="ADB463"/>
      <c r="ADC463"/>
      <c r="ADD463"/>
      <c r="ADE463"/>
      <c r="ADF463"/>
      <c r="ADG463"/>
      <c r="ADH463"/>
      <c r="ADI463"/>
      <c r="ADJ463"/>
      <c r="ADK463"/>
      <c r="ADL463"/>
      <c r="ADM463"/>
      <c r="ADN463"/>
      <c r="ADO463"/>
      <c r="ADP463"/>
      <c r="ADQ463"/>
      <c r="ADR463"/>
      <c r="ADS463"/>
      <c r="ADT463"/>
      <c r="ADU463"/>
      <c r="ADV463"/>
      <c r="ADW463"/>
      <c r="ADX463"/>
      <c r="ADY463"/>
      <c r="ADZ463"/>
      <c r="AEA463"/>
      <c r="AEB463"/>
      <c r="AEC463"/>
      <c r="AED463"/>
      <c r="AEE463"/>
      <c r="AEF463"/>
      <c r="AEG463"/>
      <c r="AEH463"/>
      <c r="AEI463"/>
      <c r="AEJ463"/>
      <c r="AEK463"/>
      <c r="AEL463"/>
      <c r="AEM463"/>
      <c r="AEN463"/>
      <c r="AEO463"/>
      <c r="AEP463"/>
      <c r="AEQ463"/>
      <c r="AER463"/>
      <c r="AES463"/>
      <c r="AET463"/>
      <c r="AEU463"/>
      <c r="AEV463"/>
      <c r="AEW463"/>
      <c r="AEX463"/>
      <c r="AEY463"/>
      <c r="AEZ463"/>
      <c r="AFA463"/>
      <c r="AFB463"/>
      <c r="AFC463"/>
      <c r="AFD463"/>
      <c r="AFE463"/>
      <c r="AFF463"/>
      <c r="AFG463"/>
      <c r="AFH463"/>
      <c r="AFI463"/>
      <c r="AFJ463"/>
      <c r="AFK463"/>
      <c r="AFL463"/>
      <c r="AFM463"/>
      <c r="AFN463"/>
      <c r="AFO463"/>
      <c r="AFP463"/>
      <c r="AFQ463"/>
      <c r="AFR463"/>
      <c r="AFS463"/>
      <c r="AFT463"/>
      <c r="AFU463"/>
      <c r="AFV463"/>
      <c r="AFW463"/>
      <c r="AFX463"/>
      <c r="AFY463"/>
      <c r="AFZ463"/>
      <c r="AGA463"/>
      <c r="AGB463"/>
      <c r="AGC463"/>
      <c r="AGD463"/>
      <c r="AGE463"/>
      <c r="AGF463"/>
      <c r="AGG463"/>
      <c r="AGH463"/>
      <c r="AGI463"/>
      <c r="AGJ463"/>
      <c r="AGK463"/>
      <c r="AGL463"/>
      <c r="AGM463"/>
      <c r="AGN463"/>
      <c r="AGO463"/>
      <c r="AGP463"/>
      <c r="AGQ463"/>
      <c r="AGR463"/>
      <c r="AGS463"/>
      <c r="AGT463"/>
      <c r="AGU463"/>
      <c r="AGV463"/>
      <c r="AGW463"/>
      <c r="AGX463"/>
      <c r="AGY463"/>
      <c r="AGZ463"/>
      <c r="AHA463"/>
      <c r="AHB463"/>
      <c r="AHC463"/>
      <c r="AHD463"/>
      <c r="AHE463"/>
      <c r="AHF463"/>
      <c r="AHG463"/>
      <c r="AHH463"/>
      <c r="AHI463"/>
      <c r="AHJ463"/>
      <c r="AHK463"/>
      <c r="AHL463"/>
      <c r="AHM463"/>
      <c r="AHN463"/>
      <c r="AHO463"/>
      <c r="AHP463"/>
      <c r="AHQ463"/>
      <c r="AHR463"/>
      <c r="AHS463"/>
      <c r="AHT463"/>
      <c r="AHU463"/>
      <c r="AHV463"/>
      <c r="AHW463"/>
      <c r="AHX463"/>
      <c r="AHY463"/>
      <c r="AHZ463"/>
      <c r="AIA463"/>
      <c r="AIB463"/>
      <c r="AIC463"/>
      <c r="AID463"/>
      <c r="AIE463"/>
      <c r="AIF463"/>
      <c r="AIG463"/>
      <c r="AIH463"/>
      <c r="AII463"/>
      <c r="AIJ463"/>
      <c r="AIK463"/>
      <c r="AIL463"/>
      <c r="AIM463"/>
      <c r="AIN463"/>
      <c r="AIO463"/>
      <c r="AIP463"/>
      <c r="AIQ463"/>
      <c r="AIR463"/>
      <c r="AIS463"/>
      <c r="AIT463"/>
      <c r="AIU463"/>
      <c r="AIV463"/>
      <c r="AIW463"/>
      <c r="AIX463"/>
      <c r="AIY463"/>
      <c r="AIZ463"/>
      <c r="AJA463"/>
      <c r="AJB463"/>
      <c r="AJC463"/>
      <c r="AJD463"/>
      <c r="AJE463"/>
      <c r="AJF463"/>
      <c r="AJG463"/>
      <c r="AJH463"/>
      <c r="AJI463"/>
      <c r="AJJ463"/>
      <c r="AJK463"/>
      <c r="AJL463"/>
      <c r="AJM463"/>
      <c r="AJN463"/>
      <c r="AJO463"/>
      <c r="AJP463"/>
      <c r="AJQ463"/>
      <c r="AJR463"/>
      <c r="AJS463"/>
      <c r="AJT463"/>
      <c r="AJU463"/>
      <c r="AJV463"/>
      <c r="AJW463"/>
      <c r="AJX463"/>
      <c r="AJY463"/>
      <c r="AJZ463"/>
      <c r="AKA463"/>
      <c r="AKB463"/>
      <c r="AKC463"/>
      <c r="AKD463"/>
      <c r="AKE463"/>
      <c r="AKF463"/>
      <c r="AKG463"/>
      <c r="AKH463"/>
      <c r="AKI463"/>
      <c r="AKJ463"/>
      <c r="AKK463"/>
      <c r="AKL463"/>
      <c r="AKM463"/>
      <c r="AKN463"/>
      <c r="AKO463"/>
      <c r="AKP463"/>
      <c r="AKQ463"/>
      <c r="AKR463"/>
      <c r="AKS463"/>
      <c r="AKT463"/>
      <c r="AKU463"/>
      <c r="AKV463"/>
      <c r="AKW463"/>
      <c r="AKX463"/>
      <c r="AKY463"/>
      <c r="AKZ463"/>
      <c r="ALA463"/>
      <c r="ALB463"/>
      <c r="ALC463"/>
      <c r="ALD463"/>
      <c r="ALE463"/>
      <c r="ALF463"/>
      <c r="ALG463"/>
      <c r="ALH463"/>
      <c r="ALI463"/>
      <c r="ALJ463"/>
      <c r="ALK463"/>
      <c r="ALL463"/>
      <c r="ALM463"/>
      <c r="ALN463"/>
      <c r="ALO463"/>
      <c r="ALP463"/>
      <c r="ALQ463"/>
      <c r="ALR463"/>
      <c r="ALS463"/>
      <c r="ALT463"/>
      <c r="ALU463"/>
      <c r="ALV463"/>
      <c r="ALW463"/>
      <c r="ALX463"/>
      <c r="ALY463"/>
      <c r="ALZ463"/>
      <c r="AMA463"/>
      <c r="AMB463"/>
      <c r="AMC463"/>
      <c r="AMD463"/>
      <c r="AME463"/>
      <c r="AMF463"/>
      <c r="AMG463"/>
      <c r="AMH463"/>
      <c r="AMI463"/>
      <c r="AMJ463"/>
      <c r="AMK463"/>
      <c r="AML463"/>
      <c r="AMM463"/>
    </row>
    <row r="464" spans="1:1027" ht="25.5" customHeight="1">
      <c r="A464" s="656"/>
      <c r="B464" s="657"/>
      <c r="C464" s="269"/>
      <c r="D464" s="345" t="s">
        <v>316</v>
      </c>
      <c r="E464" s="700" t="s">
        <v>241</v>
      </c>
      <c r="F464" s="700"/>
      <c r="G464" s="238">
        <v>10726</v>
      </c>
      <c r="H464" s="265">
        <v>10726</v>
      </c>
      <c r="I464" s="273">
        <v>9261.1200000000008</v>
      </c>
      <c r="J464" s="259">
        <f t="shared" si="54"/>
        <v>86.342718627633801</v>
      </c>
      <c r="K464" s="259">
        <f t="shared" si="55"/>
        <v>100</v>
      </c>
      <c r="L464" s="313"/>
      <c r="M464" s="313"/>
      <c r="N464" s="313"/>
      <c r="P464" s="267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  <c r="XY464"/>
      <c r="XZ464"/>
      <c r="YA464"/>
      <c r="YB464"/>
      <c r="YC464"/>
      <c r="YD464"/>
      <c r="YE464"/>
      <c r="YF464"/>
      <c r="YG464"/>
      <c r="YH464"/>
      <c r="YI464"/>
      <c r="YJ464"/>
      <c r="YK464"/>
      <c r="YL464"/>
      <c r="YM464"/>
      <c r="YN464"/>
      <c r="YO464"/>
      <c r="YP464"/>
      <c r="YQ464"/>
      <c r="YR464"/>
      <c r="YS464"/>
      <c r="YT464"/>
      <c r="YU464"/>
      <c r="YV464"/>
      <c r="YW464"/>
      <c r="YX464"/>
      <c r="YY464"/>
      <c r="YZ464"/>
      <c r="ZA464"/>
      <c r="ZB464"/>
      <c r="ZC464"/>
      <c r="ZD464"/>
      <c r="ZE464"/>
      <c r="ZF464"/>
      <c r="ZG464"/>
      <c r="ZH464"/>
      <c r="ZI464"/>
      <c r="ZJ464"/>
      <c r="ZK464"/>
      <c r="ZL464"/>
      <c r="ZM464"/>
      <c r="ZN464"/>
      <c r="ZO464"/>
      <c r="ZP464"/>
      <c r="ZQ464"/>
      <c r="ZR464"/>
      <c r="ZS464"/>
      <c r="ZT464"/>
      <c r="ZU464"/>
      <c r="ZV464"/>
      <c r="ZW464"/>
      <c r="ZX464"/>
      <c r="ZY464"/>
      <c r="ZZ464"/>
      <c r="AAA464"/>
      <c r="AAB464"/>
      <c r="AAC464"/>
      <c r="AAD464"/>
      <c r="AAE464"/>
      <c r="AAF464"/>
      <c r="AAG464"/>
      <c r="AAH464"/>
      <c r="AAI464"/>
      <c r="AAJ464"/>
      <c r="AAK464"/>
      <c r="AAL464"/>
      <c r="AAM464"/>
      <c r="AAN464"/>
      <c r="AAO464"/>
      <c r="AAP464"/>
      <c r="AAQ464"/>
      <c r="AAR464"/>
      <c r="AAS464"/>
      <c r="AAT464"/>
      <c r="AAU464"/>
      <c r="AAV464"/>
      <c r="AAW464"/>
      <c r="AAX464"/>
      <c r="AAY464"/>
      <c r="AAZ464"/>
      <c r="ABA464"/>
      <c r="ABB464"/>
      <c r="ABC464"/>
      <c r="ABD464"/>
      <c r="ABE464"/>
      <c r="ABF464"/>
      <c r="ABG464"/>
      <c r="ABH464"/>
      <c r="ABI464"/>
      <c r="ABJ464"/>
      <c r="ABK464"/>
      <c r="ABL464"/>
      <c r="ABM464"/>
      <c r="ABN464"/>
      <c r="ABO464"/>
      <c r="ABP464"/>
      <c r="ABQ464"/>
      <c r="ABR464"/>
      <c r="ABS464"/>
      <c r="ABT464"/>
      <c r="ABU464"/>
      <c r="ABV464"/>
      <c r="ABW464"/>
      <c r="ABX464"/>
      <c r="ABY464"/>
      <c r="ABZ464"/>
      <c r="ACA464"/>
      <c r="ACB464"/>
      <c r="ACC464"/>
      <c r="ACD464"/>
      <c r="ACE464"/>
      <c r="ACF464"/>
      <c r="ACG464"/>
      <c r="ACH464"/>
      <c r="ACI464"/>
      <c r="ACJ464"/>
      <c r="ACK464"/>
      <c r="ACL464"/>
      <c r="ACM464"/>
      <c r="ACN464"/>
      <c r="ACO464"/>
      <c r="ACP464"/>
      <c r="ACQ464"/>
      <c r="ACR464"/>
      <c r="ACS464"/>
      <c r="ACT464"/>
      <c r="ACU464"/>
      <c r="ACV464"/>
      <c r="ACW464"/>
      <c r="ACX464"/>
      <c r="ACY464"/>
      <c r="ACZ464"/>
      <c r="ADA464"/>
      <c r="ADB464"/>
      <c r="ADC464"/>
      <c r="ADD464"/>
      <c r="ADE464"/>
      <c r="ADF464"/>
      <c r="ADG464"/>
      <c r="ADH464"/>
      <c r="ADI464"/>
      <c r="ADJ464"/>
      <c r="ADK464"/>
      <c r="ADL464"/>
      <c r="ADM464"/>
      <c r="ADN464"/>
      <c r="ADO464"/>
      <c r="ADP464"/>
      <c r="ADQ464"/>
      <c r="ADR464"/>
      <c r="ADS464"/>
      <c r="ADT464"/>
      <c r="ADU464"/>
      <c r="ADV464"/>
      <c r="ADW464"/>
      <c r="ADX464"/>
      <c r="ADY464"/>
      <c r="ADZ464"/>
      <c r="AEA464"/>
      <c r="AEB464"/>
      <c r="AEC464"/>
      <c r="AED464"/>
      <c r="AEE464"/>
      <c r="AEF464"/>
      <c r="AEG464"/>
      <c r="AEH464"/>
      <c r="AEI464"/>
      <c r="AEJ464"/>
      <c r="AEK464"/>
      <c r="AEL464"/>
      <c r="AEM464"/>
      <c r="AEN464"/>
      <c r="AEO464"/>
      <c r="AEP464"/>
      <c r="AEQ464"/>
      <c r="AER464"/>
      <c r="AES464"/>
      <c r="AET464"/>
      <c r="AEU464"/>
      <c r="AEV464"/>
      <c r="AEW464"/>
      <c r="AEX464"/>
      <c r="AEY464"/>
      <c r="AEZ464"/>
      <c r="AFA464"/>
      <c r="AFB464"/>
      <c r="AFC464"/>
      <c r="AFD464"/>
      <c r="AFE464"/>
      <c r="AFF464"/>
      <c r="AFG464"/>
      <c r="AFH464"/>
      <c r="AFI464"/>
      <c r="AFJ464"/>
      <c r="AFK464"/>
      <c r="AFL464"/>
      <c r="AFM464"/>
      <c r="AFN464"/>
      <c r="AFO464"/>
      <c r="AFP464"/>
      <c r="AFQ464"/>
      <c r="AFR464"/>
      <c r="AFS464"/>
      <c r="AFT464"/>
      <c r="AFU464"/>
      <c r="AFV464"/>
      <c r="AFW464"/>
      <c r="AFX464"/>
      <c r="AFY464"/>
      <c r="AFZ464"/>
      <c r="AGA464"/>
      <c r="AGB464"/>
      <c r="AGC464"/>
      <c r="AGD464"/>
      <c r="AGE464"/>
      <c r="AGF464"/>
      <c r="AGG464"/>
      <c r="AGH464"/>
      <c r="AGI464"/>
      <c r="AGJ464"/>
      <c r="AGK464"/>
      <c r="AGL464"/>
      <c r="AGM464"/>
      <c r="AGN464"/>
      <c r="AGO464"/>
      <c r="AGP464"/>
      <c r="AGQ464"/>
      <c r="AGR464"/>
      <c r="AGS464"/>
      <c r="AGT464"/>
      <c r="AGU464"/>
      <c r="AGV464"/>
      <c r="AGW464"/>
      <c r="AGX464"/>
      <c r="AGY464"/>
      <c r="AGZ464"/>
      <c r="AHA464"/>
      <c r="AHB464"/>
      <c r="AHC464"/>
      <c r="AHD464"/>
      <c r="AHE464"/>
      <c r="AHF464"/>
      <c r="AHG464"/>
      <c r="AHH464"/>
      <c r="AHI464"/>
      <c r="AHJ464"/>
      <c r="AHK464"/>
      <c r="AHL464"/>
      <c r="AHM464"/>
      <c r="AHN464"/>
      <c r="AHO464"/>
      <c r="AHP464"/>
      <c r="AHQ464"/>
      <c r="AHR464"/>
      <c r="AHS464"/>
      <c r="AHT464"/>
      <c r="AHU464"/>
      <c r="AHV464"/>
      <c r="AHW464"/>
      <c r="AHX464"/>
      <c r="AHY464"/>
      <c r="AHZ464"/>
      <c r="AIA464"/>
      <c r="AIB464"/>
      <c r="AIC464"/>
      <c r="AID464"/>
      <c r="AIE464"/>
      <c r="AIF464"/>
      <c r="AIG464"/>
      <c r="AIH464"/>
      <c r="AII464"/>
      <c r="AIJ464"/>
      <c r="AIK464"/>
      <c r="AIL464"/>
      <c r="AIM464"/>
      <c r="AIN464"/>
      <c r="AIO464"/>
      <c r="AIP464"/>
      <c r="AIQ464"/>
      <c r="AIR464"/>
      <c r="AIS464"/>
      <c r="AIT464"/>
      <c r="AIU464"/>
      <c r="AIV464"/>
      <c r="AIW464"/>
      <c r="AIX464"/>
      <c r="AIY464"/>
      <c r="AIZ464"/>
      <c r="AJA464"/>
      <c r="AJB464"/>
      <c r="AJC464"/>
      <c r="AJD464"/>
      <c r="AJE464"/>
      <c r="AJF464"/>
      <c r="AJG464"/>
      <c r="AJH464"/>
      <c r="AJI464"/>
      <c r="AJJ464"/>
      <c r="AJK464"/>
      <c r="AJL464"/>
      <c r="AJM464"/>
      <c r="AJN464"/>
      <c r="AJO464"/>
      <c r="AJP464"/>
      <c r="AJQ464"/>
      <c r="AJR464"/>
      <c r="AJS464"/>
      <c r="AJT464"/>
      <c r="AJU464"/>
      <c r="AJV464"/>
      <c r="AJW464"/>
      <c r="AJX464"/>
      <c r="AJY464"/>
      <c r="AJZ464"/>
      <c r="AKA464"/>
      <c r="AKB464"/>
      <c r="AKC464"/>
      <c r="AKD464"/>
      <c r="AKE464"/>
      <c r="AKF464"/>
      <c r="AKG464"/>
      <c r="AKH464"/>
      <c r="AKI464"/>
      <c r="AKJ464"/>
      <c r="AKK464"/>
      <c r="AKL464"/>
      <c r="AKM464"/>
      <c r="AKN464"/>
      <c r="AKO464"/>
      <c r="AKP464"/>
      <c r="AKQ464"/>
      <c r="AKR464"/>
      <c r="AKS464"/>
      <c r="AKT464"/>
      <c r="AKU464"/>
      <c r="AKV464"/>
      <c r="AKW464"/>
      <c r="AKX464"/>
      <c r="AKY464"/>
      <c r="AKZ464"/>
      <c r="ALA464"/>
      <c r="ALB464"/>
      <c r="ALC464"/>
      <c r="ALD464"/>
      <c r="ALE464"/>
      <c r="ALF464"/>
      <c r="ALG464"/>
      <c r="ALH464"/>
      <c r="ALI464"/>
      <c r="ALJ464"/>
      <c r="ALK464"/>
      <c r="ALL464"/>
      <c r="ALM464"/>
      <c r="ALN464"/>
      <c r="ALO464"/>
      <c r="ALP464"/>
      <c r="ALQ464"/>
      <c r="ALR464"/>
      <c r="ALS464"/>
      <c r="ALT464"/>
      <c r="ALU464"/>
      <c r="ALV464"/>
      <c r="ALW464"/>
      <c r="ALX464"/>
      <c r="ALY464"/>
      <c r="ALZ464"/>
      <c r="AMA464"/>
      <c r="AMB464"/>
      <c r="AMC464"/>
      <c r="AMD464"/>
      <c r="AME464"/>
      <c r="AMF464"/>
      <c r="AMG464"/>
      <c r="AMH464"/>
      <c r="AMI464"/>
      <c r="AMJ464"/>
      <c r="AMK464"/>
      <c r="AML464"/>
      <c r="AMM464"/>
    </row>
    <row r="465" spans="1:1027" ht="25.5" customHeight="1">
      <c r="A465" s="656"/>
      <c r="B465" s="657"/>
      <c r="C465" s="269"/>
      <c r="D465" s="345" t="s">
        <v>309</v>
      </c>
      <c r="E465" s="700" t="s">
        <v>221</v>
      </c>
      <c r="F465" s="700"/>
      <c r="G465" s="238">
        <v>32052</v>
      </c>
      <c r="H465" s="265">
        <v>32052</v>
      </c>
      <c r="I465" s="273">
        <v>13863.38</v>
      </c>
      <c r="J465" s="259">
        <f t="shared" si="54"/>
        <v>43.252776737801071</v>
      </c>
      <c r="K465" s="259">
        <f t="shared" si="55"/>
        <v>100</v>
      </c>
      <c r="L465" s="313"/>
      <c r="M465" s="313"/>
      <c r="N465" s="313"/>
      <c r="P465" s="267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  <c r="XY465"/>
      <c r="XZ465"/>
      <c r="YA465"/>
      <c r="YB465"/>
      <c r="YC465"/>
      <c r="YD465"/>
      <c r="YE465"/>
      <c r="YF465"/>
      <c r="YG465"/>
      <c r="YH465"/>
      <c r="YI465"/>
      <c r="YJ465"/>
      <c r="YK465"/>
      <c r="YL465"/>
      <c r="YM465"/>
      <c r="YN465"/>
      <c r="YO465"/>
      <c r="YP465"/>
      <c r="YQ465"/>
      <c r="YR465"/>
      <c r="YS465"/>
      <c r="YT465"/>
      <c r="YU465"/>
      <c r="YV465"/>
      <c r="YW465"/>
      <c r="YX465"/>
      <c r="YY465"/>
      <c r="YZ465"/>
      <c r="ZA465"/>
      <c r="ZB465"/>
      <c r="ZC465"/>
      <c r="ZD465"/>
      <c r="ZE465"/>
      <c r="ZF465"/>
      <c r="ZG465"/>
      <c r="ZH465"/>
      <c r="ZI465"/>
      <c r="ZJ465"/>
      <c r="ZK465"/>
      <c r="ZL465"/>
      <c r="ZM465"/>
      <c r="ZN465"/>
      <c r="ZO465"/>
      <c r="ZP465"/>
      <c r="ZQ465"/>
      <c r="ZR465"/>
      <c r="ZS465"/>
      <c r="ZT465"/>
      <c r="ZU465"/>
      <c r="ZV465"/>
      <c r="ZW465"/>
      <c r="ZX465"/>
      <c r="ZY465"/>
      <c r="ZZ465"/>
      <c r="AAA465"/>
      <c r="AAB465"/>
      <c r="AAC465"/>
      <c r="AAD465"/>
      <c r="AAE465"/>
      <c r="AAF465"/>
      <c r="AAG465"/>
      <c r="AAH465"/>
      <c r="AAI465"/>
      <c r="AAJ465"/>
      <c r="AAK465"/>
      <c r="AAL465"/>
      <c r="AAM465"/>
      <c r="AAN465"/>
      <c r="AAO465"/>
      <c r="AAP465"/>
      <c r="AAQ465"/>
      <c r="AAR465"/>
      <c r="AAS465"/>
      <c r="AAT465"/>
      <c r="AAU465"/>
      <c r="AAV465"/>
      <c r="AAW465"/>
      <c r="AAX465"/>
      <c r="AAY465"/>
      <c r="AAZ465"/>
      <c r="ABA465"/>
      <c r="ABB465"/>
      <c r="ABC465"/>
      <c r="ABD465"/>
      <c r="ABE465"/>
      <c r="ABF465"/>
      <c r="ABG465"/>
      <c r="ABH465"/>
      <c r="ABI465"/>
      <c r="ABJ465"/>
      <c r="ABK465"/>
      <c r="ABL465"/>
      <c r="ABM465"/>
      <c r="ABN465"/>
      <c r="ABO465"/>
      <c r="ABP465"/>
      <c r="ABQ465"/>
      <c r="ABR465"/>
      <c r="ABS465"/>
      <c r="ABT465"/>
      <c r="ABU465"/>
      <c r="ABV465"/>
      <c r="ABW465"/>
      <c r="ABX465"/>
      <c r="ABY465"/>
      <c r="ABZ465"/>
      <c r="ACA465"/>
      <c r="ACB465"/>
      <c r="ACC465"/>
      <c r="ACD465"/>
      <c r="ACE465"/>
      <c r="ACF465"/>
      <c r="ACG465"/>
      <c r="ACH465"/>
      <c r="ACI465"/>
      <c r="ACJ465"/>
      <c r="ACK465"/>
      <c r="ACL465"/>
      <c r="ACM465"/>
      <c r="ACN465"/>
      <c r="ACO465"/>
      <c r="ACP465"/>
      <c r="ACQ465"/>
      <c r="ACR465"/>
      <c r="ACS465"/>
      <c r="ACT465"/>
      <c r="ACU465"/>
      <c r="ACV465"/>
      <c r="ACW465"/>
      <c r="ACX465"/>
      <c r="ACY465"/>
      <c r="ACZ465"/>
      <c r="ADA465"/>
      <c r="ADB465"/>
      <c r="ADC465"/>
      <c r="ADD465"/>
      <c r="ADE465"/>
      <c r="ADF465"/>
      <c r="ADG465"/>
      <c r="ADH465"/>
      <c r="ADI465"/>
      <c r="ADJ465"/>
      <c r="ADK465"/>
      <c r="ADL465"/>
      <c r="ADM465"/>
      <c r="ADN465"/>
      <c r="ADO465"/>
      <c r="ADP465"/>
      <c r="ADQ465"/>
      <c r="ADR465"/>
      <c r="ADS465"/>
      <c r="ADT465"/>
      <c r="ADU465"/>
      <c r="ADV465"/>
      <c r="ADW465"/>
      <c r="ADX465"/>
      <c r="ADY465"/>
      <c r="ADZ465"/>
      <c r="AEA465"/>
      <c r="AEB465"/>
      <c r="AEC465"/>
      <c r="AED465"/>
      <c r="AEE465"/>
      <c r="AEF465"/>
      <c r="AEG465"/>
      <c r="AEH465"/>
      <c r="AEI465"/>
      <c r="AEJ465"/>
      <c r="AEK465"/>
      <c r="AEL465"/>
      <c r="AEM465"/>
      <c r="AEN465"/>
      <c r="AEO465"/>
      <c r="AEP465"/>
      <c r="AEQ465"/>
      <c r="AER465"/>
      <c r="AES465"/>
      <c r="AET465"/>
      <c r="AEU465"/>
      <c r="AEV465"/>
      <c r="AEW465"/>
      <c r="AEX465"/>
      <c r="AEY465"/>
      <c r="AEZ465"/>
      <c r="AFA465"/>
      <c r="AFB465"/>
      <c r="AFC465"/>
      <c r="AFD465"/>
      <c r="AFE465"/>
      <c r="AFF465"/>
      <c r="AFG465"/>
      <c r="AFH465"/>
      <c r="AFI465"/>
      <c r="AFJ465"/>
      <c r="AFK465"/>
      <c r="AFL465"/>
      <c r="AFM465"/>
      <c r="AFN465"/>
      <c r="AFO465"/>
      <c r="AFP465"/>
      <c r="AFQ465"/>
      <c r="AFR465"/>
      <c r="AFS465"/>
      <c r="AFT465"/>
      <c r="AFU465"/>
      <c r="AFV465"/>
      <c r="AFW465"/>
      <c r="AFX465"/>
      <c r="AFY465"/>
      <c r="AFZ465"/>
      <c r="AGA465"/>
      <c r="AGB465"/>
      <c r="AGC465"/>
      <c r="AGD465"/>
      <c r="AGE465"/>
      <c r="AGF465"/>
      <c r="AGG465"/>
      <c r="AGH465"/>
      <c r="AGI465"/>
      <c r="AGJ465"/>
      <c r="AGK465"/>
      <c r="AGL465"/>
      <c r="AGM465"/>
      <c r="AGN465"/>
      <c r="AGO465"/>
      <c r="AGP465"/>
      <c r="AGQ465"/>
      <c r="AGR465"/>
      <c r="AGS465"/>
      <c r="AGT465"/>
      <c r="AGU465"/>
      <c r="AGV465"/>
      <c r="AGW465"/>
      <c r="AGX465"/>
      <c r="AGY465"/>
      <c r="AGZ465"/>
      <c r="AHA465"/>
      <c r="AHB465"/>
      <c r="AHC465"/>
      <c r="AHD465"/>
      <c r="AHE465"/>
      <c r="AHF465"/>
      <c r="AHG465"/>
      <c r="AHH465"/>
      <c r="AHI465"/>
      <c r="AHJ465"/>
      <c r="AHK465"/>
      <c r="AHL465"/>
      <c r="AHM465"/>
      <c r="AHN465"/>
      <c r="AHO465"/>
      <c r="AHP465"/>
      <c r="AHQ465"/>
      <c r="AHR465"/>
      <c r="AHS465"/>
      <c r="AHT465"/>
      <c r="AHU465"/>
      <c r="AHV465"/>
      <c r="AHW465"/>
      <c r="AHX465"/>
      <c r="AHY465"/>
      <c r="AHZ465"/>
      <c r="AIA465"/>
      <c r="AIB465"/>
      <c r="AIC465"/>
      <c r="AID465"/>
      <c r="AIE465"/>
      <c r="AIF465"/>
      <c r="AIG465"/>
      <c r="AIH465"/>
      <c r="AII465"/>
      <c r="AIJ465"/>
      <c r="AIK465"/>
      <c r="AIL465"/>
      <c r="AIM465"/>
      <c r="AIN465"/>
      <c r="AIO465"/>
      <c r="AIP465"/>
      <c r="AIQ465"/>
      <c r="AIR465"/>
      <c r="AIS465"/>
      <c r="AIT465"/>
      <c r="AIU465"/>
      <c r="AIV465"/>
      <c r="AIW465"/>
      <c r="AIX465"/>
      <c r="AIY465"/>
      <c r="AIZ465"/>
      <c r="AJA465"/>
      <c r="AJB465"/>
      <c r="AJC465"/>
      <c r="AJD465"/>
      <c r="AJE465"/>
      <c r="AJF465"/>
      <c r="AJG465"/>
      <c r="AJH465"/>
      <c r="AJI465"/>
      <c r="AJJ465"/>
      <c r="AJK465"/>
      <c r="AJL465"/>
      <c r="AJM465"/>
      <c r="AJN465"/>
      <c r="AJO465"/>
      <c r="AJP465"/>
      <c r="AJQ465"/>
      <c r="AJR465"/>
      <c r="AJS465"/>
      <c r="AJT465"/>
      <c r="AJU465"/>
      <c r="AJV465"/>
      <c r="AJW465"/>
      <c r="AJX465"/>
      <c r="AJY465"/>
      <c r="AJZ465"/>
      <c r="AKA465"/>
      <c r="AKB465"/>
      <c r="AKC465"/>
      <c r="AKD465"/>
      <c r="AKE465"/>
      <c r="AKF465"/>
      <c r="AKG465"/>
      <c r="AKH465"/>
      <c r="AKI465"/>
      <c r="AKJ465"/>
      <c r="AKK465"/>
      <c r="AKL465"/>
      <c r="AKM465"/>
      <c r="AKN465"/>
      <c r="AKO465"/>
      <c r="AKP465"/>
      <c r="AKQ465"/>
      <c r="AKR465"/>
      <c r="AKS465"/>
      <c r="AKT465"/>
      <c r="AKU465"/>
      <c r="AKV465"/>
      <c r="AKW465"/>
      <c r="AKX465"/>
      <c r="AKY465"/>
      <c r="AKZ465"/>
      <c r="ALA465"/>
      <c r="ALB465"/>
      <c r="ALC465"/>
      <c r="ALD465"/>
      <c r="ALE465"/>
      <c r="ALF465"/>
      <c r="ALG465"/>
      <c r="ALH465"/>
      <c r="ALI465"/>
      <c r="ALJ465"/>
      <c r="ALK465"/>
      <c r="ALL465"/>
      <c r="ALM465"/>
      <c r="ALN465"/>
      <c r="ALO465"/>
      <c r="ALP465"/>
      <c r="ALQ465"/>
      <c r="ALR465"/>
      <c r="ALS465"/>
      <c r="ALT465"/>
      <c r="ALU465"/>
      <c r="ALV465"/>
      <c r="ALW465"/>
      <c r="ALX465"/>
      <c r="ALY465"/>
      <c r="ALZ465"/>
      <c r="AMA465"/>
      <c r="AMB465"/>
      <c r="AMC465"/>
      <c r="AMD465"/>
      <c r="AME465"/>
      <c r="AMF465"/>
      <c r="AMG465"/>
      <c r="AMH465"/>
      <c r="AMI465"/>
      <c r="AMJ465"/>
      <c r="AMK465"/>
      <c r="AML465"/>
      <c r="AMM465"/>
    </row>
    <row r="466" spans="1:1027" ht="25.5" customHeight="1">
      <c r="A466" s="656"/>
      <c r="B466" s="657"/>
      <c r="C466" s="269"/>
      <c r="D466" s="345" t="s">
        <v>310</v>
      </c>
      <c r="E466" s="700" t="s">
        <v>222</v>
      </c>
      <c r="F466" s="700"/>
      <c r="G466" s="238">
        <v>4529</v>
      </c>
      <c r="H466" s="265">
        <v>4529</v>
      </c>
      <c r="I466" s="273">
        <v>1804.14</v>
      </c>
      <c r="J466" s="259">
        <f t="shared" si="54"/>
        <v>39.835283727092076</v>
      </c>
      <c r="K466" s="259">
        <f t="shared" si="55"/>
        <v>100</v>
      </c>
      <c r="L466" s="313"/>
      <c r="M466" s="313"/>
      <c r="N466" s="313"/>
      <c r="P466" s="267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  <c r="TE466"/>
      <c r="TF466"/>
      <c r="TG466"/>
      <c r="TH466"/>
      <c r="TI466"/>
      <c r="TJ466"/>
      <c r="TK466"/>
      <c r="TL466"/>
      <c r="TM466"/>
      <c r="TN466"/>
      <c r="TO466"/>
      <c r="TP466"/>
      <c r="TQ466"/>
      <c r="TR466"/>
      <c r="TS466"/>
      <c r="TT466"/>
      <c r="TU466"/>
      <c r="TV466"/>
      <c r="TW466"/>
      <c r="TX466"/>
      <c r="TY466"/>
      <c r="TZ466"/>
      <c r="UA466"/>
      <c r="UB466"/>
      <c r="UC466"/>
      <c r="UD466"/>
      <c r="UE466"/>
      <c r="UF466"/>
      <c r="UG466"/>
      <c r="UH466"/>
      <c r="UI466"/>
      <c r="UJ466"/>
      <c r="UK466"/>
      <c r="UL466"/>
      <c r="UM466"/>
      <c r="UN466"/>
      <c r="UO466"/>
      <c r="UP466"/>
      <c r="UQ466"/>
      <c r="UR466"/>
      <c r="US466"/>
      <c r="UT466"/>
      <c r="UU466"/>
      <c r="UV466"/>
      <c r="UW466"/>
      <c r="UX466"/>
      <c r="UY466"/>
      <c r="UZ466"/>
      <c r="VA466"/>
      <c r="VB466"/>
      <c r="VC466"/>
      <c r="VD466"/>
      <c r="VE466"/>
      <c r="VF466"/>
      <c r="VG466"/>
      <c r="VH466"/>
      <c r="VI466"/>
      <c r="VJ466"/>
      <c r="VK466"/>
      <c r="VL466"/>
      <c r="VM466"/>
      <c r="VN466"/>
      <c r="VO466"/>
      <c r="VP466"/>
      <c r="VQ466"/>
      <c r="VR466"/>
      <c r="VS466"/>
      <c r="VT466"/>
      <c r="VU466"/>
      <c r="VV466"/>
      <c r="VW466"/>
      <c r="VX466"/>
      <c r="VY466"/>
      <c r="VZ466"/>
      <c r="WA466"/>
      <c r="WB466"/>
      <c r="WC466"/>
      <c r="WD466"/>
      <c r="WE466"/>
      <c r="WF466"/>
      <c r="WG466"/>
      <c r="WH466"/>
      <c r="WI466"/>
      <c r="WJ466"/>
      <c r="WK466"/>
      <c r="WL466"/>
      <c r="WM466"/>
      <c r="WN466"/>
      <c r="WO466"/>
      <c r="WP466"/>
      <c r="WQ466"/>
      <c r="WR466"/>
      <c r="WS466"/>
      <c r="WT466"/>
      <c r="WU466"/>
      <c r="WV466"/>
      <c r="WW466"/>
      <c r="WX466"/>
      <c r="WY466"/>
      <c r="WZ466"/>
      <c r="XA466"/>
      <c r="XB466"/>
      <c r="XC466"/>
      <c r="XD466"/>
      <c r="XE466"/>
      <c r="XF466"/>
      <c r="XG466"/>
      <c r="XH466"/>
      <c r="XI466"/>
      <c r="XJ466"/>
      <c r="XK466"/>
      <c r="XL466"/>
      <c r="XM466"/>
      <c r="XN466"/>
      <c r="XO466"/>
      <c r="XP466"/>
      <c r="XQ466"/>
      <c r="XR466"/>
      <c r="XS466"/>
      <c r="XT466"/>
      <c r="XU466"/>
      <c r="XV466"/>
      <c r="XW466"/>
      <c r="XX466"/>
      <c r="XY466"/>
      <c r="XZ466"/>
      <c r="YA466"/>
      <c r="YB466"/>
      <c r="YC466"/>
      <c r="YD466"/>
      <c r="YE466"/>
      <c r="YF466"/>
      <c r="YG466"/>
      <c r="YH466"/>
      <c r="YI466"/>
      <c r="YJ466"/>
      <c r="YK466"/>
      <c r="YL466"/>
      <c r="YM466"/>
      <c r="YN466"/>
      <c r="YO466"/>
      <c r="YP466"/>
      <c r="YQ466"/>
      <c r="YR466"/>
      <c r="YS466"/>
      <c r="YT466"/>
      <c r="YU466"/>
      <c r="YV466"/>
      <c r="YW466"/>
      <c r="YX466"/>
      <c r="YY466"/>
      <c r="YZ466"/>
      <c r="ZA466"/>
      <c r="ZB466"/>
      <c r="ZC466"/>
      <c r="ZD466"/>
      <c r="ZE466"/>
      <c r="ZF466"/>
      <c r="ZG466"/>
      <c r="ZH466"/>
      <c r="ZI466"/>
      <c r="ZJ466"/>
      <c r="ZK466"/>
      <c r="ZL466"/>
      <c r="ZM466"/>
      <c r="ZN466"/>
      <c r="ZO466"/>
      <c r="ZP466"/>
      <c r="ZQ466"/>
      <c r="ZR466"/>
      <c r="ZS466"/>
      <c r="ZT466"/>
      <c r="ZU466"/>
      <c r="ZV466"/>
      <c r="ZW466"/>
      <c r="ZX466"/>
      <c r="ZY466"/>
      <c r="ZZ466"/>
      <c r="AAA466"/>
      <c r="AAB466"/>
      <c r="AAC466"/>
      <c r="AAD466"/>
      <c r="AAE466"/>
      <c r="AAF466"/>
      <c r="AAG466"/>
      <c r="AAH466"/>
      <c r="AAI466"/>
      <c r="AAJ466"/>
      <c r="AAK466"/>
      <c r="AAL466"/>
      <c r="AAM466"/>
      <c r="AAN466"/>
      <c r="AAO466"/>
      <c r="AAP466"/>
      <c r="AAQ466"/>
      <c r="AAR466"/>
      <c r="AAS466"/>
      <c r="AAT466"/>
      <c r="AAU466"/>
      <c r="AAV466"/>
      <c r="AAW466"/>
      <c r="AAX466"/>
      <c r="AAY466"/>
      <c r="AAZ466"/>
      <c r="ABA466"/>
      <c r="ABB466"/>
      <c r="ABC466"/>
      <c r="ABD466"/>
      <c r="ABE466"/>
      <c r="ABF466"/>
      <c r="ABG466"/>
      <c r="ABH466"/>
      <c r="ABI466"/>
      <c r="ABJ466"/>
      <c r="ABK466"/>
      <c r="ABL466"/>
      <c r="ABM466"/>
      <c r="ABN466"/>
      <c r="ABO466"/>
      <c r="ABP466"/>
      <c r="ABQ466"/>
      <c r="ABR466"/>
      <c r="ABS466"/>
      <c r="ABT466"/>
      <c r="ABU466"/>
      <c r="ABV466"/>
      <c r="ABW466"/>
      <c r="ABX466"/>
      <c r="ABY466"/>
      <c r="ABZ466"/>
      <c r="ACA466"/>
      <c r="ACB466"/>
      <c r="ACC466"/>
      <c r="ACD466"/>
      <c r="ACE466"/>
      <c r="ACF466"/>
      <c r="ACG466"/>
      <c r="ACH466"/>
      <c r="ACI466"/>
      <c r="ACJ466"/>
      <c r="ACK466"/>
      <c r="ACL466"/>
      <c r="ACM466"/>
      <c r="ACN466"/>
      <c r="ACO466"/>
      <c r="ACP466"/>
      <c r="ACQ466"/>
      <c r="ACR466"/>
      <c r="ACS466"/>
      <c r="ACT466"/>
      <c r="ACU466"/>
      <c r="ACV466"/>
      <c r="ACW466"/>
      <c r="ACX466"/>
      <c r="ACY466"/>
      <c r="ACZ466"/>
      <c r="ADA466"/>
      <c r="ADB466"/>
      <c r="ADC466"/>
      <c r="ADD466"/>
      <c r="ADE466"/>
      <c r="ADF466"/>
      <c r="ADG466"/>
      <c r="ADH466"/>
      <c r="ADI466"/>
      <c r="ADJ466"/>
      <c r="ADK466"/>
      <c r="ADL466"/>
      <c r="ADM466"/>
      <c r="ADN466"/>
      <c r="ADO466"/>
      <c r="ADP466"/>
      <c r="ADQ466"/>
      <c r="ADR466"/>
      <c r="ADS466"/>
      <c r="ADT466"/>
      <c r="ADU466"/>
      <c r="ADV466"/>
      <c r="ADW466"/>
      <c r="ADX466"/>
      <c r="ADY466"/>
      <c r="ADZ466"/>
      <c r="AEA466"/>
      <c r="AEB466"/>
      <c r="AEC466"/>
      <c r="AED466"/>
      <c r="AEE466"/>
      <c r="AEF466"/>
      <c r="AEG466"/>
      <c r="AEH466"/>
      <c r="AEI466"/>
      <c r="AEJ466"/>
      <c r="AEK466"/>
      <c r="AEL466"/>
      <c r="AEM466"/>
      <c r="AEN466"/>
      <c r="AEO466"/>
      <c r="AEP466"/>
      <c r="AEQ466"/>
      <c r="AER466"/>
      <c r="AES466"/>
      <c r="AET466"/>
      <c r="AEU466"/>
      <c r="AEV466"/>
      <c r="AEW466"/>
      <c r="AEX466"/>
      <c r="AEY466"/>
      <c r="AEZ466"/>
      <c r="AFA466"/>
      <c r="AFB466"/>
      <c r="AFC466"/>
      <c r="AFD466"/>
      <c r="AFE466"/>
      <c r="AFF466"/>
      <c r="AFG466"/>
      <c r="AFH466"/>
      <c r="AFI466"/>
      <c r="AFJ466"/>
      <c r="AFK466"/>
      <c r="AFL466"/>
      <c r="AFM466"/>
      <c r="AFN466"/>
      <c r="AFO466"/>
      <c r="AFP466"/>
      <c r="AFQ466"/>
      <c r="AFR466"/>
      <c r="AFS466"/>
      <c r="AFT466"/>
      <c r="AFU466"/>
      <c r="AFV466"/>
      <c r="AFW466"/>
      <c r="AFX466"/>
      <c r="AFY466"/>
      <c r="AFZ466"/>
      <c r="AGA466"/>
      <c r="AGB466"/>
      <c r="AGC466"/>
      <c r="AGD466"/>
      <c r="AGE466"/>
      <c r="AGF466"/>
      <c r="AGG466"/>
      <c r="AGH466"/>
      <c r="AGI466"/>
      <c r="AGJ466"/>
      <c r="AGK466"/>
      <c r="AGL466"/>
      <c r="AGM466"/>
      <c r="AGN466"/>
      <c r="AGO466"/>
      <c r="AGP466"/>
      <c r="AGQ466"/>
      <c r="AGR466"/>
      <c r="AGS466"/>
      <c r="AGT466"/>
      <c r="AGU466"/>
      <c r="AGV466"/>
      <c r="AGW466"/>
      <c r="AGX466"/>
      <c r="AGY466"/>
      <c r="AGZ466"/>
      <c r="AHA466"/>
      <c r="AHB466"/>
      <c r="AHC466"/>
      <c r="AHD466"/>
      <c r="AHE466"/>
      <c r="AHF466"/>
      <c r="AHG466"/>
      <c r="AHH466"/>
      <c r="AHI466"/>
      <c r="AHJ466"/>
      <c r="AHK466"/>
      <c r="AHL466"/>
      <c r="AHM466"/>
      <c r="AHN466"/>
      <c r="AHO466"/>
      <c r="AHP466"/>
      <c r="AHQ466"/>
      <c r="AHR466"/>
      <c r="AHS466"/>
      <c r="AHT466"/>
      <c r="AHU466"/>
      <c r="AHV466"/>
      <c r="AHW466"/>
      <c r="AHX466"/>
      <c r="AHY466"/>
      <c r="AHZ466"/>
      <c r="AIA466"/>
      <c r="AIB466"/>
      <c r="AIC466"/>
      <c r="AID466"/>
      <c r="AIE466"/>
      <c r="AIF466"/>
      <c r="AIG466"/>
      <c r="AIH466"/>
      <c r="AII466"/>
      <c r="AIJ466"/>
      <c r="AIK466"/>
      <c r="AIL466"/>
      <c r="AIM466"/>
      <c r="AIN466"/>
      <c r="AIO466"/>
      <c r="AIP466"/>
      <c r="AIQ466"/>
      <c r="AIR466"/>
      <c r="AIS466"/>
      <c r="AIT466"/>
      <c r="AIU466"/>
      <c r="AIV466"/>
      <c r="AIW466"/>
      <c r="AIX466"/>
      <c r="AIY466"/>
      <c r="AIZ466"/>
      <c r="AJA466"/>
      <c r="AJB466"/>
      <c r="AJC466"/>
      <c r="AJD466"/>
      <c r="AJE466"/>
      <c r="AJF466"/>
      <c r="AJG466"/>
      <c r="AJH466"/>
      <c r="AJI466"/>
      <c r="AJJ466"/>
      <c r="AJK466"/>
      <c r="AJL466"/>
      <c r="AJM466"/>
      <c r="AJN466"/>
      <c r="AJO466"/>
      <c r="AJP466"/>
      <c r="AJQ466"/>
      <c r="AJR466"/>
      <c r="AJS466"/>
      <c r="AJT466"/>
      <c r="AJU466"/>
      <c r="AJV466"/>
      <c r="AJW466"/>
      <c r="AJX466"/>
      <c r="AJY466"/>
      <c r="AJZ466"/>
      <c r="AKA466"/>
      <c r="AKB466"/>
      <c r="AKC466"/>
      <c r="AKD466"/>
      <c r="AKE466"/>
      <c r="AKF466"/>
      <c r="AKG466"/>
      <c r="AKH466"/>
      <c r="AKI466"/>
      <c r="AKJ466"/>
      <c r="AKK466"/>
      <c r="AKL466"/>
      <c r="AKM466"/>
      <c r="AKN466"/>
      <c r="AKO466"/>
      <c r="AKP466"/>
      <c r="AKQ466"/>
      <c r="AKR466"/>
      <c r="AKS466"/>
      <c r="AKT466"/>
      <c r="AKU466"/>
      <c r="AKV466"/>
      <c r="AKW466"/>
      <c r="AKX466"/>
      <c r="AKY466"/>
      <c r="AKZ466"/>
      <c r="ALA466"/>
      <c r="ALB466"/>
      <c r="ALC466"/>
      <c r="ALD466"/>
      <c r="ALE466"/>
      <c r="ALF466"/>
      <c r="ALG466"/>
      <c r="ALH466"/>
      <c r="ALI466"/>
      <c r="ALJ466"/>
      <c r="ALK466"/>
      <c r="ALL466"/>
      <c r="ALM466"/>
      <c r="ALN466"/>
      <c r="ALO466"/>
      <c r="ALP466"/>
      <c r="ALQ466"/>
      <c r="ALR466"/>
      <c r="ALS466"/>
      <c r="ALT466"/>
      <c r="ALU466"/>
      <c r="ALV466"/>
      <c r="ALW466"/>
      <c r="ALX466"/>
      <c r="ALY466"/>
      <c r="ALZ466"/>
      <c r="AMA466"/>
      <c r="AMB466"/>
      <c r="AMC466"/>
      <c r="AMD466"/>
      <c r="AME466"/>
      <c r="AMF466"/>
      <c r="AMG466"/>
      <c r="AMH466"/>
      <c r="AMI466"/>
      <c r="AMJ466"/>
      <c r="AMK466"/>
      <c r="AML466"/>
      <c r="AMM466"/>
    </row>
    <row r="467" spans="1:1027" ht="25.5" customHeight="1">
      <c r="A467" s="656"/>
      <c r="B467" s="657"/>
      <c r="C467" s="269"/>
      <c r="D467" s="345" t="s">
        <v>311</v>
      </c>
      <c r="E467" s="700" t="s">
        <v>237</v>
      </c>
      <c r="F467" s="700"/>
      <c r="G467" s="238">
        <v>1000</v>
      </c>
      <c r="H467" s="265">
        <v>1000</v>
      </c>
      <c r="I467" s="273">
        <v>0</v>
      </c>
      <c r="J467" s="259">
        <f t="shared" si="54"/>
        <v>0</v>
      </c>
      <c r="K467" s="259">
        <f t="shared" si="55"/>
        <v>100</v>
      </c>
      <c r="L467" s="313"/>
      <c r="M467" s="313"/>
      <c r="N467" s="313"/>
      <c r="P467" s="2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  <c r="TH467"/>
      <c r="TI467"/>
      <c r="TJ467"/>
      <c r="TK467"/>
      <c r="TL467"/>
      <c r="TM467"/>
      <c r="TN467"/>
      <c r="TO467"/>
      <c r="TP467"/>
      <c r="TQ467"/>
      <c r="TR467"/>
      <c r="TS467"/>
      <c r="TT467"/>
      <c r="TU467"/>
      <c r="TV467"/>
      <c r="TW467"/>
      <c r="TX467"/>
      <c r="TY467"/>
      <c r="TZ467"/>
      <c r="UA467"/>
      <c r="UB467"/>
      <c r="UC467"/>
      <c r="UD467"/>
      <c r="UE467"/>
      <c r="UF467"/>
      <c r="UG467"/>
      <c r="UH467"/>
      <c r="UI467"/>
      <c r="UJ467"/>
      <c r="UK467"/>
      <c r="UL467"/>
      <c r="UM467"/>
      <c r="UN467"/>
      <c r="UO467"/>
      <c r="UP467"/>
      <c r="UQ467"/>
      <c r="UR467"/>
      <c r="US467"/>
      <c r="UT467"/>
      <c r="UU467"/>
      <c r="UV467"/>
      <c r="UW467"/>
      <c r="UX467"/>
      <c r="UY467"/>
      <c r="UZ467"/>
      <c r="VA467"/>
      <c r="VB467"/>
      <c r="VC467"/>
      <c r="VD467"/>
      <c r="VE467"/>
      <c r="VF467"/>
      <c r="VG467"/>
      <c r="VH467"/>
      <c r="VI467"/>
      <c r="VJ467"/>
      <c r="VK467"/>
      <c r="VL467"/>
      <c r="VM467"/>
      <c r="VN467"/>
      <c r="VO467"/>
      <c r="VP467"/>
      <c r="VQ467"/>
      <c r="VR467"/>
      <c r="VS467"/>
      <c r="VT467"/>
      <c r="VU467"/>
      <c r="VV467"/>
      <c r="VW467"/>
      <c r="VX467"/>
      <c r="VY467"/>
      <c r="VZ467"/>
      <c r="WA467"/>
      <c r="WB467"/>
      <c r="WC467"/>
      <c r="WD467"/>
      <c r="WE467"/>
      <c r="WF467"/>
      <c r="WG467"/>
      <c r="WH467"/>
      <c r="WI467"/>
      <c r="WJ467"/>
      <c r="WK467"/>
      <c r="WL467"/>
      <c r="WM467"/>
      <c r="WN467"/>
      <c r="WO467"/>
      <c r="WP467"/>
      <c r="WQ467"/>
      <c r="WR467"/>
      <c r="WS467"/>
      <c r="WT467"/>
      <c r="WU467"/>
      <c r="WV467"/>
      <c r="WW467"/>
      <c r="WX467"/>
      <c r="WY467"/>
      <c r="WZ467"/>
      <c r="XA467"/>
      <c r="XB467"/>
      <c r="XC467"/>
      <c r="XD467"/>
      <c r="XE467"/>
      <c r="XF467"/>
      <c r="XG467"/>
      <c r="XH467"/>
      <c r="XI467"/>
      <c r="XJ467"/>
      <c r="XK467"/>
      <c r="XL467"/>
      <c r="XM467"/>
      <c r="XN467"/>
      <c r="XO467"/>
      <c r="XP467"/>
      <c r="XQ467"/>
      <c r="XR467"/>
      <c r="XS467"/>
      <c r="XT467"/>
      <c r="XU467"/>
      <c r="XV467"/>
      <c r="XW467"/>
      <c r="XX467"/>
      <c r="XY467"/>
      <c r="XZ467"/>
      <c r="YA467"/>
      <c r="YB467"/>
      <c r="YC467"/>
      <c r="YD467"/>
      <c r="YE467"/>
      <c r="YF467"/>
      <c r="YG467"/>
      <c r="YH467"/>
      <c r="YI467"/>
      <c r="YJ467"/>
      <c r="YK467"/>
      <c r="YL467"/>
      <c r="YM467"/>
      <c r="YN467"/>
      <c r="YO467"/>
      <c r="YP467"/>
      <c r="YQ467"/>
      <c r="YR467"/>
      <c r="YS467"/>
      <c r="YT467"/>
      <c r="YU467"/>
      <c r="YV467"/>
      <c r="YW467"/>
      <c r="YX467"/>
      <c r="YY467"/>
      <c r="YZ467"/>
      <c r="ZA467"/>
      <c r="ZB467"/>
      <c r="ZC467"/>
      <c r="ZD467"/>
      <c r="ZE467"/>
      <c r="ZF467"/>
      <c r="ZG467"/>
      <c r="ZH467"/>
      <c r="ZI467"/>
      <c r="ZJ467"/>
      <c r="ZK467"/>
      <c r="ZL467"/>
      <c r="ZM467"/>
      <c r="ZN467"/>
      <c r="ZO467"/>
      <c r="ZP467"/>
      <c r="ZQ467"/>
      <c r="ZR467"/>
      <c r="ZS467"/>
      <c r="ZT467"/>
      <c r="ZU467"/>
      <c r="ZV467"/>
      <c r="ZW467"/>
      <c r="ZX467"/>
      <c r="ZY467"/>
      <c r="ZZ467"/>
      <c r="AAA467"/>
      <c r="AAB467"/>
      <c r="AAC467"/>
      <c r="AAD467"/>
      <c r="AAE467"/>
      <c r="AAF467"/>
      <c r="AAG467"/>
      <c r="AAH467"/>
      <c r="AAI467"/>
      <c r="AAJ467"/>
      <c r="AAK467"/>
      <c r="AAL467"/>
      <c r="AAM467"/>
      <c r="AAN467"/>
      <c r="AAO467"/>
      <c r="AAP467"/>
      <c r="AAQ467"/>
      <c r="AAR467"/>
      <c r="AAS467"/>
      <c r="AAT467"/>
      <c r="AAU467"/>
      <c r="AAV467"/>
      <c r="AAW467"/>
      <c r="AAX467"/>
      <c r="AAY467"/>
      <c r="AAZ467"/>
      <c r="ABA467"/>
      <c r="ABB467"/>
      <c r="ABC467"/>
      <c r="ABD467"/>
      <c r="ABE467"/>
      <c r="ABF467"/>
      <c r="ABG467"/>
      <c r="ABH467"/>
      <c r="ABI467"/>
      <c r="ABJ467"/>
      <c r="ABK467"/>
      <c r="ABL467"/>
      <c r="ABM467"/>
      <c r="ABN467"/>
      <c r="ABO467"/>
      <c r="ABP467"/>
      <c r="ABQ467"/>
      <c r="ABR467"/>
      <c r="ABS467"/>
      <c r="ABT467"/>
      <c r="ABU467"/>
      <c r="ABV467"/>
      <c r="ABW467"/>
      <c r="ABX467"/>
      <c r="ABY467"/>
      <c r="ABZ467"/>
      <c r="ACA467"/>
      <c r="ACB467"/>
      <c r="ACC467"/>
      <c r="ACD467"/>
      <c r="ACE467"/>
      <c r="ACF467"/>
      <c r="ACG467"/>
      <c r="ACH467"/>
      <c r="ACI467"/>
      <c r="ACJ467"/>
      <c r="ACK467"/>
      <c r="ACL467"/>
      <c r="ACM467"/>
      <c r="ACN467"/>
      <c r="ACO467"/>
      <c r="ACP467"/>
      <c r="ACQ467"/>
      <c r="ACR467"/>
      <c r="ACS467"/>
      <c r="ACT467"/>
      <c r="ACU467"/>
      <c r="ACV467"/>
      <c r="ACW467"/>
      <c r="ACX467"/>
      <c r="ACY467"/>
      <c r="ACZ467"/>
      <c r="ADA467"/>
      <c r="ADB467"/>
      <c r="ADC467"/>
      <c r="ADD467"/>
      <c r="ADE467"/>
      <c r="ADF467"/>
      <c r="ADG467"/>
      <c r="ADH467"/>
      <c r="ADI467"/>
      <c r="ADJ467"/>
      <c r="ADK467"/>
      <c r="ADL467"/>
      <c r="ADM467"/>
      <c r="ADN467"/>
      <c r="ADO467"/>
      <c r="ADP467"/>
      <c r="ADQ467"/>
      <c r="ADR467"/>
      <c r="ADS467"/>
      <c r="ADT467"/>
      <c r="ADU467"/>
      <c r="ADV467"/>
      <c r="ADW467"/>
      <c r="ADX467"/>
      <c r="ADY467"/>
      <c r="ADZ467"/>
      <c r="AEA467"/>
      <c r="AEB467"/>
      <c r="AEC467"/>
      <c r="AED467"/>
      <c r="AEE467"/>
      <c r="AEF467"/>
      <c r="AEG467"/>
      <c r="AEH467"/>
      <c r="AEI467"/>
      <c r="AEJ467"/>
      <c r="AEK467"/>
      <c r="AEL467"/>
      <c r="AEM467"/>
      <c r="AEN467"/>
      <c r="AEO467"/>
      <c r="AEP467"/>
      <c r="AEQ467"/>
      <c r="AER467"/>
      <c r="AES467"/>
      <c r="AET467"/>
      <c r="AEU467"/>
      <c r="AEV467"/>
      <c r="AEW467"/>
      <c r="AEX467"/>
      <c r="AEY467"/>
      <c r="AEZ467"/>
      <c r="AFA467"/>
      <c r="AFB467"/>
      <c r="AFC467"/>
      <c r="AFD467"/>
      <c r="AFE467"/>
      <c r="AFF467"/>
      <c r="AFG467"/>
      <c r="AFH467"/>
      <c r="AFI467"/>
      <c r="AFJ467"/>
      <c r="AFK467"/>
      <c r="AFL467"/>
      <c r="AFM467"/>
      <c r="AFN467"/>
      <c r="AFO467"/>
      <c r="AFP467"/>
      <c r="AFQ467"/>
      <c r="AFR467"/>
      <c r="AFS467"/>
      <c r="AFT467"/>
      <c r="AFU467"/>
      <c r="AFV467"/>
      <c r="AFW467"/>
      <c r="AFX467"/>
      <c r="AFY467"/>
      <c r="AFZ467"/>
      <c r="AGA467"/>
      <c r="AGB467"/>
      <c r="AGC467"/>
      <c r="AGD467"/>
      <c r="AGE467"/>
      <c r="AGF467"/>
      <c r="AGG467"/>
      <c r="AGH467"/>
      <c r="AGI467"/>
      <c r="AGJ467"/>
      <c r="AGK467"/>
      <c r="AGL467"/>
      <c r="AGM467"/>
      <c r="AGN467"/>
      <c r="AGO467"/>
      <c r="AGP467"/>
      <c r="AGQ467"/>
      <c r="AGR467"/>
      <c r="AGS467"/>
      <c r="AGT467"/>
      <c r="AGU467"/>
      <c r="AGV467"/>
      <c r="AGW467"/>
      <c r="AGX467"/>
      <c r="AGY467"/>
      <c r="AGZ467"/>
      <c r="AHA467"/>
      <c r="AHB467"/>
      <c r="AHC467"/>
      <c r="AHD467"/>
      <c r="AHE467"/>
      <c r="AHF467"/>
      <c r="AHG467"/>
      <c r="AHH467"/>
      <c r="AHI467"/>
      <c r="AHJ467"/>
      <c r="AHK467"/>
      <c r="AHL467"/>
      <c r="AHM467"/>
      <c r="AHN467"/>
      <c r="AHO467"/>
      <c r="AHP467"/>
      <c r="AHQ467"/>
      <c r="AHR467"/>
      <c r="AHS467"/>
      <c r="AHT467"/>
      <c r="AHU467"/>
      <c r="AHV467"/>
      <c r="AHW467"/>
      <c r="AHX467"/>
      <c r="AHY467"/>
      <c r="AHZ467"/>
      <c r="AIA467"/>
      <c r="AIB467"/>
      <c r="AIC467"/>
      <c r="AID467"/>
      <c r="AIE467"/>
      <c r="AIF467"/>
      <c r="AIG467"/>
      <c r="AIH467"/>
      <c r="AII467"/>
      <c r="AIJ467"/>
      <c r="AIK467"/>
      <c r="AIL467"/>
      <c r="AIM467"/>
      <c r="AIN467"/>
      <c r="AIO467"/>
      <c r="AIP467"/>
      <c r="AIQ467"/>
      <c r="AIR467"/>
      <c r="AIS467"/>
      <c r="AIT467"/>
      <c r="AIU467"/>
      <c r="AIV467"/>
      <c r="AIW467"/>
      <c r="AIX467"/>
      <c r="AIY467"/>
      <c r="AIZ467"/>
      <c r="AJA467"/>
      <c r="AJB467"/>
      <c r="AJC467"/>
      <c r="AJD467"/>
      <c r="AJE467"/>
      <c r="AJF467"/>
      <c r="AJG467"/>
      <c r="AJH467"/>
      <c r="AJI467"/>
      <c r="AJJ467"/>
      <c r="AJK467"/>
      <c r="AJL467"/>
      <c r="AJM467"/>
      <c r="AJN467"/>
      <c r="AJO467"/>
      <c r="AJP467"/>
      <c r="AJQ467"/>
      <c r="AJR467"/>
      <c r="AJS467"/>
      <c r="AJT467"/>
      <c r="AJU467"/>
      <c r="AJV467"/>
      <c r="AJW467"/>
      <c r="AJX467"/>
      <c r="AJY467"/>
      <c r="AJZ467"/>
      <c r="AKA467"/>
      <c r="AKB467"/>
      <c r="AKC467"/>
      <c r="AKD467"/>
      <c r="AKE467"/>
      <c r="AKF467"/>
      <c r="AKG467"/>
      <c r="AKH467"/>
      <c r="AKI467"/>
      <c r="AKJ467"/>
      <c r="AKK467"/>
      <c r="AKL467"/>
      <c r="AKM467"/>
      <c r="AKN467"/>
      <c r="AKO467"/>
      <c r="AKP467"/>
      <c r="AKQ467"/>
      <c r="AKR467"/>
      <c r="AKS467"/>
      <c r="AKT467"/>
      <c r="AKU467"/>
      <c r="AKV467"/>
      <c r="AKW467"/>
      <c r="AKX467"/>
      <c r="AKY467"/>
      <c r="AKZ467"/>
      <c r="ALA467"/>
      <c r="ALB467"/>
      <c r="ALC467"/>
      <c r="ALD467"/>
      <c r="ALE467"/>
      <c r="ALF467"/>
      <c r="ALG467"/>
      <c r="ALH467"/>
      <c r="ALI467"/>
      <c r="ALJ467"/>
      <c r="ALK467"/>
      <c r="ALL467"/>
      <c r="ALM467"/>
      <c r="ALN467"/>
      <c r="ALO467"/>
      <c r="ALP467"/>
      <c r="ALQ467"/>
      <c r="ALR467"/>
      <c r="ALS467"/>
      <c r="ALT467"/>
      <c r="ALU467"/>
      <c r="ALV467"/>
      <c r="ALW467"/>
      <c r="ALX467"/>
      <c r="ALY467"/>
      <c r="ALZ467"/>
      <c r="AMA467"/>
      <c r="AMB467"/>
      <c r="AMC467"/>
      <c r="AMD467"/>
      <c r="AME467"/>
      <c r="AMF467"/>
      <c r="AMG467"/>
      <c r="AMH467"/>
      <c r="AMI467"/>
      <c r="AMJ467"/>
      <c r="AMK467"/>
      <c r="AML467"/>
      <c r="AMM467"/>
    </row>
    <row r="468" spans="1:1027" ht="25.5" customHeight="1">
      <c r="A468" s="656"/>
      <c r="B468" s="657"/>
      <c r="C468" s="269"/>
      <c r="D468" s="345" t="s">
        <v>312</v>
      </c>
      <c r="E468" s="700" t="s">
        <v>225</v>
      </c>
      <c r="F468" s="700"/>
      <c r="G468" s="238">
        <v>8000</v>
      </c>
      <c r="H468" s="265">
        <v>7725</v>
      </c>
      <c r="I468" s="273">
        <v>6968.84</v>
      </c>
      <c r="J468" s="259">
        <f t="shared" si="54"/>
        <v>90.211521035598707</v>
      </c>
      <c r="K468" s="259">
        <f t="shared" si="55"/>
        <v>96.5625</v>
      </c>
      <c r="L468" s="313"/>
      <c r="M468" s="313"/>
      <c r="N468" s="313"/>
      <c r="P468" s="267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  <c r="XY468"/>
      <c r="XZ468"/>
      <c r="YA468"/>
      <c r="YB468"/>
      <c r="YC468"/>
      <c r="YD468"/>
      <c r="YE468"/>
      <c r="YF468"/>
      <c r="YG468"/>
      <c r="YH468"/>
      <c r="YI468"/>
      <c r="YJ468"/>
      <c r="YK468"/>
      <c r="YL468"/>
      <c r="YM468"/>
      <c r="YN468"/>
      <c r="YO468"/>
      <c r="YP468"/>
      <c r="YQ468"/>
      <c r="YR468"/>
      <c r="YS468"/>
      <c r="YT468"/>
      <c r="YU468"/>
      <c r="YV468"/>
      <c r="YW468"/>
      <c r="YX468"/>
      <c r="YY468"/>
      <c r="YZ468"/>
      <c r="ZA468"/>
      <c r="ZB468"/>
      <c r="ZC468"/>
      <c r="ZD468"/>
      <c r="ZE468"/>
      <c r="ZF468"/>
      <c r="ZG468"/>
      <c r="ZH468"/>
      <c r="ZI468"/>
      <c r="ZJ468"/>
      <c r="ZK468"/>
      <c r="ZL468"/>
      <c r="ZM468"/>
      <c r="ZN468"/>
      <c r="ZO468"/>
      <c r="ZP468"/>
      <c r="ZQ468"/>
      <c r="ZR468"/>
      <c r="ZS468"/>
      <c r="ZT468"/>
      <c r="ZU468"/>
      <c r="ZV468"/>
      <c r="ZW468"/>
      <c r="ZX468"/>
      <c r="ZY468"/>
      <c r="ZZ468"/>
      <c r="AAA468"/>
      <c r="AAB468"/>
      <c r="AAC468"/>
      <c r="AAD468"/>
      <c r="AAE468"/>
      <c r="AAF468"/>
      <c r="AAG468"/>
      <c r="AAH468"/>
      <c r="AAI468"/>
      <c r="AAJ468"/>
      <c r="AAK468"/>
      <c r="AAL468"/>
      <c r="AAM468"/>
      <c r="AAN468"/>
      <c r="AAO468"/>
      <c r="AAP468"/>
      <c r="AAQ468"/>
      <c r="AAR468"/>
      <c r="AAS468"/>
      <c r="AAT468"/>
      <c r="AAU468"/>
      <c r="AAV468"/>
      <c r="AAW468"/>
      <c r="AAX468"/>
      <c r="AAY468"/>
      <c r="AAZ468"/>
      <c r="ABA468"/>
      <c r="ABB468"/>
      <c r="ABC468"/>
      <c r="ABD468"/>
      <c r="ABE468"/>
      <c r="ABF468"/>
      <c r="ABG468"/>
      <c r="ABH468"/>
      <c r="ABI468"/>
      <c r="ABJ468"/>
      <c r="ABK468"/>
      <c r="ABL468"/>
      <c r="ABM468"/>
      <c r="ABN468"/>
      <c r="ABO468"/>
      <c r="ABP468"/>
      <c r="ABQ468"/>
      <c r="ABR468"/>
      <c r="ABS468"/>
      <c r="ABT468"/>
      <c r="ABU468"/>
      <c r="ABV468"/>
      <c r="ABW468"/>
      <c r="ABX468"/>
      <c r="ABY468"/>
      <c r="ABZ468"/>
      <c r="ACA468"/>
      <c r="ACB468"/>
      <c r="ACC468"/>
      <c r="ACD468"/>
      <c r="ACE468"/>
      <c r="ACF468"/>
      <c r="ACG468"/>
      <c r="ACH468"/>
      <c r="ACI468"/>
      <c r="ACJ468"/>
      <c r="ACK468"/>
      <c r="ACL468"/>
      <c r="ACM468"/>
      <c r="ACN468"/>
      <c r="ACO468"/>
      <c r="ACP468"/>
      <c r="ACQ468"/>
      <c r="ACR468"/>
      <c r="ACS468"/>
      <c r="ACT468"/>
      <c r="ACU468"/>
      <c r="ACV468"/>
      <c r="ACW468"/>
      <c r="ACX468"/>
      <c r="ACY468"/>
      <c r="ACZ468"/>
      <c r="ADA468"/>
      <c r="ADB468"/>
      <c r="ADC468"/>
      <c r="ADD468"/>
      <c r="ADE468"/>
      <c r="ADF468"/>
      <c r="ADG468"/>
      <c r="ADH468"/>
      <c r="ADI468"/>
      <c r="ADJ468"/>
      <c r="ADK468"/>
      <c r="ADL468"/>
      <c r="ADM468"/>
      <c r="ADN468"/>
      <c r="ADO468"/>
      <c r="ADP468"/>
      <c r="ADQ468"/>
      <c r="ADR468"/>
      <c r="ADS468"/>
      <c r="ADT468"/>
      <c r="ADU468"/>
      <c r="ADV468"/>
      <c r="ADW468"/>
      <c r="ADX468"/>
      <c r="ADY468"/>
      <c r="ADZ468"/>
      <c r="AEA468"/>
      <c r="AEB468"/>
      <c r="AEC468"/>
      <c r="AED468"/>
      <c r="AEE468"/>
      <c r="AEF468"/>
      <c r="AEG468"/>
      <c r="AEH468"/>
      <c r="AEI468"/>
      <c r="AEJ468"/>
      <c r="AEK468"/>
      <c r="AEL468"/>
      <c r="AEM468"/>
      <c r="AEN468"/>
      <c r="AEO468"/>
      <c r="AEP468"/>
      <c r="AEQ468"/>
      <c r="AER468"/>
      <c r="AES468"/>
      <c r="AET468"/>
      <c r="AEU468"/>
      <c r="AEV468"/>
      <c r="AEW468"/>
      <c r="AEX468"/>
      <c r="AEY468"/>
      <c r="AEZ468"/>
      <c r="AFA468"/>
      <c r="AFB468"/>
      <c r="AFC468"/>
      <c r="AFD468"/>
      <c r="AFE468"/>
      <c r="AFF468"/>
      <c r="AFG468"/>
      <c r="AFH468"/>
      <c r="AFI468"/>
      <c r="AFJ468"/>
      <c r="AFK468"/>
      <c r="AFL468"/>
      <c r="AFM468"/>
      <c r="AFN468"/>
      <c r="AFO468"/>
      <c r="AFP468"/>
      <c r="AFQ468"/>
      <c r="AFR468"/>
      <c r="AFS468"/>
      <c r="AFT468"/>
      <c r="AFU468"/>
      <c r="AFV468"/>
      <c r="AFW468"/>
      <c r="AFX468"/>
      <c r="AFY468"/>
      <c r="AFZ468"/>
      <c r="AGA468"/>
      <c r="AGB468"/>
      <c r="AGC468"/>
      <c r="AGD468"/>
      <c r="AGE468"/>
      <c r="AGF468"/>
      <c r="AGG468"/>
      <c r="AGH468"/>
      <c r="AGI468"/>
      <c r="AGJ468"/>
      <c r="AGK468"/>
      <c r="AGL468"/>
      <c r="AGM468"/>
      <c r="AGN468"/>
      <c r="AGO468"/>
      <c r="AGP468"/>
      <c r="AGQ468"/>
      <c r="AGR468"/>
      <c r="AGS468"/>
      <c r="AGT468"/>
      <c r="AGU468"/>
      <c r="AGV468"/>
      <c r="AGW468"/>
      <c r="AGX468"/>
      <c r="AGY468"/>
      <c r="AGZ468"/>
      <c r="AHA468"/>
      <c r="AHB468"/>
      <c r="AHC468"/>
      <c r="AHD468"/>
      <c r="AHE468"/>
      <c r="AHF468"/>
      <c r="AHG468"/>
      <c r="AHH468"/>
      <c r="AHI468"/>
      <c r="AHJ468"/>
      <c r="AHK468"/>
      <c r="AHL468"/>
      <c r="AHM468"/>
      <c r="AHN468"/>
      <c r="AHO468"/>
      <c r="AHP468"/>
      <c r="AHQ468"/>
      <c r="AHR468"/>
      <c r="AHS468"/>
      <c r="AHT468"/>
      <c r="AHU468"/>
      <c r="AHV468"/>
      <c r="AHW468"/>
      <c r="AHX468"/>
      <c r="AHY468"/>
      <c r="AHZ468"/>
      <c r="AIA468"/>
      <c r="AIB468"/>
      <c r="AIC468"/>
      <c r="AID468"/>
      <c r="AIE468"/>
      <c r="AIF468"/>
      <c r="AIG468"/>
      <c r="AIH468"/>
      <c r="AII468"/>
      <c r="AIJ468"/>
      <c r="AIK468"/>
      <c r="AIL468"/>
      <c r="AIM468"/>
      <c r="AIN468"/>
      <c r="AIO468"/>
      <c r="AIP468"/>
      <c r="AIQ468"/>
      <c r="AIR468"/>
      <c r="AIS468"/>
      <c r="AIT468"/>
      <c r="AIU468"/>
      <c r="AIV468"/>
      <c r="AIW468"/>
      <c r="AIX468"/>
      <c r="AIY468"/>
      <c r="AIZ468"/>
      <c r="AJA468"/>
      <c r="AJB468"/>
      <c r="AJC468"/>
      <c r="AJD468"/>
      <c r="AJE468"/>
      <c r="AJF468"/>
      <c r="AJG468"/>
      <c r="AJH468"/>
      <c r="AJI468"/>
      <c r="AJJ468"/>
      <c r="AJK468"/>
      <c r="AJL468"/>
      <c r="AJM468"/>
      <c r="AJN468"/>
      <c r="AJO468"/>
      <c r="AJP468"/>
      <c r="AJQ468"/>
      <c r="AJR468"/>
      <c r="AJS468"/>
      <c r="AJT468"/>
      <c r="AJU468"/>
      <c r="AJV468"/>
      <c r="AJW468"/>
      <c r="AJX468"/>
      <c r="AJY468"/>
      <c r="AJZ468"/>
      <c r="AKA468"/>
      <c r="AKB468"/>
      <c r="AKC468"/>
      <c r="AKD468"/>
      <c r="AKE468"/>
      <c r="AKF468"/>
      <c r="AKG468"/>
      <c r="AKH468"/>
      <c r="AKI468"/>
      <c r="AKJ468"/>
      <c r="AKK468"/>
      <c r="AKL468"/>
      <c r="AKM468"/>
      <c r="AKN468"/>
      <c r="AKO468"/>
      <c r="AKP468"/>
      <c r="AKQ468"/>
      <c r="AKR468"/>
      <c r="AKS468"/>
      <c r="AKT468"/>
      <c r="AKU468"/>
      <c r="AKV468"/>
      <c r="AKW468"/>
      <c r="AKX468"/>
      <c r="AKY468"/>
      <c r="AKZ468"/>
      <c r="ALA468"/>
      <c r="ALB468"/>
      <c r="ALC468"/>
      <c r="ALD468"/>
      <c r="ALE468"/>
      <c r="ALF468"/>
      <c r="ALG468"/>
      <c r="ALH468"/>
      <c r="ALI468"/>
      <c r="ALJ468"/>
      <c r="ALK468"/>
      <c r="ALL468"/>
      <c r="ALM468"/>
      <c r="ALN468"/>
      <c r="ALO468"/>
      <c r="ALP468"/>
      <c r="ALQ468"/>
      <c r="ALR468"/>
      <c r="ALS468"/>
      <c r="ALT468"/>
      <c r="ALU468"/>
      <c r="ALV468"/>
      <c r="ALW468"/>
      <c r="ALX468"/>
      <c r="ALY468"/>
      <c r="ALZ468"/>
      <c r="AMA468"/>
      <c r="AMB468"/>
      <c r="AMC468"/>
      <c r="AMD468"/>
      <c r="AME468"/>
      <c r="AMF468"/>
      <c r="AMG468"/>
      <c r="AMH468"/>
      <c r="AMI468"/>
      <c r="AMJ468"/>
      <c r="AMK468"/>
      <c r="AML468"/>
      <c r="AMM468"/>
    </row>
    <row r="469" spans="1:1027" ht="25.5" customHeight="1">
      <c r="A469" s="656"/>
      <c r="B469" s="657"/>
      <c r="C469" s="269"/>
      <c r="D469" s="345" t="s">
        <v>313</v>
      </c>
      <c r="E469" s="700" t="s">
        <v>230</v>
      </c>
      <c r="F469" s="700"/>
      <c r="G469" s="238">
        <v>2000</v>
      </c>
      <c r="H469" s="265">
        <v>2000</v>
      </c>
      <c r="I469" s="273">
        <v>1850</v>
      </c>
      <c r="J469" s="259">
        <f t="shared" si="54"/>
        <v>92.5</v>
      </c>
      <c r="K469" s="259">
        <f t="shared" si="55"/>
        <v>100</v>
      </c>
      <c r="L469" s="313"/>
      <c r="M469" s="313"/>
      <c r="N469" s="313"/>
      <c r="P469" s="267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  <c r="XY469"/>
      <c r="XZ469"/>
      <c r="YA469"/>
      <c r="YB469"/>
      <c r="YC469"/>
      <c r="YD469"/>
      <c r="YE469"/>
      <c r="YF469"/>
      <c r="YG469"/>
      <c r="YH469"/>
      <c r="YI469"/>
      <c r="YJ469"/>
      <c r="YK469"/>
      <c r="YL469"/>
      <c r="YM469"/>
      <c r="YN469"/>
      <c r="YO469"/>
      <c r="YP469"/>
      <c r="YQ469"/>
      <c r="YR469"/>
      <c r="YS469"/>
      <c r="YT469"/>
      <c r="YU469"/>
      <c r="YV469"/>
      <c r="YW469"/>
      <c r="YX469"/>
      <c r="YY469"/>
      <c r="YZ469"/>
      <c r="ZA469"/>
      <c r="ZB469"/>
      <c r="ZC469"/>
      <c r="ZD469"/>
      <c r="ZE469"/>
      <c r="ZF469"/>
      <c r="ZG469"/>
      <c r="ZH469"/>
      <c r="ZI469"/>
      <c r="ZJ469"/>
      <c r="ZK469"/>
      <c r="ZL469"/>
      <c r="ZM469"/>
      <c r="ZN469"/>
      <c r="ZO469"/>
      <c r="ZP469"/>
      <c r="ZQ469"/>
      <c r="ZR469"/>
      <c r="ZS469"/>
      <c r="ZT469"/>
      <c r="ZU469"/>
      <c r="ZV469"/>
      <c r="ZW469"/>
      <c r="ZX469"/>
      <c r="ZY469"/>
      <c r="ZZ469"/>
      <c r="AAA469"/>
      <c r="AAB469"/>
      <c r="AAC469"/>
      <c r="AAD469"/>
      <c r="AAE469"/>
      <c r="AAF469"/>
      <c r="AAG469"/>
      <c r="AAH469"/>
      <c r="AAI469"/>
      <c r="AAJ469"/>
      <c r="AAK469"/>
      <c r="AAL469"/>
      <c r="AAM469"/>
      <c r="AAN469"/>
      <c r="AAO469"/>
      <c r="AAP469"/>
      <c r="AAQ469"/>
      <c r="AAR469"/>
      <c r="AAS469"/>
      <c r="AAT469"/>
      <c r="AAU469"/>
      <c r="AAV469"/>
      <c r="AAW469"/>
      <c r="AAX469"/>
      <c r="AAY469"/>
      <c r="AAZ469"/>
      <c r="ABA469"/>
      <c r="ABB469"/>
      <c r="ABC469"/>
      <c r="ABD469"/>
      <c r="ABE469"/>
      <c r="ABF469"/>
      <c r="ABG469"/>
      <c r="ABH469"/>
      <c r="ABI469"/>
      <c r="ABJ469"/>
      <c r="ABK469"/>
      <c r="ABL469"/>
      <c r="ABM469"/>
      <c r="ABN469"/>
      <c r="ABO469"/>
      <c r="ABP469"/>
      <c r="ABQ469"/>
      <c r="ABR469"/>
      <c r="ABS469"/>
      <c r="ABT469"/>
      <c r="ABU469"/>
      <c r="ABV469"/>
      <c r="ABW469"/>
      <c r="ABX469"/>
      <c r="ABY469"/>
      <c r="ABZ469"/>
      <c r="ACA469"/>
      <c r="ACB469"/>
      <c r="ACC469"/>
      <c r="ACD469"/>
      <c r="ACE469"/>
      <c r="ACF469"/>
      <c r="ACG469"/>
      <c r="ACH469"/>
      <c r="ACI469"/>
      <c r="ACJ469"/>
      <c r="ACK469"/>
      <c r="ACL469"/>
      <c r="ACM469"/>
      <c r="ACN469"/>
      <c r="ACO469"/>
      <c r="ACP469"/>
      <c r="ACQ469"/>
      <c r="ACR469"/>
      <c r="ACS469"/>
      <c r="ACT469"/>
      <c r="ACU469"/>
      <c r="ACV469"/>
      <c r="ACW469"/>
      <c r="ACX469"/>
      <c r="ACY469"/>
      <c r="ACZ469"/>
      <c r="ADA469"/>
      <c r="ADB469"/>
      <c r="ADC469"/>
      <c r="ADD469"/>
      <c r="ADE469"/>
      <c r="ADF469"/>
      <c r="ADG469"/>
      <c r="ADH469"/>
      <c r="ADI469"/>
      <c r="ADJ469"/>
      <c r="ADK469"/>
      <c r="ADL469"/>
      <c r="ADM469"/>
      <c r="ADN469"/>
      <c r="ADO469"/>
      <c r="ADP469"/>
      <c r="ADQ469"/>
      <c r="ADR469"/>
      <c r="ADS469"/>
      <c r="ADT469"/>
      <c r="ADU469"/>
      <c r="ADV469"/>
      <c r="ADW469"/>
      <c r="ADX469"/>
      <c r="ADY469"/>
      <c r="ADZ469"/>
      <c r="AEA469"/>
      <c r="AEB469"/>
      <c r="AEC469"/>
      <c r="AED469"/>
      <c r="AEE469"/>
      <c r="AEF469"/>
      <c r="AEG469"/>
      <c r="AEH469"/>
      <c r="AEI469"/>
      <c r="AEJ469"/>
      <c r="AEK469"/>
      <c r="AEL469"/>
      <c r="AEM469"/>
      <c r="AEN469"/>
      <c r="AEO469"/>
      <c r="AEP469"/>
      <c r="AEQ469"/>
      <c r="AER469"/>
      <c r="AES469"/>
      <c r="AET469"/>
      <c r="AEU469"/>
      <c r="AEV469"/>
      <c r="AEW469"/>
      <c r="AEX469"/>
      <c r="AEY469"/>
      <c r="AEZ469"/>
      <c r="AFA469"/>
      <c r="AFB469"/>
      <c r="AFC469"/>
      <c r="AFD469"/>
      <c r="AFE469"/>
      <c r="AFF469"/>
      <c r="AFG469"/>
      <c r="AFH469"/>
      <c r="AFI469"/>
      <c r="AFJ469"/>
      <c r="AFK469"/>
      <c r="AFL469"/>
      <c r="AFM469"/>
      <c r="AFN469"/>
      <c r="AFO469"/>
      <c r="AFP469"/>
      <c r="AFQ469"/>
      <c r="AFR469"/>
      <c r="AFS469"/>
      <c r="AFT469"/>
      <c r="AFU469"/>
      <c r="AFV469"/>
      <c r="AFW469"/>
      <c r="AFX469"/>
      <c r="AFY469"/>
      <c r="AFZ469"/>
      <c r="AGA469"/>
      <c r="AGB469"/>
      <c r="AGC469"/>
      <c r="AGD469"/>
      <c r="AGE469"/>
      <c r="AGF469"/>
      <c r="AGG469"/>
      <c r="AGH469"/>
      <c r="AGI469"/>
      <c r="AGJ469"/>
      <c r="AGK469"/>
      <c r="AGL469"/>
      <c r="AGM469"/>
      <c r="AGN469"/>
      <c r="AGO469"/>
      <c r="AGP469"/>
      <c r="AGQ469"/>
      <c r="AGR469"/>
      <c r="AGS469"/>
      <c r="AGT469"/>
      <c r="AGU469"/>
      <c r="AGV469"/>
      <c r="AGW469"/>
      <c r="AGX469"/>
      <c r="AGY469"/>
      <c r="AGZ469"/>
      <c r="AHA469"/>
      <c r="AHB469"/>
      <c r="AHC469"/>
      <c r="AHD469"/>
      <c r="AHE469"/>
      <c r="AHF469"/>
      <c r="AHG469"/>
      <c r="AHH469"/>
      <c r="AHI469"/>
      <c r="AHJ469"/>
      <c r="AHK469"/>
      <c r="AHL469"/>
      <c r="AHM469"/>
      <c r="AHN469"/>
      <c r="AHO469"/>
      <c r="AHP469"/>
      <c r="AHQ469"/>
      <c r="AHR469"/>
      <c r="AHS469"/>
      <c r="AHT469"/>
      <c r="AHU469"/>
      <c r="AHV469"/>
      <c r="AHW469"/>
      <c r="AHX469"/>
      <c r="AHY469"/>
      <c r="AHZ469"/>
      <c r="AIA469"/>
      <c r="AIB469"/>
      <c r="AIC469"/>
      <c r="AID469"/>
      <c r="AIE469"/>
      <c r="AIF469"/>
      <c r="AIG469"/>
      <c r="AIH469"/>
      <c r="AII469"/>
      <c r="AIJ469"/>
      <c r="AIK469"/>
      <c r="AIL469"/>
      <c r="AIM469"/>
      <c r="AIN469"/>
      <c r="AIO469"/>
      <c r="AIP469"/>
      <c r="AIQ469"/>
      <c r="AIR469"/>
      <c r="AIS469"/>
      <c r="AIT469"/>
      <c r="AIU469"/>
      <c r="AIV469"/>
      <c r="AIW469"/>
      <c r="AIX469"/>
      <c r="AIY469"/>
      <c r="AIZ469"/>
      <c r="AJA469"/>
      <c r="AJB469"/>
      <c r="AJC469"/>
      <c r="AJD469"/>
      <c r="AJE469"/>
      <c r="AJF469"/>
      <c r="AJG469"/>
      <c r="AJH469"/>
      <c r="AJI469"/>
      <c r="AJJ469"/>
      <c r="AJK469"/>
      <c r="AJL469"/>
      <c r="AJM469"/>
      <c r="AJN469"/>
      <c r="AJO469"/>
      <c r="AJP469"/>
      <c r="AJQ469"/>
      <c r="AJR469"/>
      <c r="AJS469"/>
      <c r="AJT469"/>
      <c r="AJU469"/>
      <c r="AJV469"/>
      <c r="AJW469"/>
      <c r="AJX469"/>
      <c r="AJY469"/>
      <c r="AJZ469"/>
      <c r="AKA469"/>
      <c r="AKB469"/>
      <c r="AKC469"/>
      <c r="AKD469"/>
      <c r="AKE469"/>
      <c r="AKF469"/>
      <c r="AKG469"/>
      <c r="AKH469"/>
      <c r="AKI469"/>
      <c r="AKJ469"/>
      <c r="AKK469"/>
      <c r="AKL469"/>
      <c r="AKM469"/>
      <c r="AKN469"/>
      <c r="AKO469"/>
      <c r="AKP469"/>
      <c r="AKQ469"/>
      <c r="AKR469"/>
      <c r="AKS469"/>
      <c r="AKT469"/>
      <c r="AKU469"/>
      <c r="AKV469"/>
      <c r="AKW469"/>
      <c r="AKX469"/>
      <c r="AKY469"/>
      <c r="AKZ469"/>
      <c r="ALA469"/>
      <c r="ALB469"/>
      <c r="ALC469"/>
      <c r="ALD469"/>
      <c r="ALE469"/>
      <c r="ALF469"/>
      <c r="ALG469"/>
      <c r="ALH469"/>
      <c r="ALI469"/>
      <c r="ALJ469"/>
      <c r="ALK469"/>
      <c r="ALL469"/>
      <c r="ALM469"/>
      <c r="ALN469"/>
      <c r="ALO469"/>
      <c r="ALP469"/>
      <c r="ALQ469"/>
      <c r="ALR469"/>
      <c r="ALS469"/>
      <c r="ALT469"/>
      <c r="ALU469"/>
      <c r="ALV469"/>
      <c r="ALW469"/>
      <c r="ALX469"/>
      <c r="ALY469"/>
      <c r="ALZ469"/>
      <c r="AMA469"/>
      <c r="AMB469"/>
      <c r="AMC469"/>
      <c r="AMD469"/>
      <c r="AME469"/>
      <c r="AMF469"/>
      <c r="AMG469"/>
      <c r="AMH469"/>
      <c r="AMI469"/>
      <c r="AMJ469"/>
      <c r="AMK469"/>
      <c r="AML469"/>
      <c r="AMM469"/>
    </row>
    <row r="470" spans="1:1027" ht="25.5" customHeight="1">
      <c r="A470" s="656"/>
      <c r="B470" s="657"/>
      <c r="C470" s="269"/>
      <c r="D470" s="345" t="s">
        <v>317</v>
      </c>
      <c r="E470" s="700" t="s">
        <v>223</v>
      </c>
      <c r="F470" s="700"/>
      <c r="G470" s="238">
        <v>2000</v>
      </c>
      <c r="H470" s="265">
        <v>2000</v>
      </c>
      <c r="I470" s="273">
        <v>2000</v>
      </c>
      <c r="J470" s="259">
        <f t="shared" si="54"/>
        <v>100</v>
      </c>
      <c r="K470" s="259">
        <f t="shared" si="55"/>
        <v>100</v>
      </c>
      <c r="L470" s="313"/>
      <c r="M470" s="313"/>
      <c r="N470" s="313"/>
      <c r="P470" s="267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  <c r="TH470"/>
      <c r="TI470"/>
      <c r="TJ470"/>
      <c r="TK470"/>
      <c r="TL470"/>
      <c r="TM470"/>
      <c r="TN470"/>
      <c r="TO470"/>
      <c r="TP470"/>
      <c r="TQ470"/>
      <c r="TR470"/>
      <c r="TS470"/>
      <c r="TT470"/>
      <c r="TU470"/>
      <c r="TV470"/>
      <c r="TW470"/>
      <c r="TX470"/>
      <c r="TY470"/>
      <c r="TZ470"/>
      <c r="UA470"/>
      <c r="UB470"/>
      <c r="UC470"/>
      <c r="UD470"/>
      <c r="UE470"/>
      <c r="UF470"/>
      <c r="UG470"/>
      <c r="UH470"/>
      <c r="UI470"/>
      <c r="UJ470"/>
      <c r="UK470"/>
      <c r="UL470"/>
      <c r="UM470"/>
      <c r="UN470"/>
      <c r="UO470"/>
      <c r="UP470"/>
      <c r="UQ470"/>
      <c r="UR470"/>
      <c r="US470"/>
      <c r="UT470"/>
      <c r="UU470"/>
      <c r="UV470"/>
      <c r="UW470"/>
      <c r="UX470"/>
      <c r="UY470"/>
      <c r="UZ470"/>
      <c r="VA470"/>
      <c r="VB470"/>
      <c r="VC470"/>
      <c r="VD470"/>
      <c r="VE470"/>
      <c r="VF470"/>
      <c r="VG470"/>
      <c r="VH470"/>
      <c r="VI470"/>
      <c r="VJ470"/>
      <c r="VK470"/>
      <c r="VL470"/>
      <c r="VM470"/>
      <c r="VN470"/>
      <c r="VO470"/>
      <c r="VP470"/>
      <c r="VQ470"/>
      <c r="VR470"/>
      <c r="VS470"/>
      <c r="VT470"/>
      <c r="VU470"/>
      <c r="VV470"/>
      <c r="VW470"/>
      <c r="VX470"/>
      <c r="VY470"/>
      <c r="VZ470"/>
      <c r="WA470"/>
      <c r="WB470"/>
      <c r="WC470"/>
      <c r="WD470"/>
      <c r="WE470"/>
      <c r="WF470"/>
      <c r="WG470"/>
      <c r="WH470"/>
      <c r="WI470"/>
      <c r="WJ470"/>
      <c r="WK470"/>
      <c r="WL470"/>
      <c r="WM470"/>
      <c r="WN470"/>
      <c r="WO470"/>
      <c r="WP470"/>
      <c r="WQ470"/>
      <c r="WR470"/>
      <c r="WS470"/>
      <c r="WT470"/>
      <c r="WU470"/>
      <c r="WV470"/>
      <c r="WW470"/>
      <c r="WX470"/>
      <c r="WY470"/>
      <c r="WZ470"/>
      <c r="XA470"/>
      <c r="XB470"/>
      <c r="XC470"/>
      <c r="XD470"/>
      <c r="XE470"/>
      <c r="XF470"/>
      <c r="XG470"/>
      <c r="XH470"/>
      <c r="XI470"/>
      <c r="XJ470"/>
      <c r="XK470"/>
      <c r="XL470"/>
      <c r="XM470"/>
      <c r="XN470"/>
      <c r="XO470"/>
      <c r="XP470"/>
      <c r="XQ470"/>
      <c r="XR470"/>
      <c r="XS470"/>
      <c r="XT470"/>
      <c r="XU470"/>
      <c r="XV470"/>
      <c r="XW470"/>
      <c r="XX470"/>
      <c r="XY470"/>
      <c r="XZ470"/>
      <c r="YA470"/>
      <c r="YB470"/>
      <c r="YC470"/>
      <c r="YD470"/>
      <c r="YE470"/>
      <c r="YF470"/>
      <c r="YG470"/>
      <c r="YH470"/>
      <c r="YI470"/>
      <c r="YJ470"/>
      <c r="YK470"/>
      <c r="YL470"/>
      <c r="YM470"/>
      <c r="YN470"/>
      <c r="YO470"/>
      <c r="YP470"/>
      <c r="YQ470"/>
      <c r="YR470"/>
      <c r="YS470"/>
      <c r="YT470"/>
      <c r="YU470"/>
      <c r="YV470"/>
      <c r="YW470"/>
      <c r="YX470"/>
      <c r="YY470"/>
      <c r="YZ470"/>
      <c r="ZA470"/>
      <c r="ZB470"/>
      <c r="ZC470"/>
      <c r="ZD470"/>
      <c r="ZE470"/>
      <c r="ZF470"/>
      <c r="ZG470"/>
      <c r="ZH470"/>
      <c r="ZI470"/>
      <c r="ZJ470"/>
      <c r="ZK470"/>
      <c r="ZL470"/>
      <c r="ZM470"/>
      <c r="ZN470"/>
      <c r="ZO470"/>
      <c r="ZP470"/>
      <c r="ZQ470"/>
      <c r="ZR470"/>
      <c r="ZS470"/>
      <c r="ZT470"/>
      <c r="ZU470"/>
      <c r="ZV470"/>
      <c r="ZW470"/>
      <c r="ZX470"/>
      <c r="ZY470"/>
      <c r="ZZ470"/>
      <c r="AAA470"/>
      <c r="AAB470"/>
      <c r="AAC470"/>
      <c r="AAD470"/>
      <c r="AAE470"/>
      <c r="AAF470"/>
      <c r="AAG470"/>
      <c r="AAH470"/>
      <c r="AAI470"/>
      <c r="AAJ470"/>
      <c r="AAK470"/>
      <c r="AAL470"/>
      <c r="AAM470"/>
      <c r="AAN470"/>
      <c r="AAO470"/>
      <c r="AAP470"/>
      <c r="AAQ470"/>
      <c r="AAR470"/>
      <c r="AAS470"/>
      <c r="AAT470"/>
      <c r="AAU470"/>
      <c r="AAV470"/>
      <c r="AAW470"/>
      <c r="AAX470"/>
      <c r="AAY470"/>
      <c r="AAZ470"/>
      <c r="ABA470"/>
      <c r="ABB470"/>
      <c r="ABC470"/>
      <c r="ABD470"/>
      <c r="ABE470"/>
      <c r="ABF470"/>
      <c r="ABG470"/>
      <c r="ABH470"/>
      <c r="ABI470"/>
      <c r="ABJ470"/>
      <c r="ABK470"/>
      <c r="ABL470"/>
      <c r="ABM470"/>
      <c r="ABN470"/>
      <c r="ABO470"/>
      <c r="ABP470"/>
      <c r="ABQ470"/>
      <c r="ABR470"/>
      <c r="ABS470"/>
      <c r="ABT470"/>
      <c r="ABU470"/>
      <c r="ABV470"/>
      <c r="ABW470"/>
      <c r="ABX470"/>
      <c r="ABY470"/>
      <c r="ABZ470"/>
      <c r="ACA470"/>
      <c r="ACB470"/>
      <c r="ACC470"/>
      <c r="ACD470"/>
      <c r="ACE470"/>
      <c r="ACF470"/>
      <c r="ACG470"/>
      <c r="ACH470"/>
      <c r="ACI470"/>
      <c r="ACJ470"/>
      <c r="ACK470"/>
      <c r="ACL470"/>
      <c r="ACM470"/>
      <c r="ACN470"/>
      <c r="ACO470"/>
      <c r="ACP470"/>
      <c r="ACQ470"/>
      <c r="ACR470"/>
      <c r="ACS470"/>
      <c r="ACT470"/>
      <c r="ACU470"/>
      <c r="ACV470"/>
      <c r="ACW470"/>
      <c r="ACX470"/>
      <c r="ACY470"/>
      <c r="ACZ470"/>
      <c r="ADA470"/>
      <c r="ADB470"/>
      <c r="ADC470"/>
      <c r="ADD470"/>
      <c r="ADE470"/>
      <c r="ADF470"/>
      <c r="ADG470"/>
      <c r="ADH470"/>
      <c r="ADI470"/>
      <c r="ADJ470"/>
      <c r="ADK470"/>
      <c r="ADL470"/>
      <c r="ADM470"/>
      <c r="ADN470"/>
      <c r="ADO470"/>
      <c r="ADP470"/>
      <c r="ADQ470"/>
      <c r="ADR470"/>
      <c r="ADS470"/>
      <c r="ADT470"/>
      <c r="ADU470"/>
      <c r="ADV470"/>
      <c r="ADW470"/>
      <c r="ADX470"/>
      <c r="ADY470"/>
      <c r="ADZ470"/>
      <c r="AEA470"/>
      <c r="AEB470"/>
      <c r="AEC470"/>
      <c r="AED470"/>
      <c r="AEE470"/>
      <c r="AEF470"/>
      <c r="AEG470"/>
      <c r="AEH470"/>
      <c r="AEI470"/>
      <c r="AEJ470"/>
      <c r="AEK470"/>
      <c r="AEL470"/>
      <c r="AEM470"/>
      <c r="AEN470"/>
      <c r="AEO470"/>
      <c r="AEP470"/>
      <c r="AEQ470"/>
      <c r="AER470"/>
      <c r="AES470"/>
      <c r="AET470"/>
      <c r="AEU470"/>
      <c r="AEV470"/>
      <c r="AEW470"/>
      <c r="AEX470"/>
      <c r="AEY470"/>
      <c r="AEZ470"/>
      <c r="AFA470"/>
      <c r="AFB470"/>
      <c r="AFC470"/>
      <c r="AFD470"/>
      <c r="AFE470"/>
      <c r="AFF470"/>
      <c r="AFG470"/>
      <c r="AFH470"/>
      <c r="AFI470"/>
      <c r="AFJ470"/>
      <c r="AFK470"/>
      <c r="AFL470"/>
      <c r="AFM470"/>
      <c r="AFN470"/>
      <c r="AFO470"/>
      <c r="AFP470"/>
      <c r="AFQ470"/>
      <c r="AFR470"/>
      <c r="AFS470"/>
      <c r="AFT470"/>
      <c r="AFU470"/>
      <c r="AFV470"/>
      <c r="AFW470"/>
      <c r="AFX470"/>
      <c r="AFY470"/>
      <c r="AFZ470"/>
      <c r="AGA470"/>
      <c r="AGB470"/>
      <c r="AGC470"/>
      <c r="AGD470"/>
      <c r="AGE470"/>
      <c r="AGF470"/>
      <c r="AGG470"/>
      <c r="AGH470"/>
      <c r="AGI470"/>
      <c r="AGJ470"/>
      <c r="AGK470"/>
      <c r="AGL470"/>
      <c r="AGM470"/>
      <c r="AGN470"/>
      <c r="AGO470"/>
      <c r="AGP470"/>
      <c r="AGQ470"/>
      <c r="AGR470"/>
      <c r="AGS470"/>
      <c r="AGT470"/>
      <c r="AGU470"/>
      <c r="AGV470"/>
      <c r="AGW470"/>
      <c r="AGX470"/>
      <c r="AGY470"/>
      <c r="AGZ470"/>
      <c r="AHA470"/>
      <c r="AHB470"/>
      <c r="AHC470"/>
      <c r="AHD470"/>
      <c r="AHE470"/>
      <c r="AHF470"/>
      <c r="AHG470"/>
      <c r="AHH470"/>
      <c r="AHI470"/>
      <c r="AHJ470"/>
      <c r="AHK470"/>
      <c r="AHL470"/>
      <c r="AHM470"/>
      <c r="AHN470"/>
      <c r="AHO470"/>
      <c r="AHP470"/>
      <c r="AHQ470"/>
      <c r="AHR470"/>
      <c r="AHS470"/>
      <c r="AHT470"/>
      <c r="AHU470"/>
      <c r="AHV470"/>
      <c r="AHW470"/>
      <c r="AHX470"/>
      <c r="AHY470"/>
      <c r="AHZ470"/>
      <c r="AIA470"/>
      <c r="AIB470"/>
      <c r="AIC470"/>
      <c r="AID470"/>
      <c r="AIE470"/>
      <c r="AIF470"/>
      <c r="AIG470"/>
      <c r="AIH470"/>
      <c r="AII470"/>
      <c r="AIJ470"/>
      <c r="AIK470"/>
      <c r="AIL470"/>
      <c r="AIM470"/>
      <c r="AIN470"/>
      <c r="AIO470"/>
      <c r="AIP470"/>
      <c r="AIQ470"/>
      <c r="AIR470"/>
      <c r="AIS470"/>
      <c r="AIT470"/>
      <c r="AIU470"/>
      <c r="AIV470"/>
      <c r="AIW470"/>
      <c r="AIX470"/>
      <c r="AIY470"/>
      <c r="AIZ470"/>
      <c r="AJA470"/>
      <c r="AJB470"/>
      <c r="AJC470"/>
      <c r="AJD470"/>
      <c r="AJE470"/>
      <c r="AJF470"/>
      <c r="AJG470"/>
      <c r="AJH470"/>
      <c r="AJI470"/>
      <c r="AJJ470"/>
      <c r="AJK470"/>
      <c r="AJL470"/>
      <c r="AJM470"/>
      <c r="AJN470"/>
      <c r="AJO470"/>
      <c r="AJP470"/>
      <c r="AJQ470"/>
      <c r="AJR470"/>
      <c r="AJS470"/>
      <c r="AJT470"/>
      <c r="AJU470"/>
      <c r="AJV470"/>
      <c r="AJW470"/>
      <c r="AJX470"/>
      <c r="AJY470"/>
      <c r="AJZ470"/>
      <c r="AKA470"/>
      <c r="AKB470"/>
      <c r="AKC470"/>
      <c r="AKD470"/>
      <c r="AKE470"/>
      <c r="AKF470"/>
      <c r="AKG470"/>
      <c r="AKH470"/>
      <c r="AKI470"/>
      <c r="AKJ470"/>
      <c r="AKK470"/>
      <c r="AKL470"/>
      <c r="AKM470"/>
      <c r="AKN470"/>
      <c r="AKO470"/>
      <c r="AKP470"/>
      <c r="AKQ470"/>
      <c r="AKR470"/>
      <c r="AKS470"/>
      <c r="AKT470"/>
      <c r="AKU470"/>
      <c r="AKV470"/>
      <c r="AKW470"/>
      <c r="AKX470"/>
      <c r="AKY470"/>
      <c r="AKZ470"/>
      <c r="ALA470"/>
      <c r="ALB470"/>
      <c r="ALC470"/>
      <c r="ALD470"/>
      <c r="ALE470"/>
      <c r="ALF470"/>
      <c r="ALG470"/>
      <c r="ALH470"/>
      <c r="ALI470"/>
      <c r="ALJ470"/>
      <c r="ALK470"/>
      <c r="ALL470"/>
      <c r="ALM470"/>
      <c r="ALN470"/>
      <c r="ALO470"/>
      <c r="ALP470"/>
      <c r="ALQ470"/>
      <c r="ALR470"/>
      <c r="ALS470"/>
      <c r="ALT470"/>
      <c r="ALU470"/>
      <c r="ALV470"/>
      <c r="ALW470"/>
      <c r="ALX470"/>
      <c r="ALY470"/>
      <c r="ALZ470"/>
      <c r="AMA470"/>
      <c r="AMB470"/>
      <c r="AMC470"/>
      <c r="AMD470"/>
      <c r="AME470"/>
      <c r="AMF470"/>
      <c r="AMG470"/>
      <c r="AMH470"/>
      <c r="AMI470"/>
      <c r="AMJ470"/>
      <c r="AMK470"/>
      <c r="AML470"/>
      <c r="AMM470"/>
    </row>
    <row r="471" spans="1:1027" ht="25.5" customHeight="1">
      <c r="A471" s="656"/>
      <c r="B471" s="657"/>
      <c r="C471" s="269"/>
      <c r="D471" s="345" t="s">
        <v>318</v>
      </c>
      <c r="E471" s="700" t="s">
        <v>231</v>
      </c>
      <c r="F471" s="700"/>
      <c r="G471" s="238">
        <v>100</v>
      </c>
      <c r="H471" s="265">
        <v>100</v>
      </c>
      <c r="I471" s="273">
        <v>0</v>
      </c>
      <c r="J471" s="259">
        <f t="shared" si="54"/>
        <v>0</v>
      </c>
      <c r="K471" s="259">
        <f t="shared" si="55"/>
        <v>100</v>
      </c>
      <c r="L471" s="313"/>
      <c r="M471" s="313"/>
      <c r="N471" s="313"/>
      <c r="P471" s="267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  <c r="XY471"/>
      <c r="XZ471"/>
      <c r="YA471"/>
      <c r="YB471"/>
      <c r="YC471"/>
      <c r="YD471"/>
      <c r="YE471"/>
      <c r="YF471"/>
      <c r="YG471"/>
      <c r="YH471"/>
      <c r="YI471"/>
      <c r="YJ471"/>
      <c r="YK471"/>
      <c r="YL471"/>
      <c r="YM471"/>
      <c r="YN471"/>
      <c r="YO471"/>
      <c r="YP471"/>
      <c r="YQ471"/>
      <c r="YR471"/>
      <c r="YS471"/>
      <c r="YT471"/>
      <c r="YU471"/>
      <c r="YV471"/>
      <c r="YW471"/>
      <c r="YX471"/>
      <c r="YY471"/>
      <c r="YZ471"/>
      <c r="ZA471"/>
      <c r="ZB471"/>
      <c r="ZC471"/>
      <c r="ZD471"/>
      <c r="ZE471"/>
      <c r="ZF471"/>
      <c r="ZG471"/>
      <c r="ZH471"/>
      <c r="ZI471"/>
      <c r="ZJ471"/>
      <c r="ZK471"/>
      <c r="ZL471"/>
      <c r="ZM471"/>
      <c r="ZN471"/>
      <c r="ZO471"/>
      <c r="ZP471"/>
      <c r="ZQ471"/>
      <c r="ZR471"/>
      <c r="ZS471"/>
      <c r="ZT471"/>
      <c r="ZU471"/>
      <c r="ZV471"/>
      <c r="ZW471"/>
      <c r="ZX471"/>
      <c r="ZY471"/>
      <c r="ZZ471"/>
      <c r="AAA471"/>
      <c r="AAB471"/>
      <c r="AAC471"/>
      <c r="AAD471"/>
      <c r="AAE471"/>
      <c r="AAF471"/>
      <c r="AAG471"/>
      <c r="AAH471"/>
      <c r="AAI471"/>
      <c r="AAJ471"/>
      <c r="AAK471"/>
      <c r="AAL471"/>
      <c r="AAM471"/>
      <c r="AAN471"/>
      <c r="AAO471"/>
      <c r="AAP471"/>
      <c r="AAQ471"/>
      <c r="AAR471"/>
      <c r="AAS471"/>
      <c r="AAT471"/>
      <c r="AAU471"/>
      <c r="AAV471"/>
      <c r="AAW471"/>
      <c r="AAX471"/>
      <c r="AAY471"/>
      <c r="AAZ471"/>
      <c r="ABA471"/>
      <c r="ABB471"/>
      <c r="ABC471"/>
      <c r="ABD471"/>
      <c r="ABE471"/>
      <c r="ABF471"/>
      <c r="ABG471"/>
      <c r="ABH471"/>
      <c r="ABI471"/>
      <c r="ABJ471"/>
      <c r="ABK471"/>
      <c r="ABL471"/>
      <c r="ABM471"/>
      <c r="ABN471"/>
      <c r="ABO471"/>
      <c r="ABP471"/>
      <c r="ABQ471"/>
      <c r="ABR471"/>
      <c r="ABS471"/>
      <c r="ABT471"/>
      <c r="ABU471"/>
      <c r="ABV471"/>
      <c r="ABW471"/>
      <c r="ABX471"/>
      <c r="ABY471"/>
      <c r="ABZ471"/>
      <c r="ACA471"/>
      <c r="ACB471"/>
      <c r="ACC471"/>
      <c r="ACD471"/>
      <c r="ACE471"/>
      <c r="ACF471"/>
      <c r="ACG471"/>
      <c r="ACH471"/>
      <c r="ACI471"/>
      <c r="ACJ471"/>
      <c r="ACK471"/>
      <c r="ACL471"/>
      <c r="ACM471"/>
      <c r="ACN471"/>
      <c r="ACO471"/>
      <c r="ACP471"/>
      <c r="ACQ471"/>
      <c r="ACR471"/>
      <c r="ACS471"/>
      <c r="ACT471"/>
      <c r="ACU471"/>
      <c r="ACV471"/>
      <c r="ACW471"/>
      <c r="ACX471"/>
      <c r="ACY471"/>
      <c r="ACZ471"/>
      <c r="ADA471"/>
      <c r="ADB471"/>
      <c r="ADC471"/>
      <c r="ADD471"/>
      <c r="ADE471"/>
      <c r="ADF471"/>
      <c r="ADG471"/>
      <c r="ADH471"/>
      <c r="ADI471"/>
      <c r="ADJ471"/>
      <c r="ADK471"/>
      <c r="ADL471"/>
      <c r="ADM471"/>
      <c r="ADN471"/>
      <c r="ADO471"/>
      <c r="ADP471"/>
      <c r="ADQ471"/>
      <c r="ADR471"/>
      <c r="ADS471"/>
      <c r="ADT471"/>
      <c r="ADU471"/>
      <c r="ADV471"/>
      <c r="ADW471"/>
      <c r="ADX471"/>
      <c r="ADY471"/>
      <c r="ADZ471"/>
      <c r="AEA471"/>
      <c r="AEB471"/>
      <c r="AEC471"/>
      <c r="AED471"/>
      <c r="AEE471"/>
      <c r="AEF471"/>
      <c r="AEG471"/>
      <c r="AEH471"/>
      <c r="AEI471"/>
      <c r="AEJ471"/>
      <c r="AEK471"/>
      <c r="AEL471"/>
      <c r="AEM471"/>
      <c r="AEN471"/>
      <c r="AEO471"/>
      <c r="AEP471"/>
      <c r="AEQ471"/>
      <c r="AER471"/>
      <c r="AES471"/>
      <c r="AET471"/>
      <c r="AEU471"/>
      <c r="AEV471"/>
      <c r="AEW471"/>
      <c r="AEX471"/>
      <c r="AEY471"/>
      <c r="AEZ471"/>
      <c r="AFA471"/>
      <c r="AFB471"/>
      <c r="AFC471"/>
      <c r="AFD471"/>
      <c r="AFE471"/>
      <c r="AFF471"/>
      <c r="AFG471"/>
      <c r="AFH471"/>
      <c r="AFI471"/>
      <c r="AFJ471"/>
      <c r="AFK471"/>
      <c r="AFL471"/>
      <c r="AFM471"/>
      <c r="AFN471"/>
      <c r="AFO471"/>
      <c r="AFP471"/>
      <c r="AFQ471"/>
      <c r="AFR471"/>
      <c r="AFS471"/>
      <c r="AFT471"/>
      <c r="AFU471"/>
      <c r="AFV471"/>
      <c r="AFW471"/>
      <c r="AFX471"/>
      <c r="AFY471"/>
      <c r="AFZ471"/>
      <c r="AGA471"/>
      <c r="AGB471"/>
      <c r="AGC471"/>
      <c r="AGD471"/>
      <c r="AGE471"/>
      <c r="AGF471"/>
      <c r="AGG471"/>
      <c r="AGH471"/>
      <c r="AGI471"/>
      <c r="AGJ471"/>
      <c r="AGK471"/>
      <c r="AGL471"/>
      <c r="AGM471"/>
      <c r="AGN471"/>
      <c r="AGO471"/>
      <c r="AGP471"/>
      <c r="AGQ471"/>
      <c r="AGR471"/>
      <c r="AGS471"/>
      <c r="AGT471"/>
      <c r="AGU471"/>
      <c r="AGV471"/>
      <c r="AGW471"/>
      <c r="AGX471"/>
      <c r="AGY471"/>
      <c r="AGZ471"/>
      <c r="AHA471"/>
      <c r="AHB471"/>
      <c r="AHC471"/>
      <c r="AHD471"/>
      <c r="AHE471"/>
      <c r="AHF471"/>
      <c r="AHG471"/>
      <c r="AHH471"/>
      <c r="AHI471"/>
      <c r="AHJ471"/>
      <c r="AHK471"/>
      <c r="AHL471"/>
      <c r="AHM471"/>
      <c r="AHN471"/>
      <c r="AHO471"/>
      <c r="AHP471"/>
      <c r="AHQ471"/>
      <c r="AHR471"/>
      <c r="AHS471"/>
      <c r="AHT471"/>
      <c r="AHU471"/>
      <c r="AHV471"/>
      <c r="AHW471"/>
      <c r="AHX471"/>
      <c r="AHY471"/>
      <c r="AHZ471"/>
      <c r="AIA471"/>
      <c r="AIB471"/>
      <c r="AIC471"/>
      <c r="AID471"/>
      <c r="AIE471"/>
      <c r="AIF471"/>
      <c r="AIG471"/>
      <c r="AIH471"/>
      <c r="AII471"/>
      <c r="AIJ471"/>
      <c r="AIK471"/>
      <c r="AIL471"/>
      <c r="AIM471"/>
      <c r="AIN471"/>
      <c r="AIO471"/>
      <c r="AIP471"/>
      <c r="AIQ471"/>
      <c r="AIR471"/>
      <c r="AIS471"/>
      <c r="AIT471"/>
      <c r="AIU471"/>
      <c r="AIV471"/>
      <c r="AIW471"/>
      <c r="AIX471"/>
      <c r="AIY471"/>
      <c r="AIZ471"/>
      <c r="AJA471"/>
      <c r="AJB471"/>
      <c r="AJC471"/>
      <c r="AJD471"/>
      <c r="AJE471"/>
      <c r="AJF471"/>
      <c r="AJG471"/>
      <c r="AJH471"/>
      <c r="AJI471"/>
      <c r="AJJ471"/>
      <c r="AJK471"/>
      <c r="AJL471"/>
      <c r="AJM471"/>
      <c r="AJN471"/>
      <c r="AJO471"/>
      <c r="AJP471"/>
      <c r="AJQ471"/>
      <c r="AJR471"/>
      <c r="AJS471"/>
      <c r="AJT471"/>
      <c r="AJU471"/>
      <c r="AJV471"/>
      <c r="AJW471"/>
      <c r="AJX471"/>
      <c r="AJY471"/>
      <c r="AJZ471"/>
      <c r="AKA471"/>
      <c r="AKB471"/>
      <c r="AKC471"/>
      <c r="AKD471"/>
      <c r="AKE471"/>
      <c r="AKF471"/>
      <c r="AKG471"/>
      <c r="AKH471"/>
      <c r="AKI471"/>
      <c r="AKJ471"/>
      <c r="AKK471"/>
      <c r="AKL471"/>
      <c r="AKM471"/>
      <c r="AKN471"/>
      <c r="AKO471"/>
      <c r="AKP471"/>
      <c r="AKQ471"/>
      <c r="AKR471"/>
      <c r="AKS471"/>
      <c r="AKT471"/>
      <c r="AKU471"/>
      <c r="AKV471"/>
      <c r="AKW471"/>
      <c r="AKX471"/>
      <c r="AKY471"/>
      <c r="AKZ471"/>
      <c r="ALA471"/>
      <c r="ALB471"/>
      <c r="ALC471"/>
      <c r="ALD471"/>
      <c r="ALE471"/>
      <c r="ALF471"/>
      <c r="ALG471"/>
      <c r="ALH471"/>
      <c r="ALI471"/>
      <c r="ALJ471"/>
      <c r="ALK471"/>
      <c r="ALL471"/>
      <c r="ALM471"/>
      <c r="ALN471"/>
      <c r="ALO471"/>
      <c r="ALP471"/>
      <c r="ALQ471"/>
      <c r="ALR471"/>
      <c r="ALS471"/>
      <c r="ALT471"/>
      <c r="ALU471"/>
      <c r="ALV471"/>
      <c r="ALW471"/>
      <c r="ALX471"/>
      <c r="ALY471"/>
      <c r="ALZ471"/>
      <c r="AMA471"/>
      <c r="AMB471"/>
      <c r="AMC471"/>
      <c r="AMD471"/>
      <c r="AME471"/>
      <c r="AMF471"/>
      <c r="AMG471"/>
      <c r="AMH471"/>
      <c r="AMI471"/>
      <c r="AMJ471"/>
      <c r="AMK471"/>
      <c r="AML471"/>
      <c r="AMM471"/>
    </row>
    <row r="472" spans="1:1027" ht="25.5" customHeight="1">
      <c r="A472" s="656"/>
      <c r="B472" s="657"/>
      <c r="C472" s="269"/>
      <c r="D472" s="345" t="s">
        <v>314</v>
      </c>
      <c r="E472" s="700" t="s">
        <v>219</v>
      </c>
      <c r="F472" s="700"/>
      <c r="G472" s="238">
        <v>18000</v>
      </c>
      <c r="H472" s="265">
        <v>18000</v>
      </c>
      <c r="I472" s="273">
        <v>17494.91</v>
      </c>
      <c r="J472" s="259">
        <f t="shared" si="54"/>
        <v>97.19394444444444</v>
      </c>
      <c r="K472" s="259">
        <f t="shared" si="55"/>
        <v>100</v>
      </c>
      <c r="L472" s="313"/>
      <c r="M472" s="313"/>
      <c r="N472" s="313"/>
      <c r="P472" s="267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  <c r="TE472"/>
      <c r="TF472"/>
      <c r="TG472"/>
      <c r="TH472"/>
      <c r="TI472"/>
      <c r="TJ472"/>
      <c r="TK472"/>
      <c r="TL472"/>
      <c r="TM472"/>
      <c r="TN472"/>
      <c r="TO472"/>
      <c r="TP472"/>
      <c r="TQ472"/>
      <c r="TR472"/>
      <c r="TS472"/>
      <c r="TT472"/>
      <c r="TU472"/>
      <c r="TV472"/>
      <c r="TW472"/>
      <c r="TX472"/>
      <c r="TY472"/>
      <c r="TZ472"/>
      <c r="UA472"/>
      <c r="UB472"/>
      <c r="UC472"/>
      <c r="UD472"/>
      <c r="UE472"/>
      <c r="UF472"/>
      <c r="UG472"/>
      <c r="UH472"/>
      <c r="UI472"/>
      <c r="UJ472"/>
      <c r="UK472"/>
      <c r="UL472"/>
      <c r="UM472"/>
      <c r="UN472"/>
      <c r="UO472"/>
      <c r="UP472"/>
      <c r="UQ472"/>
      <c r="UR472"/>
      <c r="US472"/>
      <c r="UT472"/>
      <c r="UU472"/>
      <c r="UV472"/>
      <c r="UW472"/>
      <c r="UX472"/>
      <c r="UY472"/>
      <c r="UZ472"/>
      <c r="VA472"/>
      <c r="VB472"/>
      <c r="VC472"/>
      <c r="VD472"/>
      <c r="VE472"/>
      <c r="VF472"/>
      <c r="VG472"/>
      <c r="VH472"/>
      <c r="VI472"/>
      <c r="VJ472"/>
      <c r="VK472"/>
      <c r="VL472"/>
      <c r="VM472"/>
      <c r="VN472"/>
      <c r="VO472"/>
      <c r="VP472"/>
      <c r="VQ472"/>
      <c r="VR472"/>
      <c r="VS472"/>
      <c r="VT472"/>
      <c r="VU472"/>
      <c r="VV472"/>
      <c r="VW472"/>
      <c r="VX472"/>
      <c r="VY472"/>
      <c r="VZ472"/>
      <c r="WA472"/>
      <c r="WB472"/>
      <c r="WC472"/>
      <c r="WD472"/>
      <c r="WE472"/>
      <c r="WF472"/>
      <c r="WG472"/>
      <c r="WH472"/>
      <c r="WI472"/>
      <c r="WJ472"/>
      <c r="WK472"/>
      <c r="WL472"/>
      <c r="WM472"/>
      <c r="WN472"/>
      <c r="WO472"/>
      <c r="WP472"/>
      <c r="WQ472"/>
      <c r="WR472"/>
      <c r="WS472"/>
      <c r="WT472"/>
      <c r="WU472"/>
      <c r="WV472"/>
      <c r="WW472"/>
      <c r="WX472"/>
      <c r="WY472"/>
      <c r="WZ472"/>
      <c r="XA472"/>
      <c r="XB472"/>
      <c r="XC472"/>
      <c r="XD472"/>
      <c r="XE472"/>
      <c r="XF472"/>
      <c r="XG472"/>
      <c r="XH472"/>
      <c r="XI472"/>
      <c r="XJ472"/>
      <c r="XK472"/>
      <c r="XL472"/>
      <c r="XM472"/>
      <c r="XN472"/>
      <c r="XO472"/>
      <c r="XP472"/>
      <c r="XQ472"/>
      <c r="XR472"/>
      <c r="XS472"/>
      <c r="XT472"/>
      <c r="XU472"/>
      <c r="XV472"/>
      <c r="XW472"/>
      <c r="XX472"/>
      <c r="XY472"/>
      <c r="XZ472"/>
      <c r="YA472"/>
      <c r="YB472"/>
      <c r="YC472"/>
      <c r="YD472"/>
      <c r="YE472"/>
      <c r="YF472"/>
      <c r="YG472"/>
      <c r="YH472"/>
      <c r="YI472"/>
      <c r="YJ472"/>
      <c r="YK472"/>
      <c r="YL472"/>
      <c r="YM472"/>
      <c r="YN472"/>
      <c r="YO472"/>
      <c r="YP472"/>
      <c r="YQ472"/>
      <c r="YR472"/>
      <c r="YS472"/>
      <c r="YT472"/>
      <c r="YU472"/>
      <c r="YV472"/>
      <c r="YW472"/>
      <c r="YX472"/>
      <c r="YY472"/>
      <c r="YZ472"/>
      <c r="ZA472"/>
      <c r="ZB472"/>
      <c r="ZC472"/>
      <c r="ZD472"/>
      <c r="ZE472"/>
      <c r="ZF472"/>
      <c r="ZG472"/>
      <c r="ZH472"/>
      <c r="ZI472"/>
      <c r="ZJ472"/>
      <c r="ZK472"/>
      <c r="ZL472"/>
      <c r="ZM472"/>
      <c r="ZN472"/>
      <c r="ZO472"/>
      <c r="ZP472"/>
      <c r="ZQ472"/>
      <c r="ZR472"/>
      <c r="ZS472"/>
      <c r="ZT472"/>
      <c r="ZU472"/>
      <c r="ZV472"/>
      <c r="ZW472"/>
      <c r="ZX472"/>
      <c r="ZY472"/>
      <c r="ZZ472"/>
      <c r="AAA472"/>
      <c r="AAB472"/>
      <c r="AAC472"/>
      <c r="AAD472"/>
      <c r="AAE472"/>
      <c r="AAF472"/>
      <c r="AAG472"/>
      <c r="AAH472"/>
      <c r="AAI472"/>
      <c r="AAJ472"/>
      <c r="AAK472"/>
      <c r="AAL472"/>
      <c r="AAM472"/>
      <c r="AAN472"/>
      <c r="AAO472"/>
      <c r="AAP472"/>
      <c r="AAQ472"/>
      <c r="AAR472"/>
      <c r="AAS472"/>
      <c r="AAT472"/>
      <c r="AAU472"/>
      <c r="AAV472"/>
      <c r="AAW472"/>
      <c r="AAX472"/>
      <c r="AAY472"/>
      <c r="AAZ472"/>
      <c r="ABA472"/>
      <c r="ABB472"/>
      <c r="ABC472"/>
      <c r="ABD472"/>
      <c r="ABE472"/>
      <c r="ABF472"/>
      <c r="ABG472"/>
      <c r="ABH472"/>
      <c r="ABI472"/>
      <c r="ABJ472"/>
      <c r="ABK472"/>
      <c r="ABL472"/>
      <c r="ABM472"/>
      <c r="ABN472"/>
      <c r="ABO472"/>
      <c r="ABP472"/>
      <c r="ABQ472"/>
      <c r="ABR472"/>
      <c r="ABS472"/>
      <c r="ABT472"/>
      <c r="ABU472"/>
      <c r="ABV472"/>
      <c r="ABW472"/>
      <c r="ABX472"/>
      <c r="ABY472"/>
      <c r="ABZ472"/>
      <c r="ACA472"/>
      <c r="ACB472"/>
      <c r="ACC472"/>
      <c r="ACD472"/>
      <c r="ACE472"/>
      <c r="ACF472"/>
      <c r="ACG472"/>
      <c r="ACH472"/>
      <c r="ACI472"/>
      <c r="ACJ472"/>
      <c r="ACK472"/>
      <c r="ACL472"/>
      <c r="ACM472"/>
      <c r="ACN472"/>
      <c r="ACO472"/>
      <c r="ACP472"/>
      <c r="ACQ472"/>
      <c r="ACR472"/>
      <c r="ACS472"/>
      <c r="ACT472"/>
      <c r="ACU472"/>
      <c r="ACV472"/>
      <c r="ACW472"/>
      <c r="ACX472"/>
      <c r="ACY472"/>
      <c r="ACZ472"/>
      <c r="ADA472"/>
      <c r="ADB472"/>
      <c r="ADC472"/>
      <c r="ADD472"/>
      <c r="ADE472"/>
      <c r="ADF472"/>
      <c r="ADG472"/>
      <c r="ADH472"/>
      <c r="ADI472"/>
      <c r="ADJ472"/>
      <c r="ADK472"/>
      <c r="ADL472"/>
      <c r="ADM472"/>
      <c r="ADN472"/>
      <c r="ADO472"/>
      <c r="ADP472"/>
      <c r="ADQ472"/>
      <c r="ADR472"/>
      <c r="ADS472"/>
      <c r="ADT472"/>
      <c r="ADU472"/>
      <c r="ADV472"/>
      <c r="ADW472"/>
      <c r="ADX472"/>
      <c r="ADY472"/>
      <c r="ADZ472"/>
      <c r="AEA472"/>
      <c r="AEB472"/>
      <c r="AEC472"/>
      <c r="AED472"/>
      <c r="AEE472"/>
      <c r="AEF472"/>
      <c r="AEG472"/>
      <c r="AEH472"/>
      <c r="AEI472"/>
      <c r="AEJ472"/>
      <c r="AEK472"/>
      <c r="AEL472"/>
      <c r="AEM472"/>
      <c r="AEN472"/>
      <c r="AEO472"/>
      <c r="AEP472"/>
      <c r="AEQ472"/>
      <c r="AER472"/>
      <c r="AES472"/>
      <c r="AET472"/>
      <c r="AEU472"/>
      <c r="AEV472"/>
      <c r="AEW472"/>
      <c r="AEX472"/>
      <c r="AEY472"/>
      <c r="AEZ472"/>
      <c r="AFA472"/>
      <c r="AFB472"/>
      <c r="AFC472"/>
      <c r="AFD472"/>
      <c r="AFE472"/>
      <c r="AFF472"/>
      <c r="AFG472"/>
      <c r="AFH472"/>
      <c r="AFI472"/>
      <c r="AFJ472"/>
      <c r="AFK472"/>
      <c r="AFL472"/>
      <c r="AFM472"/>
      <c r="AFN472"/>
      <c r="AFO472"/>
      <c r="AFP472"/>
      <c r="AFQ472"/>
      <c r="AFR472"/>
      <c r="AFS472"/>
      <c r="AFT472"/>
      <c r="AFU472"/>
      <c r="AFV472"/>
      <c r="AFW472"/>
      <c r="AFX472"/>
      <c r="AFY472"/>
      <c r="AFZ472"/>
      <c r="AGA472"/>
      <c r="AGB472"/>
      <c r="AGC472"/>
      <c r="AGD472"/>
      <c r="AGE472"/>
      <c r="AGF472"/>
      <c r="AGG472"/>
      <c r="AGH472"/>
      <c r="AGI472"/>
      <c r="AGJ472"/>
      <c r="AGK472"/>
      <c r="AGL472"/>
      <c r="AGM472"/>
      <c r="AGN472"/>
      <c r="AGO472"/>
      <c r="AGP472"/>
      <c r="AGQ472"/>
      <c r="AGR472"/>
      <c r="AGS472"/>
      <c r="AGT472"/>
      <c r="AGU472"/>
      <c r="AGV472"/>
      <c r="AGW472"/>
      <c r="AGX472"/>
      <c r="AGY472"/>
      <c r="AGZ472"/>
      <c r="AHA472"/>
      <c r="AHB472"/>
      <c r="AHC472"/>
      <c r="AHD472"/>
      <c r="AHE472"/>
      <c r="AHF472"/>
      <c r="AHG472"/>
      <c r="AHH472"/>
      <c r="AHI472"/>
      <c r="AHJ472"/>
      <c r="AHK472"/>
      <c r="AHL472"/>
      <c r="AHM472"/>
      <c r="AHN472"/>
      <c r="AHO472"/>
      <c r="AHP472"/>
      <c r="AHQ472"/>
      <c r="AHR472"/>
      <c r="AHS472"/>
      <c r="AHT472"/>
      <c r="AHU472"/>
      <c r="AHV472"/>
      <c r="AHW472"/>
      <c r="AHX472"/>
      <c r="AHY472"/>
      <c r="AHZ472"/>
      <c r="AIA472"/>
      <c r="AIB472"/>
      <c r="AIC472"/>
      <c r="AID472"/>
      <c r="AIE472"/>
      <c r="AIF472"/>
      <c r="AIG472"/>
      <c r="AIH472"/>
      <c r="AII472"/>
      <c r="AIJ472"/>
      <c r="AIK472"/>
      <c r="AIL472"/>
      <c r="AIM472"/>
      <c r="AIN472"/>
      <c r="AIO472"/>
      <c r="AIP472"/>
      <c r="AIQ472"/>
      <c r="AIR472"/>
      <c r="AIS472"/>
      <c r="AIT472"/>
      <c r="AIU472"/>
      <c r="AIV472"/>
      <c r="AIW472"/>
      <c r="AIX472"/>
      <c r="AIY472"/>
      <c r="AIZ472"/>
      <c r="AJA472"/>
      <c r="AJB472"/>
      <c r="AJC472"/>
      <c r="AJD472"/>
      <c r="AJE472"/>
      <c r="AJF472"/>
      <c r="AJG472"/>
      <c r="AJH472"/>
      <c r="AJI472"/>
      <c r="AJJ472"/>
      <c r="AJK472"/>
      <c r="AJL472"/>
      <c r="AJM472"/>
      <c r="AJN472"/>
      <c r="AJO472"/>
      <c r="AJP472"/>
      <c r="AJQ472"/>
      <c r="AJR472"/>
      <c r="AJS472"/>
      <c r="AJT472"/>
      <c r="AJU472"/>
      <c r="AJV472"/>
      <c r="AJW472"/>
      <c r="AJX472"/>
      <c r="AJY472"/>
      <c r="AJZ472"/>
      <c r="AKA472"/>
      <c r="AKB472"/>
      <c r="AKC472"/>
      <c r="AKD472"/>
      <c r="AKE472"/>
      <c r="AKF472"/>
      <c r="AKG472"/>
      <c r="AKH472"/>
      <c r="AKI472"/>
      <c r="AKJ472"/>
      <c r="AKK472"/>
      <c r="AKL472"/>
      <c r="AKM472"/>
      <c r="AKN472"/>
      <c r="AKO472"/>
      <c r="AKP472"/>
      <c r="AKQ472"/>
      <c r="AKR472"/>
      <c r="AKS472"/>
      <c r="AKT472"/>
      <c r="AKU472"/>
      <c r="AKV472"/>
      <c r="AKW472"/>
      <c r="AKX472"/>
      <c r="AKY472"/>
      <c r="AKZ472"/>
      <c r="ALA472"/>
      <c r="ALB472"/>
      <c r="ALC472"/>
      <c r="ALD472"/>
      <c r="ALE472"/>
      <c r="ALF472"/>
      <c r="ALG472"/>
      <c r="ALH472"/>
      <c r="ALI472"/>
      <c r="ALJ472"/>
      <c r="ALK472"/>
      <c r="ALL472"/>
      <c r="ALM472"/>
      <c r="ALN472"/>
      <c r="ALO472"/>
      <c r="ALP472"/>
      <c r="ALQ472"/>
      <c r="ALR472"/>
      <c r="ALS472"/>
      <c r="ALT472"/>
      <c r="ALU472"/>
      <c r="ALV472"/>
      <c r="ALW472"/>
      <c r="ALX472"/>
      <c r="ALY472"/>
      <c r="ALZ472"/>
      <c r="AMA472"/>
      <c r="AMB472"/>
      <c r="AMC472"/>
      <c r="AMD472"/>
      <c r="AME472"/>
      <c r="AMF472"/>
      <c r="AMG472"/>
      <c r="AMH472"/>
      <c r="AMI472"/>
      <c r="AMJ472"/>
      <c r="AMK472"/>
      <c r="AML472"/>
      <c r="AMM472"/>
    </row>
    <row r="473" spans="1:1027" ht="34.9" customHeight="1">
      <c r="A473" s="656"/>
      <c r="B473" s="657"/>
      <c r="C473" s="269"/>
      <c r="D473" s="345" t="s">
        <v>319</v>
      </c>
      <c r="E473" s="700" t="s">
        <v>401</v>
      </c>
      <c r="F473" s="700"/>
      <c r="G473" s="238">
        <v>1044</v>
      </c>
      <c r="H473" s="265">
        <v>1044</v>
      </c>
      <c r="I473" s="273">
        <v>400</v>
      </c>
      <c r="J473" s="259">
        <f t="shared" si="54"/>
        <v>38.314176245210732</v>
      </c>
      <c r="K473" s="259">
        <f t="shared" si="55"/>
        <v>100</v>
      </c>
      <c r="L473" s="313"/>
      <c r="M473" s="313"/>
      <c r="N473" s="313"/>
      <c r="P473" s="267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  <c r="TH473"/>
      <c r="TI473"/>
      <c r="TJ473"/>
      <c r="TK473"/>
      <c r="TL473"/>
      <c r="TM473"/>
      <c r="TN473"/>
      <c r="TO473"/>
      <c r="TP473"/>
      <c r="TQ473"/>
      <c r="TR473"/>
      <c r="TS473"/>
      <c r="TT473"/>
      <c r="TU473"/>
      <c r="TV473"/>
      <c r="TW473"/>
      <c r="TX473"/>
      <c r="TY473"/>
      <c r="TZ473"/>
      <c r="UA473"/>
      <c r="UB473"/>
      <c r="UC473"/>
      <c r="UD473"/>
      <c r="UE473"/>
      <c r="UF473"/>
      <c r="UG473"/>
      <c r="UH473"/>
      <c r="UI473"/>
      <c r="UJ473"/>
      <c r="UK473"/>
      <c r="UL473"/>
      <c r="UM473"/>
      <c r="UN473"/>
      <c r="UO473"/>
      <c r="UP473"/>
      <c r="UQ473"/>
      <c r="UR473"/>
      <c r="US473"/>
      <c r="UT473"/>
      <c r="UU473"/>
      <c r="UV473"/>
      <c r="UW473"/>
      <c r="UX473"/>
      <c r="UY473"/>
      <c r="UZ473"/>
      <c r="VA473"/>
      <c r="VB473"/>
      <c r="VC473"/>
      <c r="VD473"/>
      <c r="VE473"/>
      <c r="VF473"/>
      <c r="VG473"/>
      <c r="VH473"/>
      <c r="VI473"/>
      <c r="VJ473"/>
      <c r="VK473"/>
      <c r="VL473"/>
      <c r="VM473"/>
      <c r="VN473"/>
      <c r="VO473"/>
      <c r="VP473"/>
      <c r="VQ473"/>
      <c r="VR473"/>
      <c r="VS473"/>
      <c r="VT473"/>
      <c r="VU473"/>
      <c r="VV473"/>
      <c r="VW473"/>
      <c r="VX473"/>
      <c r="VY473"/>
      <c r="VZ473"/>
      <c r="WA473"/>
      <c r="WB473"/>
      <c r="WC473"/>
      <c r="WD473"/>
      <c r="WE473"/>
      <c r="WF473"/>
      <c r="WG473"/>
      <c r="WH473"/>
      <c r="WI473"/>
      <c r="WJ473"/>
      <c r="WK473"/>
      <c r="WL473"/>
      <c r="WM473"/>
      <c r="WN473"/>
      <c r="WO473"/>
      <c r="WP473"/>
      <c r="WQ473"/>
      <c r="WR473"/>
      <c r="WS473"/>
      <c r="WT473"/>
      <c r="WU473"/>
      <c r="WV473"/>
      <c r="WW473"/>
      <c r="WX473"/>
      <c r="WY473"/>
      <c r="WZ473"/>
      <c r="XA473"/>
      <c r="XB473"/>
      <c r="XC473"/>
      <c r="XD473"/>
      <c r="XE473"/>
      <c r="XF473"/>
      <c r="XG473"/>
      <c r="XH473"/>
      <c r="XI473"/>
      <c r="XJ473"/>
      <c r="XK473"/>
      <c r="XL473"/>
      <c r="XM473"/>
      <c r="XN473"/>
      <c r="XO473"/>
      <c r="XP473"/>
      <c r="XQ473"/>
      <c r="XR473"/>
      <c r="XS473"/>
      <c r="XT473"/>
      <c r="XU473"/>
      <c r="XV473"/>
      <c r="XW473"/>
      <c r="XX473"/>
      <c r="XY473"/>
      <c r="XZ473"/>
      <c r="YA473"/>
      <c r="YB473"/>
      <c r="YC473"/>
      <c r="YD473"/>
      <c r="YE473"/>
      <c r="YF473"/>
      <c r="YG473"/>
      <c r="YH473"/>
      <c r="YI473"/>
      <c r="YJ473"/>
      <c r="YK473"/>
      <c r="YL473"/>
      <c r="YM473"/>
      <c r="YN473"/>
      <c r="YO473"/>
      <c r="YP473"/>
      <c r="YQ473"/>
      <c r="YR473"/>
      <c r="YS473"/>
      <c r="YT473"/>
      <c r="YU473"/>
      <c r="YV473"/>
      <c r="YW473"/>
      <c r="YX473"/>
      <c r="YY473"/>
      <c r="YZ473"/>
      <c r="ZA473"/>
      <c r="ZB473"/>
      <c r="ZC473"/>
      <c r="ZD473"/>
      <c r="ZE473"/>
      <c r="ZF473"/>
      <c r="ZG473"/>
      <c r="ZH473"/>
      <c r="ZI473"/>
      <c r="ZJ473"/>
      <c r="ZK473"/>
      <c r="ZL473"/>
      <c r="ZM473"/>
      <c r="ZN473"/>
      <c r="ZO473"/>
      <c r="ZP473"/>
      <c r="ZQ473"/>
      <c r="ZR473"/>
      <c r="ZS473"/>
      <c r="ZT473"/>
      <c r="ZU473"/>
      <c r="ZV473"/>
      <c r="ZW473"/>
      <c r="ZX473"/>
      <c r="ZY473"/>
      <c r="ZZ473"/>
      <c r="AAA473"/>
      <c r="AAB473"/>
      <c r="AAC473"/>
      <c r="AAD473"/>
      <c r="AAE473"/>
      <c r="AAF473"/>
      <c r="AAG473"/>
      <c r="AAH473"/>
      <c r="AAI473"/>
      <c r="AAJ473"/>
      <c r="AAK473"/>
      <c r="AAL473"/>
      <c r="AAM473"/>
      <c r="AAN473"/>
      <c r="AAO473"/>
      <c r="AAP473"/>
      <c r="AAQ473"/>
      <c r="AAR473"/>
      <c r="AAS473"/>
      <c r="AAT473"/>
      <c r="AAU473"/>
      <c r="AAV473"/>
      <c r="AAW473"/>
      <c r="AAX473"/>
      <c r="AAY473"/>
      <c r="AAZ473"/>
      <c r="ABA473"/>
      <c r="ABB473"/>
      <c r="ABC473"/>
      <c r="ABD473"/>
      <c r="ABE473"/>
      <c r="ABF473"/>
      <c r="ABG473"/>
      <c r="ABH473"/>
      <c r="ABI473"/>
      <c r="ABJ473"/>
      <c r="ABK473"/>
      <c r="ABL473"/>
      <c r="ABM473"/>
      <c r="ABN473"/>
      <c r="ABO473"/>
      <c r="ABP473"/>
      <c r="ABQ473"/>
      <c r="ABR473"/>
      <c r="ABS473"/>
      <c r="ABT473"/>
      <c r="ABU473"/>
      <c r="ABV473"/>
      <c r="ABW473"/>
      <c r="ABX473"/>
      <c r="ABY473"/>
      <c r="ABZ473"/>
      <c r="ACA473"/>
      <c r="ACB473"/>
      <c r="ACC473"/>
      <c r="ACD473"/>
      <c r="ACE473"/>
      <c r="ACF473"/>
      <c r="ACG473"/>
      <c r="ACH473"/>
      <c r="ACI473"/>
      <c r="ACJ473"/>
      <c r="ACK473"/>
      <c r="ACL473"/>
      <c r="ACM473"/>
      <c r="ACN473"/>
      <c r="ACO473"/>
      <c r="ACP473"/>
      <c r="ACQ473"/>
      <c r="ACR473"/>
      <c r="ACS473"/>
      <c r="ACT473"/>
      <c r="ACU473"/>
      <c r="ACV473"/>
      <c r="ACW473"/>
      <c r="ACX473"/>
      <c r="ACY473"/>
      <c r="ACZ473"/>
      <c r="ADA473"/>
      <c r="ADB473"/>
      <c r="ADC473"/>
      <c r="ADD473"/>
      <c r="ADE473"/>
      <c r="ADF473"/>
      <c r="ADG473"/>
      <c r="ADH473"/>
      <c r="ADI473"/>
      <c r="ADJ473"/>
      <c r="ADK473"/>
      <c r="ADL473"/>
      <c r="ADM473"/>
      <c r="ADN473"/>
      <c r="ADO473"/>
      <c r="ADP473"/>
      <c r="ADQ473"/>
      <c r="ADR473"/>
      <c r="ADS473"/>
      <c r="ADT473"/>
      <c r="ADU473"/>
      <c r="ADV473"/>
      <c r="ADW473"/>
      <c r="ADX473"/>
      <c r="ADY473"/>
      <c r="ADZ473"/>
      <c r="AEA473"/>
      <c r="AEB473"/>
      <c r="AEC473"/>
      <c r="AED473"/>
      <c r="AEE473"/>
      <c r="AEF473"/>
      <c r="AEG473"/>
      <c r="AEH473"/>
      <c r="AEI473"/>
      <c r="AEJ473"/>
      <c r="AEK473"/>
      <c r="AEL473"/>
      <c r="AEM473"/>
      <c r="AEN473"/>
      <c r="AEO473"/>
      <c r="AEP473"/>
      <c r="AEQ473"/>
      <c r="AER473"/>
      <c r="AES473"/>
      <c r="AET473"/>
      <c r="AEU473"/>
      <c r="AEV473"/>
      <c r="AEW473"/>
      <c r="AEX473"/>
      <c r="AEY473"/>
      <c r="AEZ473"/>
      <c r="AFA473"/>
      <c r="AFB473"/>
      <c r="AFC473"/>
      <c r="AFD473"/>
      <c r="AFE473"/>
      <c r="AFF473"/>
      <c r="AFG473"/>
      <c r="AFH473"/>
      <c r="AFI473"/>
      <c r="AFJ473"/>
      <c r="AFK473"/>
      <c r="AFL473"/>
      <c r="AFM473"/>
      <c r="AFN473"/>
      <c r="AFO473"/>
      <c r="AFP473"/>
      <c r="AFQ473"/>
      <c r="AFR473"/>
      <c r="AFS473"/>
      <c r="AFT473"/>
      <c r="AFU473"/>
      <c r="AFV473"/>
      <c r="AFW473"/>
      <c r="AFX473"/>
      <c r="AFY473"/>
      <c r="AFZ473"/>
      <c r="AGA473"/>
      <c r="AGB473"/>
      <c r="AGC473"/>
      <c r="AGD473"/>
      <c r="AGE473"/>
      <c r="AGF473"/>
      <c r="AGG473"/>
      <c r="AGH473"/>
      <c r="AGI473"/>
      <c r="AGJ473"/>
      <c r="AGK473"/>
      <c r="AGL473"/>
      <c r="AGM473"/>
      <c r="AGN473"/>
      <c r="AGO473"/>
      <c r="AGP473"/>
      <c r="AGQ473"/>
      <c r="AGR473"/>
      <c r="AGS473"/>
      <c r="AGT473"/>
      <c r="AGU473"/>
      <c r="AGV473"/>
      <c r="AGW473"/>
      <c r="AGX473"/>
      <c r="AGY473"/>
      <c r="AGZ473"/>
      <c r="AHA473"/>
      <c r="AHB473"/>
      <c r="AHC473"/>
      <c r="AHD473"/>
      <c r="AHE473"/>
      <c r="AHF473"/>
      <c r="AHG473"/>
      <c r="AHH473"/>
      <c r="AHI473"/>
      <c r="AHJ473"/>
      <c r="AHK473"/>
      <c r="AHL473"/>
      <c r="AHM473"/>
      <c r="AHN473"/>
      <c r="AHO473"/>
      <c r="AHP473"/>
      <c r="AHQ473"/>
      <c r="AHR473"/>
      <c r="AHS473"/>
      <c r="AHT473"/>
      <c r="AHU473"/>
      <c r="AHV473"/>
      <c r="AHW473"/>
      <c r="AHX473"/>
      <c r="AHY473"/>
      <c r="AHZ473"/>
      <c r="AIA473"/>
      <c r="AIB473"/>
      <c r="AIC473"/>
      <c r="AID473"/>
      <c r="AIE473"/>
      <c r="AIF473"/>
      <c r="AIG473"/>
      <c r="AIH473"/>
      <c r="AII473"/>
      <c r="AIJ473"/>
      <c r="AIK473"/>
      <c r="AIL473"/>
      <c r="AIM473"/>
      <c r="AIN473"/>
      <c r="AIO473"/>
      <c r="AIP473"/>
      <c r="AIQ473"/>
      <c r="AIR473"/>
      <c r="AIS473"/>
      <c r="AIT473"/>
      <c r="AIU473"/>
      <c r="AIV473"/>
      <c r="AIW473"/>
      <c r="AIX473"/>
      <c r="AIY473"/>
      <c r="AIZ473"/>
      <c r="AJA473"/>
      <c r="AJB473"/>
      <c r="AJC473"/>
      <c r="AJD473"/>
      <c r="AJE473"/>
      <c r="AJF473"/>
      <c r="AJG473"/>
      <c r="AJH473"/>
      <c r="AJI473"/>
      <c r="AJJ473"/>
      <c r="AJK473"/>
      <c r="AJL473"/>
      <c r="AJM473"/>
      <c r="AJN473"/>
      <c r="AJO473"/>
      <c r="AJP473"/>
      <c r="AJQ473"/>
      <c r="AJR473"/>
      <c r="AJS473"/>
      <c r="AJT473"/>
      <c r="AJU473"/>
      <c r="AJV473"/>
      <c r="AJW473"/>
      <c r="AJX473"/>
      <c r="AJY473"/>
      <c r="AJZ473"/>
      <c r="AKA473"/>
      <c r="AKB473"/>
      <c r="AKC473"/>
      <c r="AKD473"/>
      <c r="AKE473"/>
      <c r="AKF473"/>
      <c r="AKG473"/>
      <c r="AKH473"/>
      <c r="AKI473"/>
      <c r="AKJ473"/>
      <c r="AKK473"/>
      <c r="AKL473"/>
      <c r="AKM473"/>
      <c r="AKN473"/>
      <c r="AKO473"/>
      <c r="AKP473"/>
      <c r="AKQ473"/>
      <c r="AKR473"/>
      <c r="AKS473"/>
      <c r="AKT473"/>
      <c r="AKU473"/>
      <c r="AKV473"/>
      <c r="AKW473"/>
      <c r="AKX473"/>
      <c r="AKY473"/>
      <c r="AKZ473"/>
      <c r="ALA473"/>
      <c r="ALB473"/>
      <c r="ALC473"/>
      <c r="ALD473"/>
      <c r="ALE473"/>
      <c r="ALF473"/>
      <c r="ALG473"/>
      <c r="ALH473"/>
      <c r="ALI473"/>
      <c r="ALJ473"/>
      <c r="ALK473"/>
      <c r="ALL473"/>
      <c r="ALM473"/>
      <c r="ALN473"/>
      <c r="ALO473"/>
      <c r="ALP473"/>
      <c r="ALQ473"/>
      <c r="ALR473"/>
      <c r="ALS473"/>
      <c r="ALT473"/>
      <c r="ALU473"/>
      <c r="ALV473"/>
      <c r="ALW473"/>
      <c r="ALX473"/>
      <c r="ALY473"/>
      <c r="ALZ473"/>
      <c r="AMA473"/>
      <c r="AMB473"/>
      <c r="AMC473"/>
      <c r="AMD473"/>
      <c r="AME473"/>
      <c r="AMF473"/>
      <c r="AMG473"/>
      <c r="AMH473"/>
      <c r="AMI473"/>
      <c r="AMJ473"/>
      <c r="AMK473"/>
      <c r="AML473"/>
      <c r="AMM473"/>
    </row>
    <row r="474" spans="1:1027" ht="25.5" customHeight="1">
      <c r="A474" s="656"/>
      <c r="B474" s="657"/>
      <c r="C474" s="269"/>
      <c r="D474" s="345" t="s">
        <v>320</v>
      </c>
      <c r="E474" s="700" t="s">
        <v>245</v>
      </c>
      <c r="F474" s="700"/>
      <c r="G474" s="238">
        <v>500</v>
      </c>
      <c r="H474" s="265">
        <v>500</v>
      </c>
      <c r="I474" s="273">
        <v>0</v>
      </c>
      <c r="J474" s="259">
        <f t="shared" si="54"/>
        <v>0</v>
      </c>
      <c r="K474" s="259">
        <f t="shared" si="55"/>
        <v>100</v>
      </c>
      <c r="L474" s="313"/>
      <c r="M474" s="313"/>
      <c r="N474" s="313"/>
      <c r="P474" s="267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  <c r="XY474"/>
      <c r="XZ474"/>
      <c r="YA474"/>
      <c r="YB474"/>
      <c r="YC474"/>
      <c r="YD474"/>
      <c r="YE474"/>
      <c r="YF474"/>
      <c r="YG474"/>
      <c r="YH474"/>
      <c r="YI474"/>
      <c r="YJ474"/>
      <c r="YK474"/>
      <c r="YL474"/>
      <c r="YM474"/>
      <c r="YN474"/>
      <c r="YO474"/>
      <c r="YP474"/>
      <c r="YQ474"/>
      <c r="YR474"/>
      <c r="YS474"/>
      <c r="YT474"/>
      <c r="YU474"/>
      <c r="YV474"/>
      <c r="YW474"/>
      <c r="YX474"/>
      <c r="YY474"/>
      <c r="YZ474"/>
      <c r="ZA474"/>
      <c r="ZB474"/>
      <c r="ZC474"/>
      <c r="ZD474"/>
      <c r="ZE474"/>
      <c r="ZF474"/>
      <c r="ZG474"/>
      <c r="ZH474"/>
      <c r="ZI474"/>
      <c r="ZJ474"/>
      <c r="ZK474"/>
      <c r="ZL474"/>
      <c r="ZM474"/>
      <c r="ZN474"/>
      <c r="ZO474"/>
      <c r="ZP474"/>
      <c r="ZQ474"/>
      <c r="ZR474"/>
      <c r="ZS474"/>
      <c r="ZT474"/>
      <c r="ZU474"/>
      <c r="ZV474"/>
      <c r="ZW474"/>
      <c r="ZX474"/>
      <c r="ZY474"/>
      <c r="ZZ474"/>
      <c r="AAA474"/>
      <c r="AAB474"/>
      <c r="AAC474"/>
      <c r="AAD474"/>
      <c r="AAE474"/>
      <c r="AAF474"/>
      <c r="AAG474"/>
      <c r="AAH474"/>
      <c r="AAI474"/>
      <c r="AAJ474"/>
      <c r="AAK474"/>
      <c r="AAL474"/>
      <c r="AAM474"/>
      <c r="AAN474"/>
      <c r="AAO474"/>
      <c r="AAP474"/>
      <c r="AAQ474"/>
      <c r="AAR474"/>
      <c r="AAS474"/>
      <c r="AAT474"/>
      <c r="AAU474"/>
      <c r="AAV474"/>
      <c r="AAW474"/>
      <c r="AAX474"/>
      <c r="AAY474"/>
      <c r="AAZ474"/>
      <c r="ABA474"/>
      <c r="ABB474"/>
      <c r="ABC474"/>
      <c r="ABD474"/>
      <c r="ABE474"/>
      <c r="ABF474"/>
      <c r="ABG474"/>
      <c r="ABH474"/>
      <c r="ABI474"/>
      <c r="ABJ474"/>
      <c r="ABK474"/>
      <c r="ABL474"/>
      <c r="ABM474"/>
      <c r="ABN474"/>
      <c r="ABO474"/>
      <c r="ABP474"/>
      <c r="ABQ474"/>
      <c r="ABR474"/>
      <c r="ABS474"/>
      <c r="ABT474"/>
      <c r="ABU474"/>
      <c r="ABV474"/>
      <c r="ABW474"/>
      <c r="ABX474"/>
      <c r="ABY474"/>
      <c r="ABZ474"/>
      <c r="ACA474"/>
      <c r="ACB474"/>
      <c r="ACC474"/>
      <c r="ACD474"/>
      <c r="ACE474"/>
      <c r="ACF474"/>
      <c r="ACG474"/>
      <c r="ACH474"/>
      <c r="ACI474"/>
      <c r="ACJ474"/>
      <c r="ACK474"/>
      <c r="ACL474"/>
      <c r="ACM474"/>
      <c r="ACN474"/>
      <c r="ACO474"/>
      <c r="ACP474"/>
      <c r="ACQ474"/>
      <c r="ACR474"/>
      <c r="ACS474"/>
      <c r="ACT474"/>
      <c r="ACU474"/>
      <c r="ACV474"/>
      <c r="ACW474"/>
      <c r="ACX474"/>
      <c r="ACY474"/>
      <c r="ACZ474"/>
      <c r="ADA474"/>
      <c r="ADB474"/>
      <c r="ADC474"/>
      <c r="ADD474"/>
      <c r="ADE474"/>
      <c r="ADF474"/>
      <c r="ADG474"/>
      <c r="ADH474"/>
      <c r="ADI474"/>
      <c r="ADJ474"/>
      <c r="ADK474"/>
      <c r="ADL474"/>
      <c r="ADM474"/>
      <c r="ADN474"/>
      <c r="ADO474"/>
      <c r="ADP474"/>
      <c r="ADQ474"/>
      <c r="ADR474"/>
      <c r="ADS474"/>
      <c r="ADT474"/>
      <c r="ADU474"/>
      <c r="ADV474"/>
      <c r="ADW474"/>
      <c r="ADX474"/>
      <c r="ADY474"/>
      <c r="ADZ474"/>
      <c r="AEA474"/>
      <c r="AEB474"/>
      <c r="AEC474"/>
      <c r="AED474"/>
      <c r="AEE474"/>
      <c r="AEF474"/>
      <c r="AEG474"/>
      <c r="AEH474"/>
      <c r="AEI474"/>
      <c r="AEJ474"/>
      <c r="AEK474"/>
      <c r="AEL474"/>
      <c r="AEM474"/>
      <c r="AEN474"/>
      <c r="AEO474"/>
      <c r="AEP474"/>
      <c r="AEQ474"/>
      <c r="AER474"/>
      <c r="AES474"/>
      <c r="AET474"/>
      <c r="AEU474"/>
      <c r="AEV474"/>
      <c r="AEW474"/>
      <c r="AEX474"/>
      <c r="AEY474"/>
      <c r="AEZ474"/>
      <c r="AFA474"/>
      <c r="AFB474"/>
      <c r="AFC474"/>
      <c r="AFD474"/>
      <c r="AFE474"/>
      <c r="AFF474"/>
      <c r="AFG474"/>
      <c r="AFH474"/>
      <c r="AFI474"/>
      <c r="AFJ474"/>
      <c r="AFK474"/>
      <c r="AFL474"/>
      <c r="AFM474"/>
      <c r="AFN474"/>
      <c r="AFO474"/>
      <c r="AFP474"/>
      <c r="AFQ474"/>
      <c r="AFR474"/>
      <c r="AFS474"/>
      <c r="AFT474"/>
      <c r="AFU474"/>
      <c r="AFV474"/>
      <c r="AFW474"/>
      <c r="AFX474"/>
      <c r="AFY474"/>
      <c r="AFZ474"/>
      <c r="AGA474"/>
      <c r="AGB474"/>
      <c r="AGC474"/>
      <c r="AGD474"/>
      <c r="AGE474"/>
      <c r="AGF474"/>
      <c r="AGG474"/>
      <c r="AGH474"/>
      <c r="AGI474"/>
      <c r="AGJ474"/>
      <c r="AGK474"/>
      <c r="AGL474"/>
      <c r="AGM474"/>
      <c r="AGN474"/>
      <c r="AGO474"/>
      <c r="AGP474"/>
      <c r="AGQ474"/>
      <c r="AGR474"/>
      <c r="AGS474"/>
      <c r="AGT474"/>
      <c r="AGU474"/>
      <c r="AGV474"/>
      <c r="AGW474"/>
      <c r="AGX474"/>
      <c r="AGY474"/>
      <c r="AGZ474"/>
      <c r="AHA474"/>
      <c r="AHB474"/>
      <c r="AHC474"/>
      <c r="AHD474"/>
      <c r="AHE474"/>
      <c r="AHF474"/>
      <c r="AHG474"/>
      <c r="AHH474"/>
      <c r="AHI474"/>
      <c r="AHJ474"/>
      <c r="AHK474"/>
      <c r="AHL474"/>
      <c r="AHM474"/>
      <c r="AHN474"/>
      <c r="AHO474"/>
      <c r="AHP474"/>
      <c r="AHQ474"/>
      <c r="AHR474"/>
      <c r="AHS474"/>
      <c r="AHT474"/>
      <c r="AHU474"/>
      <c r="AHV474"/>
      <c r="AHW474"/>
      <c r="AHX474"/>
      <c r="AHY474"/>
      <c r="AHZ474"/>
      <c r="AIA474"/>
      <c r="AIB474"/>
      <c r="AIC474"/>
      <c r="AID474"/>
      <c r="AIE474"/>
      <c r="AIF474"/>
      <c r="AIG474"/>
      <c r="AIH474"/>
      <c r="AII474"/>
      <c r="AIJ474"/>
      <c r="AIK474"/>
      <c r="AIL474"/>
      <c r="AIM474"/>
      <c r="AIN474"/>
      <c r="AIO474"/>
      <c r="AIP474"/>
      <c r="AIQ474"/>
      <c r="AIR474"/>
      <c r="AIS474"/>
      <c r="AIT474"/>
      <c r="AIU474"/>
      <c r="AIV474"/>
      <c r="AIW474"/>
      <c r="AIX474"/>
      <c r="AIY474"/>
      <c r="AIZ474"/>
      <c r="AJA474"/>
      <c r="AJB474"/>
      <c r="AJC474"/>
      <c r="AJD474"/>
      <c r="AJE474"/>
      <c r="AJF474"/>
      <c r="AJG474"/>
      <c r="AJH474"/>
      <c r="AJI474"/>
      <c r="AJJ474"/>
      <c r="AJK474"/>
      <c r="AJL474"/>
      <c r="AJM474"/>
      <c r="AJN474"/>
      <c r="AJO474"/>
      <c r="AJP474"/>
      <c r="AJQ474"/>
      <c r="AJR474"/>
      <c r="AJS474"/>
      <c r="AJT474"/>
      <c r="AJU474"/>
      <c r="AJV474"/>
      <c r="AJW474"/>
      <c r="AJX474"/>
      <c r="AJY474"/>
      <c r="AJZ474"/>
      <c r="AKA474"/>
      <c r="AKB474"/>
      <c r="AKC474"/>
      <c r="AKD474"/>
      <c r="AKE474"/>
      <c r="AKF474"/>
      <c r="AKG474"/>
      <c r="AKH474"/>
      <c r="AKI474"/>
      <c r="AKJ474"/>
      <c r="AKK474"/>
      <c r="AKL474"/>
      <c r="AKM474"/>
      <c r="AKN474"/>
      <c r="AKO474"/>
      <c r="AKP474"/>
      <c r="AKQ474"/>
      <c r="AKR474"/>
      <c r="AKS474"/>
      <c r="AKT474"/>
      <c r="AKU474"/>
      <c r="AKV474"/>
      <c r="AKW474"/>
      <c r="AKX474"/>
      <c r="AKY474"/>
      <c r="AKZ474"/>
      <c r="ALA474"/>
      <c r="ALB474"/>
      <c r="ALC474"/>
      <c r="ALD474"/>
      <c r="ALE474"/>
      <c r="ALF474"/>
      <c r="ALG474"/>
      <c r="ALH474"/>
      <c r="ALI474"/>
      <c r="ALJ474"/>
      <c r="ALK474"/>
      <c r="ALL474"/>
      <c r="ALM474"/>
      <c r="ALN474"/>
      <c r="ALO474"/>
      <c r="ALP474"/>
      <c r="ALQ474"/>
      <c r="ALR474"/>
      <c r="ALS474"/>
      <c r="ALT474"/>
      <c r="ALU474"/>
      <c r="ALV474"/>
      <c r="ALW474"/>
      <c r="ALX474"/>
      <c r="ALY474"/>
      <c r="ALZ474"/>
      <c r="AMA474"/>
      <c r="AMB474"/>
      <c r="AMC474"/>
      <c r="AMD474"/>
      <c r="AME474"/>
      <c r="AMF474"/>
      <c r="AMG474"/>
      <c r="AMH474"/>
      <c r="AMI474"/>
      <c r="AMJ474"/>
      <c r="AMK474"/>
      <c r="AML474"/>
      <c r="AMM474"/>
    </row>
    <row r="475" spans="1:1027" ht="25.5" customHeight="1">
      <c r="A475" s="656"/>
      <c r="B475" s="657"/>
      <c r="C475" s="269"/>
      <c r="D475" s="345" t="s">
        <v>321</v>
      </c>
      <c r="E475" s="700" t="s">
        <v>226</v>
      </c>
      <c r="F475" s="700"/>
      <c r="G475" s="238">
        <v>540</v>
      </c>
      <c r="H475" s="265">
        <v>540</v>
      </c>
      <c r="I475" s="273">
        <v>359</v>
      </c>
      <c r="J475" s="259">
        <f t="shared" si="54"/>
        <v>66.481481481481481</v>
      </c>
      <c r="K475" s="259">
        <f t="shared" si="55"/>
        <v>100</v>
      </c>
      <c r="L475" s="313"/>
      <c r="M475" s="313"/>
      <c r="N475" s="313"/>
      <c r="P475" s="267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  <c r="TH475"/>
      <c r="TI475"/>
      <c r="TJ475"/>
      <c r="TK475"/>
      <c r="TL475"/>
      <c r="TM475"/>
      <c r="TN475"/>
      <c r="TO475"/>
      <c r="TP475"/>
      <c r="TQ475"/>
      <c r="TR475"/>
      <c r="TS475"/>
      <c r="TT475"/>
      <c r="TU475"/>
      <c r="TV475"/>
      <c r="TW475"/>
      <c r="TX475"/>
      <c r="TY475"/>
      <c r="TZ475"/>
      <c r="UA475"/>
      <c r="UB475"/>
      <c r="UC475"/>
      <c r="UD475"/>
      <c r="UE475"/>
      <c r="UF475"/>
      <c r="UG475"/>
      <c r="UH475"/>
      <c r="UI475"/>
      <c r="UJ475"/>
      <c r="UK475"/>
      <c r="UL475"/>
      <c r="UM475"/>
      <c r="UN475"/>
      <c r="UO475"/>
      <c r="UP475"/>
      <c r="UQ475"/>
      <c r="UR475"/>
      <c r="US475"/>
      <c r="UT475"/>
      <c r="UU475"/>
      <c r="UV475"/>
      <c r="UW475"/>
      <c r="UX475"/>
      <c r="UY475"/>
      <c r="UZ475"/>
      <c r="VA475"/>
      <c r="VB475"/>
      <c r="VC475"/>
      <c r="VD475"/>
      <c r="VE475"/>
      <c r="VF475"/>
      <c r="VG475"/>
      <c r="VH475"/>
      <c r="VI475"/>
      <c r="VJ475"/>
      <c r="VK475"/>
      <c r="VL475"/>
      <c r="VM475"/>
      <c r="VN475"/>
      <c r="VO475"/>
      <c r="VP475"/>
      <c r="VQ475"/>
      <c r="VR475"/>
      <c r="VS475"/>
      <c r="VT475"/>
      <c r="VU475"/>
      <c r="VV475"/>
      <c r="VW475"/>
      <c r="VX475"/>
      <c r="VY475"/>
      <c r="VZ475"/>
      <c r="WA475"/>
      <c r="WB475"/>
      <c r="WC475"/>
      <c r="WD475"/>
      <c r="WE475"/>
      <c r="WF475"/>
      <c r="WG475"/>
      <c r="WH475"/>
      <c r="WI475"/>
      <c r="WJ475"/>
      <c r="WK475"/>
      <c r="WL475"/>
      <c r="WM475"/>
      <c r="WN475"/>
      <c r="WO475"/>
      <c r="WP475"/>
      <c r="WQ475"/>
      <c r="WR475"/>
      <c r="WS475"/>
      <c r="WT475"/>
      <c r="WU475"/>
      <c r="WV475"/>
      <c r="WW475"/>
      <c r="WX475"/>
      <c r="WY475"/>
      <c r="WZ475"/>
      <c r="XA475"/>
      <c r="XB475"/>
      <c r="XC475"/>
      <c r="XD475"/>
      <c r="XE475"/>
      <c r="XF475"/>
      <c r="XG475"/>
      <c r="XH475"/>
      <c r="XI475"/>
      <c r="XJ475"/>
      <c r="XK475"/>
      <c r="XL475"/>
      <c r="XM475"/>
      <c r="XN475"/>
      <c r="XO475"/>
      <c r="XP475"/>
      <c r="XQ475"/>
      <c r="XR475"/>
      <c r="XS475"/>
      <c r="XT475"/>
      <c r="XU475"/>
      <c r="XV475"/>
      <c r="XW475"/>
      <c r="XX475"/>
      <c r="XY475"/>
      <c r="XZ475"/>
      <c r="YA475"/>
      <c r="YB475"/>
      <c r="YC475"/>
      <c r="YD475"/>
      <c r="YE475"/>
      <c r="YF475"/>
      <c r="YG475"/>
      <c r="YH475"/>
      <c r="YI475"/>
      <c r="YJ475"/>
      <c r="YK475"/>
      <c r="YL475"/>
      <c r="YM475"/>
      <c r="YN475"/>
      <c r="YO475"/>
      <c r="YP475"/>
      <c r="YQ475"/>
      <c r="YR475"/>
      <c r="YS475"/>
      <c r="YT475"/>
      <c r="YU475"/>
      <c r="YV475"/>
      <c r="YW475"/>
      <c r="YX475"/>
      <c r="YY475"/>
      <c r="YZ475"/>
      <c r="ZA475"/>
      <c r="ZB475"/>
      <c r="ZC475"/>
      <c r="ZD475"/>
      <c r="ZE475"/>
      <c r="ZF475"/>
      <c r="ZG475"/>
      <c r="ZH475"/>
      <c r="ZI475"/>
      <c r="ZJ475"/>
      <c r="ZK475"/>
      <c r="ZL475"/>
      <c r="ZM475"/>
      <c r="ZN475"/>
      <c r="ZO475"/>
      <c r="ZP475"/>
      <c r="ZQ475"/>
      <c r="ZR475"/>
      <c r="ZS475"/>
      <c r="ZT475"/>
      <c r="ZU475"/>
      <c r="ZV475"/>
      <c r="ZW475"/>
      <c r="ZX475"/>
      <c r="ZY475"/>
      <c r="ZZ475"/>
      <c r="AAA475"/>
      <c r="AAB475"/>
      <c r="AAC475"/>
      <c r="AAD475"/>
      <c r="AAE475"/>
      <c r="AAF475"/>
      <c r="AAG475"/>
      <c r="AAH475"/>
      <c r="AAI475"/>
      <c r="AAJ475"/>
      <c r="AAK475"/>
      <c r="AAL475"/>
      <c r="AAM475"/>
      <c r="AAN475"/>
      <c r="AAO475"/>
      <c r="AAP475"/>
      <c r="AAQ475"/>
      <c r="AAR475"/>
      <c r="AAS475"/>
      <c r="AAT475"/>
      <c r="AAU475"/>
      <c r="AAV475"/>
      <c r="AAW475"/>
      <c r="AAX475"/>
      <c r="AAY475"/>
      <c r="AAZ475"/>
      <c r="ABA475"/>
      <c r="ABB475"/>
      <c r="ABC475"/>
      <c r="ABD475"/>
      <c r="ABE475"/>
      <c r="ABF475"/>
      <c r="ABG475"/>
      <c r="ABH475"/>
      <c r="ABI475"/>
      <c r="ABJ475"/>
      <c r="ABK475"/>
      <c r="ABL475"/>
      <c r="ABM475"/>
      <c r="ABN475"/>
      <c r="ABO475"/>
      <c r="ABP475"/>
      <c r="ABQ475"/>
      <c r="ABR475"/>
      <c r="ABS475"/>
      <c r="ABT475"/>
      <c r="ABU475"/>
      <c r="ABV475"/>
      <c r="ABW475"/>
      <c r="ABX475"/>
      <c r="ABY475"/>
      <c r="ABZ475"/>
      <c r="ACA475"/>
      <c r="ACB475"/>
      <c r="ACC475"/>
      <c r="ACD475"/>
      <c r="ACE475"/>
      <c r="ACF475"/>
      <c r="ACG475"/>
      <c r="ACH475"/>
      <c r="ACI475"/>
      <c r="ACJ475"/>
      <c r="ACK475"/>
      <c r="ACL475"/>
      <c r="ACM475"/>
      <c r="ACN475"/>
      <c r="ACO475"/>
      <c r="ACP475"/>
      <c r="ACQ475"/>
      <c r="ACR475"/>
      <c r="ACS475"/>
      <c r="ACT475"/>
      <c r="ACU475"/>
      <c r="ACV475"/>
      <c r="ACW475"/>
      <c r="ACX475"/>
      <c r="ACY475"/>
      <c r="ACZ475"/>
      <c r="ADA475"/>
      <c r="ADB475"/>
      <c r="ADC475"/>
      <c r="ADD475"/>
      <c r="ADE475"/>
      <c r="ADF475"/>
      <c r="ADG475"/>
      <c r="ADH475"/>
      <c r="ADI475"/>
      <c r="ADJ475"/>
      <c r="ADK475"/>
      <c r="ADL475"/>
      <c r="ADM475"/>
      <c r="ADN475"/>
      <c r="ADO475"/>
      <c r="ADP475"/>
      <c r="ADQ475"/>
      <c r="ADR475"/>
      <c r="ADS475"/>
      <c r="ADT475"/>
      <c r="ADU475"/>
      <c r="ADV475"/>
      <c r="ADW475"/>
      <c r="ADX475"/>
      <c r="ADY475"/>
      <c r="ADZ475"/>
      <c r="AEA475"/>
      <c r="AEB475"/>
      <c r="AEC475"/>
      <c r="AED475"/>
      <c r="AEE475"/>
      <c r="AEF475"/>
      <c r="AEG475"/>
      <c r="AEH475"/>
      <c r="AEI475"/>
      <c r="AEJ475"/>
      <c r="AEK475"/>
      <c r="AEL475"/>
      <c r="AEM475"/>
      <c r="AEN475"/>
      <c r="AEO475"/>
      <c r="AEP475"/>
      <c r="AEQ475"/>
      <c r="AER475"/>
      <c r="AES475"/>
      <c r="AET475"/>
      <c r="AEU475"/>
      <c r="AEV475"/>
      <c r="AEW475"/>
      <c r="AEX475"/>
      <c r="AEY475"/>
      <c r="AEZ475"/>
      <c r="AFA475"/>
      <c r="AFB475"/>
      <c r="AFC475"/>
      <c r="AFD475"/>
      <c r="AFE475"/>
      <c r="AFF475"/>
      <c r="AFG475"/>
      <c r="AFH475"/>
      <c r="AFI475"/>
      <c r="AFJ475"/>
      <c r="AFK475"/>
      <c r="AFL475"/>
      <c r="AFM475"/>
      <c r="AFN475"/>
      <c r="AFO475"/>
      <c r="AFP475"/>
      <c r="AFQ475"/>
      <c r="AFR475"/>
      <c r="AFS475"/>
      <c r="AFT475"/>
      <c r="AFU475"/>
      <c r="AFV475"/>
      <c r="AFW475"/>
      <c r="AFX475"/>
      <c r="AFY475"/>
      <c r="AFZ475"/>
      <c r="AGA475"/>
      <c r="AGB475"/>
      <c r="AGC475"/>
      <c r="AGD475"/>
      <c r="AGE475"/>
      <c r="AGF475"/>
      <c r="AGG475"/>
      <c r="AGH475"/>
      <c r="AGI475"/>
      <c r="AGJ475"/>
      <c r="AGK475"/>
      <c r="AGL475"/>
      <c r="AGM475"/>
      <c r="AGN475"/>
      <c r="AGO475"/>
      <c r="AGP475"/>
      <c r="AGQ475"/>
      <c r="AGR475"/>
      <c r="AGS475"/>
      <c r="AGT475"/>
      <c r="AGU475"/>
      <c r="AGV475"/>
      <c r="AGW475"/>
      <c r="AGX475"/>
      <c r="AGY475"/>
      <c r="AGZ475"/>
      <c r="AHA475"/>
      <c r="AHB475"/>
      <c r="AHC475"/>
      <c r="AHD475"/>
      <c r="AHE475"/>
      <c r="AHF475"/>
      <c r="AHG475"/>
      <c r="AHH475"/>
      <c r="AHI475"/>
      <c r="AHJ475"/>
      <c r="AHK475"/>
      <c r="AHL475"/>
      <c r="AHM475"/>
      <c r="AHN475"/>
      <c r="AHO475"/>
      <c r="AHP475"/>
      <c r="AHQ475"/>
      <c r="AHR475"/>
      <c r="AHS475"/>
      <c r="AHT475"/>
      <c r="AHU475"/>
      <c r="AHV475"/>
      <c r="AHW475"/>
      <c r="AHX475"/>
      <c r="AHY475"/>
      <c r="AHZ475"/>
      <c r="AIA475"/>
      <c r="AIB475"/>
      <c r="AIC475"/>
      <c r="AID475"/>
      <c r="AIE475"/>
      <c r="AIF475"/>
      <c r="AIG475"/>
      <c r="AIH475"/>
      <c r="AII475"/>
      <c r="AIJ475"/>
      <c r="AIK475"/>
      <c r="AIL475"/>
      <c r="AIM475"/>
      <c r="AIN475"/>
      <c r="AIO475"/>
      <c r="AIP475"/>
      <c r="AIQ475"/>
      <c r="AIR475"/>
      <c r="AIS475"/>
      <c r="AIT475"/>
      <c r="AIU475"/>
      <c r="AIV475"/>
      <c r="AIW475"/>
      <c r="AIX475"/>
      <c r="AIY475"/>
      <c r="AIZ475"/>
      <c r="AJA475"/>
      <c r="AJB475"/>
      <c r="AJC475"/>
      <c r="AJD475"/>
      <c r="AJE475"/>
      <c r="AJF475"/>
      <c r="AJG475"/>
      <c r="AJH475"/>
      <c r="AJI475"/>
      <c r="AJJ475"/>
      <c r="AJK475"/>
      <c r="AJL475"/>
      <c r="AJM475"/>
      <c r="AJN475"/>
      <c r="AJO475"/>
      <c r="AJP475"/>
      <c r="AJQ475"/>
      <c r="AJR475"/>
      <c r="AJS475"/>
      <c r="AJT475"/>
      <c r="AJU475"/>
      <c r="AJV475"/>
      <c r="AJW475"/>
      <c r="AJX475"/>
      <c r="AJY475"/>
      <c r="AJZ475"/>
      <c r="AKA475"/>
      <c r="AKB475"/>
      <c r="AKC475"/>
      <c r="AKD475"/>
      <c r="AKE475"/>
      <c r="AKF475"/>
      <c r="AKG475"/>
      <c r="AKH475"/>
      <c r="AKI475"/>
      <c r="AKJ475"/>
      <c r="AKK475"/>
      <c r="AKL475"/>
      <c r="AKM475"/>
      <c r="AKN475"/>
      <c r="AKO475"/>
      <c r="AKP475"/>
      <c r="AKQ475"/>
      <c r="AKR475"/>
      <c r="AKS475"/>
      <c r="AKT475"/>
      <c r="AKU475"/>
      <c r="AKV475"/>
      <c r="AKW475"/>
      <c r="AKX475"/>
      <c r="AKY475"/>
      <c r="AKZ475"/>
      <c r="ALA475"/>
      <c r="ALB475"/>
      <c r="ALC475"/>
      <c r="ALD475"/>
      <c r="ALE475"/>
      <c r="ALF475"/>
      <c r="ALG475"/>
      <c r="ALH475"/>
      <c r="ALI475"/>
      <c r="ALJ475"/>
      <c r="ALK475"/>
      <c r="ALL475"/>
      <c r="ALM475"/>
      <c r="ALN475"/>
      <c r="ALO475"/>
      <c r="ALP475"/>
      <c r="ALQ475"/>
      <c r="ALR475"/>
      <c r="ALS475"/>
      <c r="ALT475"/>
      <c r="ALU475"/>
      <c r="ALV475"/>
      <c r="ALW475"/>
      <c r="ALX475"/>
      <c r="ALY475"/>
      <c r="ALZ475"/>
      <c r="AMA475"/>
      <c r="AMB475"/>
      <c r="AMC475"/>
      <c r="AMD475"/>
      <c r="AME475"/>
      <c r="AMF475"/>
      <c r="AMG475"/>
      <c r="AMH475"/>
      <c r="AMI475"/>
      <c r="AMJ475"/>
      <c r="AMK475"/>
      <c r="AML475"/>
      <c r="AMM475"/>
    </row>
    <row r="476" spans="1:1027" ht="31.15" customHeight="1">
      <c r="A476" s="656"/>
      <c r="B476" s="657"/>
      <c r="C476" s="269"/>
      <c r="D476" s="345" t="s">
        <v>322</v>
      </c>
      <c r="E476" s="700" t="s">
        <v>232</v>
      </c>
      <c r="F476" s="700"/>
      <c r="G476" s="238">
        <v>3282</v>
      </c>
      <c r="H476" s="265">
        <v>3557</v>
      </c>
      <c r="I476" s="273">
        <v>3557</v>
      </c>
      <c r="J476" s="259">
        <f t="shared" si="54"/>
        <v>100</v>
      </c>
      <c r="K476" s="259">
        <f t="shared" si="55"/>
        <v>108.37903717245582</v>
      </c>
      <c r="L476" s="313"/>
      <c r="M476" s="313"/>
      <c r="N476" s="313"/>
      <c r="P476" s="267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  <c r="TH476"/>
      <c r="TI476"/>
      <c r="TJ476"/>
      <c r="TK476"/>
      <c r="TL476"/>
      <c r="TM476"/>
      <c r="TN476"/>
      <c r="TO476"/>
      <c r="TP476"/>
      <c r="TQ476"/>
      <c r="TR476"/>
      <c r="TS476"/>
      <c r="TT476"/>
      <c r="TU476"/>
      <c r="TV476"/>
      <c r="TW476"/>
      <c r="TX476"/>
      <c r="TY476"/>
      <c r="TZ476"/>
      <c r="UA476"/>
      <c r="UB476"/>
      <c r="UC476"/>
      <c r="UD476"/>
      <c r="UE476"/>
      <c r="UF476"/>
      <c r="UG476"/>
      <c r="UH476"/>
      <c r="UI476"/>
      <c r="UJ476"/>
      <c r="UK476"/>
      <c r="UL476"/>
      <c r="UM476"/>
      <c r="UN476"/>
      <c r="UO476"/>
      <c r="UP476"/>
      <c r="UQ476"/>
      <c r="UR476"/>
      <c r="US476"/>
      <c r="UT476"/>
      <c r="UU476"/>
      <c r="UV476"/>
      <c r="UW476"/>
      <c r="UX476"/>
      <c r="UY476"/>
      <c r="UZ476"/>
      <c r="VA476"/>
      <c r="VB476"/>
      <c r="VC476"/>
      <c r="VD476"/>
      <c r="VE476"/>
      <c r="VF476"/>
      <c r="VG476"/>
      <c r="VH476"/>
      <c r="VI476"/>
      <c r="VJ476"/>
      <c r="VK476"/>
      <c r="VL476"/>
      <c r="VM476"/>
      <c r="VN476"/>
      <c r="VO476"/>
      <c r="VP476"/>
      <c r="VQ476"/>
      <c r="VR476"/>
      <c r="VS476"/>
      <c r="VT476"/>
      <c r="VU476"/>
      <c r="VV476"/>
      <c r="VW476"/>
      <c r="VX476"/>
      <c r="VY476"/>
      <c r="VZ476"/>
      <c r="WA476"/>
      <c r="WB476"/>
      <c r="WC476"/>
      <c r="WD476"/>
      <c r="WE476"/>
      <c r="WF476"/>
      <c r="WG476"/>
      <c r="WH476"/>
      <c r="WI476"/>
      <c r="WJ476"/>
      <c r="WK476"/>
      <c r="WL476"/>
      <c r="WM476"/>
      <c r="WN476"/>
      <c r="WO476"/>
      <c r="WP476"/>
      <c r="WQ476"/>
      <c r="WR476"/>
      <c r="WS476"/>
      <c r="WT476"/>
      <c r="WU476"/>
      <c r="WV476"/>
      <c r="WW476"/>
      <c r="WX476"/>
      <c r="WY476"/>
      <c r="WZ476"/>
      <c r="XA476"/>
      <c r="XB476"/>
      <c r="XC476"/>
      <c r="XD476"/>
      <c r="XE476"/>
      <c r="XF476"/>
      <c r="XG476"/>
      <c r="XH476"/>
      <c r="XI476"/>
      <c r="XJ476"/>
      <c r="XK476"/>
      <c r="XL476"/>
      <c r="XM476"/>
      <c r="XN476"/>
      <c r="XO476"/>
      <c r="XP476"/>
      <c r="XQ476"/>
      <c r="XR476"/>
      <c r="XS476"/>
      <c r="XT476"/>
      <c r="XU476"/>
      <c r="XV476"/>
      <c r="XW476"/>
      <c r="XX476"/>
      <c r="XY476"/>
      <c r="XZ476"/>
      <c r="YA476"/>
      <c r="YB476"/>
      <c r="YC476"/>
      <c r="YD476"/>
      <c r="YE476"/>
      <c r="YF476"/>
      <c r="YG476"/>
      <c r="YH476"/>
      <c r="YI476"/>
      <c r="YJ476"/>
      <c r="YK476"/>
      <c r="YL476"/>
      <c r="YM476"/>
      <c r="YN476"/>
      <c r="YO476"/>
      <c r="YP476"/>
      <c r="YQ476"/>
      <c r="YR476"/>
      <c r="YS476"/>
      <c r="YT476"/>
      <c r="YU476"/>
      <c r="YV476"/>
      <c r="YW476"/>
      <c r="YX476"/>
      <c r="YY476"/>
      <c r="YZ476"/>
      <c r="ZA476"/>
      <c r="ZB476"/>
      <c r="ZC476"/>
      <c r="ZD476"/>
      <c r="ZE476"/>
      <c r="ZF476"/>
      <c r="ZG476"/>
      <c r="ZH476"/>
      <c r="ZI476"/>
      <c r="ZJ476"/>
      <c r="ZK476"/>
      <c r="ZL476"/>
      <c r="ZM476"/>
      <c r="ZN476"/>
      <c r="ZO476"/>
      <c r="ZP476"/>
      <c r="ZQ476"/>
      <c r="ZR476"/>
      <c r="ZS476"/>
      <c r="ZT476"/>
      <c r="ZU476"/>
      <c r="ZV476"/>
      <c r="ZW476"/>
      <c r="ZX476"/>
      <c r="ZY476"/>
      <c r="ZZ476"/>
      <c r="AAA476"/>
      <c r="AAB476"/>
      <c r="AAC476"/>
      <c r="AAD476"/>
      <c r="AAE476"/>
      <c r="AAF476"/>
      <c r="AAG476"/>
      <c r="AAH476"/>
      <c r="AAI476"/>
      <c r="AAJ476"/>
      <c r="AAK476"/>
      <c r="AAL476"/>
      <c r="AAM476"/>
      <c r="AAN476"/>
      <c r="AAO476"/>
      <c r="AAP476"/>
      <c r="AAQ476"/>
      <c r="AAR476"/>
      <c r="AAS476"/>
      <c r="AAT476"/>
      <c r="AAU476"/>
      <c r="AAV476"/>
      <c r="AAW476"/>
      <c r="AAX476"/>
      <c r="AAY476"/>
      <c r="AAZ476"/>
      <c r="ABA476"/>
      <c r="ABB476"/>
      <c r="ABC476"/>
      <c r="ABD476"/>
      <c r="ABE476"/>
      <c r="ABF476"/>
      <c r="ABG476"/>
      <c r="ABH476"/>
      <c r="ABI476"/>
      <c r="ABJ476"/>
      <c r="ABK476"/>
      <c r="ABL476"/>
      <c r="ABM476"/>
      <c r="ABN476"/>
      <c r="ABO476"/>
      <c r="ABP476"/>
      <c r="ABQ476"/>
      <c r="ABR476"/>
      <c r="ABS476"/>
      <c r="ABT476"/>
      <c r="ABU476"/>
      <c r="ABV476"/>
      <c r="ABW476"/>
      <c r="ABX476"/>
      <c r="ABY476"/>
      <c r="ABZ476"/>
      <c r="ACA476"/>
      <c r="ACB476"/>
      <c r="ACC476"/>
      <c r="ACD476"/>
      <c r="ACE476"/>
      <c r="ACF476"/>
      <c r="ACG476"/>
      <c r="ACH476"/>
      <c r="ACI476"/>
      <c r="ACJ476"/>
      <c r="ACK476"/>
      <c r="ACL476"/>
      <c r="ACM476"/>
      <c r="ACN476"/>
      <c r="ACO476"/>
      <c r="ACP476"/>
      <c r="ACQ476"/>
      <c r="ACR476"/>
      <c r="ACS476"/>
      <c r="ACT476"/>
      <c r="ACU476"/>
      <c r="ACV476"/>
      <c r="ACW476"/>
      <c r="ACX476"/>
      <c r="ACY476"/>
      <c r="ACZ476"/>
      <c r="ADA476"/>
      <c r="ADB476"/>
      <c r="ADC476"/>
      <c r="ADD476"/>
      <c r="ADE476"/>
      <c r="ADF476"/>
      <c r="ADG476"/>
      <c r="ADH476"/>
      <c r="ADI476"/>
      <c r="ADJ476"/>
      <c r="ADK476"/>
      <c r="ADL476"/>
      <c r="ADM476"/>
      <c r="ADN476"/>
      <c r="ADO476"/>
      <c r="ADP476"/>
      <c r="ADQ476"/>
      <c r="ADR476"/>
      <c r="ADS476"/>
      <c r="ADT476"/>
      <c r="ADU476"/>
      <c r="ADV476"/>
      <c r="ADW476"/>
      <c r="ADX476"/>
      <c r="ADY476"/>
      <c r="ADZ476"/>
      <c r="AEA476"/>
      <c r="AEB476"/>
      <c r="AEC476"/>
      <c r="AED476"/>
      <c r="AEE476"/>
      <c r="AEF476"/>
      <c r="AEG476"/>
      <c r="AEH476"/>
      <c r="AEI476"/>
      <c r="AEJ476"/>
      <c r="AEK476"/>
      <c r="AEL476"/>
      <c r="AEM476"/>
      <c r="AEN476"/>
      <c r="AEO476"/>
      <c r="AEP476"/>
      <c r="AEQ476"/>
      <c r="AER476"/>
      <c r="AES476"/>
      <c r="AET476"/>
      <c r="AEU476"/>
      <c r="AEV476"/>
      <c r="AEW476"/>
      <c r="AEX476"/>
      <c r="AEY476"/>
      <c r="AEZ476"/>
      <c r="AFA476"/>
      <c r="AFB476"/>
      <c r="AFC476"/>
      <c r="AFD476"/>
      <c r="AFE476"/>
      <c r="AFF476"/>
      <c r="AFG476"/>
      <c r="AFH476"/>
      <c r="AFI476"/>
      <c r="AFJ476"/>
      <c r="AFK476"/>
      <c r="AFL476"/>
      <c r="AFM476"/>
      <c r="AFN476"/>
      <c r="AFO476"/>
      <c r="AFP476"/>
      <c r="AFQ476"/>
      <c r="AFR476"/>
      <c r="AFS476"/>
      <c r="AFT476"/>
      <c r="AFU476"/>
      <c r="AFV476"/>
      <c r="AFW476"/>
      <c r="AFX476"/>
      <c r="AFY476"/>
      <c r="AFZ476"/>
      <c r="AGA476"/>
      <c r="AGB476"/>
      <c r="AGC476"/>
      <c r="AGD476"/>
      <c r="AGE476"/>
      <c r="AGF476"/>
      <c r="AGG476"/>
      <c r="AGH476"/>
      <c r="AGI476"/>
      <c r="AGJ476"/>
      <c r="AGK476"/>
      <c r="AGL476"/>
      <c r="AGM476"/>
      <c r="AGN476"/>
      <c r="AGO476"/>
      <c r="AGP476"/>
      <c r="AGQ476"/>
      <c r="AGR476"/>
      <c r="AGS476"/>
      <c r="AGT476"/>
      <c r="AGU476"/>
      <c r="AGV476"/>
      <c r="AGW476"/>
      <c r="AGX476"/>
      <c r="AGY476"/>
      <c r="AGZ476"/>
      <c r="AHA476"/>
      <c r="AHB476"/>
      <c r="AHC476"/>
      <c r="AHD476"/>
      <c r="AHE476"/>
      <c r="AHF476"/>
      <c r="AHG476"/>
      <c r="AHH476"/>
      <c r="AHI476"/>
      <c r="AHJ476"/>
      <c r="AHK476"/>
      <c r="AHL476"/>
      <c r="AHM476"/>
      <c r="AHN476"/>
      <c r="AHO476"/>
      <c r="AHP476"/>
      <c r="AHQ476"/>
      <c r="AHR476"/>
      <c r="AHS476"/>
      <c r="AHT476"/>
      <c r="AHU476"/>
      <c r="AHV476"/>
      <c r="AHW476"/>
      <c r="AHX476"/>
      <c r="AHY476"/>
      <c r="AHZ476"/>
      <c r="AIA476"/>
      <c r="AIB476"/>
      <c r="AIC476"/>
      <c r="AID476"/>
      <c r="AIE476"/>
      <c r="AIF476"/>
      <c r="AIG476"/>
      <c r="AIH476"/>
      <c r="AII476"/>
      <c r="AIJ476"/>
      <c r="AIK476"/>
      <c r="AIL476"/>
      <c r="AIM476"/>
      <c r="AIN476"/>
      <c r="AIO476"/>
      <c r="AIP476"/>
      <c r="AIQ476"/>
      <c r="AIR476"/>
      <c r="AIS476"/>
      <c r="AIT476"/>
      <c r="AIU476"/>
      <c r="AIV476"/>
      <c r="AIW476"/>
      <c r="AIX476"/>
      <c r="AIY476"/>
      <c r="AIZ476"/>
      <c r="AJA476"/>
      <c r="AJB476"/>
      <c r="AJC476"/>
      <c r="AJD476"/>
      <c r="AJE476"/>
      <c r="AJF476"/>
      <c r="AJG476"/>
      <c r="AJH476"/>
      <c r="AJI476"/>
      <c r="AJJ476"/>
      <c r="AJK476"/>
      <c r="AJL476"/>
      <c r="AJM476"/>
      <c r="AJN476"/>
      <c r="AJO476"/>
      <c r="AJP476"/>
      <c r="AJQ476"/>
      <c r="AJR476"/>
      <c r="AJS476"/>
      <c r="AJT476"/>
      <c r="AJU476"/>
      <c r="AJV476"/>
      <c r="AJW476"/>
      <c r="AJX476"/>
      <c r="AJY476"/>
      <c r="AJZ476"/>
      <c r="AKA476"/>
      <c r="AKB476"/>
      <c r="AKC476"/>
      <c r="AKD476"/>
      <c r="AKE476"/>
      <c r="AKF476"/>
      <c r="AKG476"/>
      <c r="AKH476"/>
      <c r="AKI476"/>
      <c r="AKJ476"/>
      <c r="AKK476"/>
      <c r="AKL476"/>
      <c r="AKM476"/>
      <c r="AKN476"/>
      <c r="AKO476"/>
      <c r="AKP476"/>
      <c r="AKQ476"/>
      <c r="AKR476"/>
      <c r="AKS476"/>
      <c r="AKT476"/>
      <c r="AKU476"/>
      <c r="AKV476"/>
      <c r="AKW476"/>
      <c r="AKX476"/>
      <c r="AKY476"/>
      <c r="AKZ476"/>
      <c r="ALA476"/>
      <c r="ALB476"/>
      <c r="ALC476"/>
      <c r="ALD476"/>
      <c r="ALE476"/>
      <c r="ALF476"/>
      <c r="ALG476"/>
      <c r="ALH476"/>
      <c r="ALI476"/>
      <c r="ALJ476"/>
      <c r="ALK476"/>
      <c r="ALL476"/>
      <c r="ALM476"/>
      <c r="ALN476"/>
      <c r="ALO476"/>
      <c r="ALP476"/>
      <c r="ALQ476"/>
      <c r="ALR476"/>
      <c r="ALS476"/>
      <c r="ALT476"/>
      <c r="ALU476"/>
      <c r="ALV476"/>
      <c r="ALW476"/>
      <c r="ALX476"/>
      <c r="ALY476"/>
      <c r="ALZ476"/>
      <c r="AMA476"/>
      <c r="AMB476"/>
      <c r="AMC476"/>
      <c r="AMD476"/>
      <c r="AME476"/>
      <c r="AMF476"/>
      <c r="AMG476"/>
      <c r="AMH476"/>
      <c r="AMI476"/>
      <c r="AMJ476"/>
      <c r="AMK476"/>
      <c r="AML476"/>
      <c r="AMM476"/>
    </row>
    <row r="477" spans="1:1027" ht="34.5" customHeight="1">
      <c r="A477" s="702"/>
      <c r="B477" s="703"/>
      <c r="C477" s="550"/>
      <c r="D477" s="543" t="s">
        <v>323</v>
      </c>
      <c r="E477" s="701" t="s">
        <v>247</v>
      </c>
      <c r="F477" s="701"/>
      <c r="G477" s="295">
        <v>1000</v>
      </c>
      <c r="H477" s="275">
        <v>1000</v>
      </c>
      <c r="I477" s="456">
        <v>680.8</v>
      </c>
      <c r="J477" s="259">
        <f t="shared" si="54"/>
        <v>68.08</v>
      </c>
      <c r="K477" s="259">
        <f t="shared" si="55"/>
        <v>100</v>
      </c>
      <c r="L477" s="313"/>
      <c r="M477" s="313"/>
      <c r="N477" s="313"/>
      <c r="P477" s="497" t="s">
        <v>646</v>
      </c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  <c r="TE477"/>
      <c r="TF477"/>
      <c r="TG477"/>
      <c r="TH477"/>
      <c r="TI477"/>
      <c r="TJ477"/>
      <c r="TK477"/>
      <c r="TL477"/>
      <c r="TM477"/>
      <c r="TN477"/>
      <c r="TO477"/>
      <c r="TP477"/>
      <c r="TQ477"/>
      <c r="TR477"/>
      <c r="TS477"/>
      <c r="TT477"/>
      <c r="TU477"/>
      <c r="TV477"/>
      <c r="TW477"/>
      <c r="TX477"/>
      <c r="TY477"/>
      <c r="TZ477"/>
      <c r="UA477"/>
      <c r="UB477"/>
      <c r="UC477"/>
      <c r="UD477"/>
      <c r="UE477"/>
      <c r="UF477"/>
      <c r="UG477"/>
      <c r="UH477"/>
      <c r="UI477"/>
      <c r="UJ477"/>
      <c r="UK477"/>
      <c r="UL477"/>
      <c r="UM477"/>
      <c r="UN477"/>
      <c r="UO477"/>
      <c r="UP477"/>
      <c r="UQ477"/>
      <c r="UR477"/>
      <c r="US477"/>
      <c r="UT477"/>
      <c r="UU477"/>
      <c r="UV477"/>
      <c r="UW477"/>
      <c r="UX477"/>
      <c r="UY477"/>
      <c r="UZ477"/>
      <c r="VA477"/>
      <c r="VB477"/>
      <c r="VC477"/>
      <c r="VD477"/>
      <c r="VE477"/>
      <c r="VF477"/>
      <c r="VG477"/>
      <c r="VH477"/>
      <c r="VI477"/>
      <c r="VJ477"/>
      <c r="VK477"/>
      <c r="VL477"/>
      <c r="VM477"/>
      <c r="VN477"/>
      <c r="VO477"/>
      <c r="VP477"/>
      <c r="VQ477"/>
      <c r="VR477"/>
      <c r="VS477"/>
      <c r="VT477"/>
      <c r="VU477"/>
      <c r="VV477"/>
      <c r="VW477"/>
      <c r="VX477"/>
      <c r="VY477"/>
      <c r="VZ477"/>
      <c r="WA477"/>
      <c r="WB477"/>
      <c r="WC477"/>
      <c r="WD477"/>
      <c r="WE477"/>
      <c r="WF477"/>
      <c r="WG477"/>
      <c r="WH477"/>
      <c r="WI477"/>
      <c r="WJ477"/>
      <c r="WK477"/>
      <c r="WL477"/>
      <c r="WM477"/>
      <c r="WN477"/>
      <c r="WO477"/>
      <c r="WP477"/>
      <c r="WQ477"/>
      <c r="WR477"/>
      <c r="WS477"/>
      <c r="WT477"/>
      <c r="WU477"/>
      <c r="WV477"/>
      <c r="WW477"/>
      <c r="WX477"/>
      <c r="WY477"/>
      <c r="WZ477"/>
      <c r="XA477"/>
      <c r="XB477"/>
      <c r="XC477"/>
      <c r="XD477"/>
      <c r="XE477"/>
      <c r="XF477"/>
      <c r="XG477"/>
      <c r="XH477"/>
      <c r="XI477"/>
      <c r="XJ477"/>
      <c r="XK477"/>
      <c r="XL477"/>
      <c r="XM477"/>
      <c r="XN477"/>
      <c r="XO477"/>
      <c r="XP477"/>
      <c r="XQ477"/>
      <c r="XR477"/>
      <c r="XS477"/>
      <c r="XT477"/>
      <c r="XU477"/>
      <c r="XV477"/>
      <c r="XW477"/>
      <c r="XX477"/>
      <c r="XY477"/>
      <c r="XZ477"/>
      <c r="YA477"/>
      <c r="YB477"/>
      <c r="YC477"/>
      <c r="YD477"/>
      <c r="YE477"/>
      <c r="YF477"/>
      <c r="YG477"/>
      <c r="YH477"/>
      <c r="YI477"/>
      <c r="YJ477"/>
      <c r="YK477"/>
      <c r="YL477"/>
      <c r="YM477"/>
      <c r="YN477"/>
      <c r="YO477"/>
      <c r="YP477"/>
      <c r="YQ477"/>
      <c r="YR477"/>
      <c r="YS477"/>
      <c r="YT477"/>
      <c r="YU477"/>
      <c r="YV477"/>
      <c r="YW477"/>
      <c r="YX477"/>
      <c r="YY477"/>
      <c r="YZ477"/>
      <c r="ZA477"/>
      <c r="ZB477"/>
      <c r="ZC477"/>
      <c r="ZD477"/>
      <c r="ZE477"/>
      <c r="ZF477"/>
      <c r="ZG477"/>
      <c r="ZH477"/>
      <c r="ZI477"/>
      <c r="ZJ477"/>
      <c r="ZK477"/>
      <c r="ZL477"/>
      <c r="ZM477"/>
      <c r="ZN477"/>
      <c r="ZO477"/>
      <c r="ZP477"/>
      <c r="ZQ477"/>
      <c r="ZR477"/>
      <c r="ZS477"/>
      <c r="ZT477"/>
      <c r="ZU477"/>
      <c r="ZV477"/>
      <c r="ZW477"/>
      <c r="ZX477"/>
      <c r="ZY477"/>
      <c r="ZZ477"/>
      <c r="AAA477"/>
      <c r="AAB477"/>
      <c r="AAC477"/>
      <c r="AAD477"/>
      <c r="AAE477"/>
      <c r="AAF477"/>
      <c r="AAG477"/>
      <c r="AAH477"/>
      <c r="AAI477"/>
      <c r="AAJ477"/>
      <c r="AAK477"/>
      <c r="AAL477"/>
      <c r="AAM477"/>
      <c r="AAN477"/>
      <c r="AAO477"/>
      <c r="AAP477"/>
      <c r="AAQ477"/>
      <c r="AAR477"/>
      <c r="AAS477"/>
      <c r="AAT477"/>
      <c r="AAU477"/>
      <c r="AAV477"/>
      <c r="AAW477"/>
      <c r="AAX477"/>
      <c r="AAY477"/>
      <c r="AAZ477"/>
      <c r="ABA477"/>
      <c r="ABB477"/>
      <c r="ABC477"/>
      <c r="ABD477"/>
      <c r="ABE477"/>
      <c r="ABF477"/>
      <c r="ABG477"/>
      <c r="ABH477"/>
      <c r="ABI477"/>
      <c r="ABJ477"/>
      <c r="ABK477"/>
      <c r="ABL477"/>
      <c r="ABM477"/>
      <c r="ABN477"/>
      <c r="ABO477"/>
      <c r="ABP477"/>
      <c r="ABQ477"/>
      <c r="ABR477"/>
      <c r="ABS477"/>
      <c r="ABT477"/>
      <c r="ABU477"/>
      <c r="ABV477"/>
      <c r="ABW477"/>
      <c r="ABX477"/>
      <c r="ABY477"/>
      <c r="ABZ477"/>
      <c r="ACA477"/>
      <c r="ACB477"/>
      <c r="ACC477"/>
      <c r="ACD477"/>
      <c r="ACE477"/>
      <c r="ACF477"/>
      <c r="ACG477"/>
      <c r="ACH477"/>
      <c r="ACI477"/>
      <c r="ACJ477"/>
      <c r="ACK477"/>
      <c r="ACL477"/>
      <c r="ACM477"/>
      <c r="ACN477"/>
      <c r="ACO477"/>
      <c r="ACP477"/>
      <c r="ACQ477"/>
      <c r="ACR477"/>
      <c r="ACS477"/>
      <c r="ACT477"/>
      <c r="ACU477"/>
      <c r="ACV477"/>
      <c r="ACW477"/>
      <c r="ACX477"/>
      <c r="ACY477"/>
      <c r="ACZ477"/>
      <c r="ADA477"/>
      <c r="ADB477"/>
      <c r="ADC477"/>
      <c r="ADD477"/>
      <c r="ADE477"/>
      <c r="ADF477"/>
      <c r="ADG477"/>
      <c r="ADH477"/>
      <c r="ADI477"/>
      <c r="ADJ477"/>
      <c r="ADK477"/>
      <c r="ADL477"/>
      <c r="ADM477"/>
      <c r="ADN477"/>
      <c r="ADO477"/>
      <c r="ADP477"/>
      <c r="ADQ477"/>
      <c r="ADR477"/>
      <c r="ADS477"/>
      <c r="ADT477"/>
      <c r="ADU477"/>
      <c r="ADV477"/>
      <c r="ADW477"/>
      <c r="ADX477"/>
      <c r="ADY477"/>
      <c r="ADZ477"/>
      <c r="AEA477"/>
      <c r="AEB477"/>
      <c r="AEC477"/>
      <c r="AED477"/>
      <c r="AEE477"/>
      <c r="AEF477"/>
      <c r="AEG477"/>
      <c r="AEH477"/>
      <c r="AEI477"/>
      <c r="AEJ477"/>
      <c r="AEK477"/>
      <c r="AEL477"/>
      <c r="AEM477"/>
      <c r="AEN477"/>
      <c r="AEO477"/>
      <c r="AEP477"/>
      <c r="AEQ477"/>
      <c r="AER477"/>
      <c r="AES477"/>
      <c r="AET477"/>
      <c r="AEU477"/>
      <c r="AEV477"/>
      <c r="AEW477"/>
      <c r="AEX477"/>
      <c r="AEY477"/>
      <c r="AEZ477"/>
      <c r="AFA477"/>
      <c r="AFB477"/>
      <c r="AFC477"/>
      <c r="AFD477"/>
      <c r="AFE477"/>
      <c r="AFF477"/>
      <c r="AFG477"/>
      <c r="AFH477"/>
      <c r="AFI477"/>
      <c r="AFJ477"/>
      <c r="AFK477"/>
      <c r="AFL477"/>
      <c r="AFM477"/>
      <c r="AFN477"/>
      <c r="AFO477"/>
      <c r="AFP477"/>
      <c r="AFQ477"/>
      <c r="AFR477"/>
      <c r="AFS477"/>
      <c r="AFT477"/>
      <c r="AFU477"/>
      <c r="AFV477"/>
      <c r="AFW477"/>
      <c r="AFX477"/>
      <c r="AFY477"/>
      <c r="AFZ477"/>
      <c r="AGA477"/>
      <c r="AGB477"/>
      <c r="AGC477"/>
      <c r="AGD477"/>
      <c r="AGE477"/>
      <c r="AGF477"/>
      <c r="AGG477"/>
      <c r="AGH477"/>
      <c r="AGI477"/>
      <c r="AGJ477"/>
      <c r="AGK477"/>
      <c r="AGL477"/>
      <c r="AGM477"/>
      <c r="AGN477"/>
      <c r="AGO477"/>
      <c r="AGP477"/>
      <c r="AGQ477"/>
      <c r="AGR477"/>
      <c r="AGS477"/>
      <c r="AGT477"/>
      <c r="AGU477"/>
      <c r="AGV477"/>
      <c r="AGW477"/>
      <c r="AGX477"/>
      <c r="AGY477"/>
      <c r="AGZ477"/>
      <c r="AHA477"/>
      <c r="AHB477"/>
      <c r="AHC477"/>
      <c r="AHD477"/>
      <c r="AHE477"/>
      <c r="AHF477"/>
      <c r="AHG477"/>
      <c r="AHH477"/>
      <c r="AHI477"/>
      <c r="AHJ477"/>
      <c r="AHK477"/>
      <c r="AHL477"/>
      <c r="AHM477"/>
      <c r="AHN477"/>
      <c r="AHO477"/>
      <c r="AHP477"/>
      <c r="AHQ477"/>
      <c r="AHR477"/>
      <c r="AHS477"/>
      <c r="AHT477"/>
      <c r="AHU477"/>
      <c r="AHV477"/>
      <c r="AHW477"/>
      <c r="AHX477"/>
      <c r="AHY477"/>
      <c r="AHZ477"/>
      <c r="AIA477"/>
      <c r="AIB477"/>
      <c r="AIC477"/>
      <c r="AID477"/>
      <c r="AIE477"/>
      <c r="AIF477"/>
      <c r="AIG477"/>
      <c r="AIH477"/>
      <c r="AII477"/>
      <c r="AIJ477"/>
      <c r="AIK477"/>
      <c r="AIL477"/>
      <c r="AIM477"/>
      <c r="AIN477"/>
      <c r="AIO477"/>
      <c r="AIP477"/>
      <c r="AIQ477"/>
      <c r="AIR477"/>
      <c r="AIS477"/>
      <c r="AIT477"/>
      <c r="AIU477"/>
      <c r="AIV477"/>
      <c r="AIW477"/>
      <c r="AIX477"/>
      <c r="AIY477"/>
      <c r="AIZ477"/>
      <c r="AJA477"/>
      <c r="AJB477"/>
      <c r="AJC477"/>
      <c r="AJD477"/>
      <c r="AJE477"/>
      <c r="AJF477"/>
      <c r="AJG477"/>
      <c r="AJH477"/>
      <c r="AJI477"/>
      <c r="AJJ477"/>
      <c r="AJK477"/>
      <c r="AJL477"/>
      <c r="AJM477"/>
      <c r="AJN477"/>
      <c r="AJO477"/>
      <c r="AJP477"/>
      <c r="AJQ477"/>
      <c r="AJR477"/>
      <c r="AJS477"/>
      <c r="AJT477"/>
      <c r="AJU477"/>
      <c r="AJV477"/>
      <c r="AJW477"/>
      <c r="AJX477"/>
      <c r="AJY477"/>
      <c r="AJZ477"/>
      <c r="AKA477"/>
      <c r="AKB477"/>
      <c r="AKC477"/>
      <c r="AKD477"/>
      <c r="AKE477"/>
      <c r="AKF477"/>
      <c r="AKG477"/>
      <c r="AKH477"/>
      <c r="AKI477"/>
      <c r="AKJ477"/>
      <c r="AKK477"/>
      <c r="AKL477"/>
      <c r="AKM477"/>
      <c r="AKN477"/>
      <c r="AKO477"/>
      <c r="AKP477"/>
      <c r="AKQ477"/>
      <c r="AKR477"/>
      <c r="AKS477"/>
      <c r="AKT477"/>
      <c r="AKU477"/>
      <c r="AKV477"/>
      <c r="AKW477"/>
      <c r="AKX477"/>
      <c r="AKY477"/>
      <c r="AKZ477"/>
      <c r="ALA477"/>
      <c r="ALB477"/>
      <c r="ALC477"/>
      <c r="ALD477"/>
      <c r="ALE477"/>
      <c r="ALF477"/>
      <c r="ALG477"/>
      <c r="ALH477"/>
      <c r="ALI477"/>
      <c r="ALJ477"/>
      <c r="ALK477"/>
      <c r="ALL477"/>
      <c r="ALM477"/>
      <c r="ALN477"/>
      <c r="ALO477"/>
      <c r="ALP477"/>
      <c r="ALQ477"/>
      <c r="ALR477"/>
      <c r="ALS477"/>
      <c r="ALT477"/>
      <c r="ALU477"/>
      <c r="ALV477"/>
      <c r="ALW477"/>
      <c r="ALX477"/>
      <c r="ALY477"/>
      <c r="ALZ477"/>
      <c r="AMA477"/>
      <c r="AMB477"/>
      <c r="AMC477"/>
      <c r="AMD477"/>
      <c r="AME477"/>
      <c r="AMF477"/>
      <c r="AMG477"/>
      <c r="AMH477"/>
      <c r="AMI477"/>
      <c r="AMJ477"/>
      <c r="AMK477"/>
      <c r="AML477"/>
      <c r="AMM477"/>
    </row>
    <row r="478" spans="1:1027" s="411" customFormat="1" ht="127.5" customHeight="1">
      <c r="A478" s="718"/>
      <c r="B478" s="718"/>
      <c r="C478" s="540">
        <v>85502</v>
      </c>
      <c r="D478" s="540"/>
      <c r="E478" s="707" t="s">
        <v>665</v>
      </c>
      <c r="F478" s="707"/>
      <c r="G478" s="552">
        <f>SUM(G479:G494)</f>
        <v>13238151</v>
      </c>
      <c r="H478" s="552">
        <f t="shared" ref="H478:I478" si="56">SUM(H479:H494)</f>
        <v>12803387</v>
      </c>
      <c r="I478" s="552">
        <f t="shared" si="56"/>
        <v>6600517.71</v>
      </c>
      <c r="J478" s="259">
        <f t="shared" si="54"/>
        <v>51.552903227872434</v>
      </c>
      <c r="K478" s="259">
        <f t="shared" si="55"/>
        <v>96.71582534449108</v>
      </c>
      <c r="L478" s="313"/>
      <c r="M478" s="313"/>
      <c r="N478" s="313"/>
      <c r="O478" s="260"/>
      <c r="P478" s="261"/>
    </row>
    <row r="479" spans="1:1027" ht="25.5" customHeight="1">
      <c r="A479" s="704"/>
      <c r="B479" s="704"/>
      <c r="C479" s="319"/>
      <c r="D479" s="161" t="s">
        <v>324</v>
      </c>
      <c r="E479" s="700" t="s">
        <v>271</v>
      </c>
      <c r="F479" s="700"/>
      <c r="G479" s="238">
        <v>12781975</v>
      </c>
      <c r="H479" s="454">
        <v>12347211</v>
      </c>
      <c r="I479" s="455">
        <v>6391118.6500000004</v>
      </c>
      <c r="J479" s="259">
        <f t="shared" si="54"/>
        <v>51.761637911589922</v>
      </c>
      <c r="K479" s="259">
        <f t="shared" si="55"/>
        <v>96.598616411000648</v>
      </c>
      <c r="L479" s="313"/>
      <c r="M479" s="376" t="s">
        <v>572</v>
      </c>
      <c r="N479" s="388"/>
      <c r="O479" s="486"/>
      <c r="P479" s="267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  <c r="RA479"/>
      <c r="RB479"/>
      <c r="RC479"/>
      <c r="RD479"/>
      <c r="RE479"/>
      <c r="RF479"/>
      <c r="RG479"/>
      <c r="RH479"/>
      <c r="RI479"/>
      <c r="RJ479"/>
      <c r="RK479"/>
      <c r="RL479"/>
      <c r="RM479"/>
      <c r="RN479"/>
      <c r="RO479"/>
      <c r="RP479"/>
      <c r="RQ479"/>
      <c r="RR479"/>
      <c r="RS479"/>
      <c r="RT479"/>
      <c r="RU479"/>
      <c r="RV479"/>
      <c r="RW479"/>
      <c r="RX479"/>
      <c r="RY479"/>
      <c r="RZ479"/>
      <c r="SA479"/>
      <c r="SB479"/>
      <c r="SC479"/>
      <c r="SD479"/>
      <c r="SE479"/>
      <c r="SF479"/>
      <c r="SG479"/>
      <c r="SH479"/>
      <c r="SI479"/>
      <c r="SJ479"/>
      <c r="SK479"/>
      <c r="SL479"/>
      <c r="SM479"/>
      <c r="SN479"/>
      <c r="SO479"/>
      <c r="SP479"/>
      <c r="SQ479"/>
      <c r="SR479"/>
      <c r="SS479"/>
      <c r="ST479"/>
      <c r="SU479"/>
      <c r="SV479"/>
      <c r="SW479"/>
      <c r="SX479"/>
      <c r="SY479"/>
      <c r="SZ479"/>
      <c r="TA479"/>
      <c r="TB479"/>
      <c r="TC479"/>
      <c r="TD479"/>
      <c r="TE479"/>
      <c r="TF479"/>
      <c r="TG479"/>
      <c r="TH479"/>
      <c r="TI479"/>
      <c r="TJ479"/>
      <c r="TK479"/>
      <c r="TL479"/>
      <c r="TM479"/>
      <c r="TN479"/>
      <c r="TO479"/>
      <c r="TP479"/>
      <c r="TQ479"/>
      <c r="TR479"/>
      <c r="TS479"/>
      <c r="TT479"/>
      <c r="TU479"/>
      <c r="TV479"/>
      <c r="TW479"/>
      <c r="TX479"/>
      <c r="TY479"/>
      <c r="TZ479"/>
      <c r="UA479"/>
      <c r="UB479"/>
      <c r="UC479"/>
      <c r="UD479"/>
      <c r="UE479"/>
      <c r="UF479"/>
      <c r="UG479"/>
      <c r="UH479"/>
      <c r="UI479"/>
      <c r="UJ479"/>
      <c r="UK479"/>
      <c r="UL479"/>
      <c r="UM479"/>
      <c r="UN479"/>
      <c r="UO479"/>
      <c r="UP479"/>
      <c r="UQ479"/>
      <c r="UR479"/>
      <c r="US479"/>
      <c r="UT479"/>
      <c r="UU479"/>
      <c r="UV479"/>
      <c r="UW479"/>
      <c r="UX479"/>
      <c r="UY479"/>
      <c r="UZ479"/>
      <c r="VA479"/>
      <c r="VB479"/>
      <c r="VC479"/>
      <c r="VD479"/>
      <c r="VE479"/>
      <c r="VF479"/>
      <c r="VG479"/>
      <c r="VH479"/>
      <c r="VI479"/>
      <c r="VJ479"/>
      <c r="VK479"/>
      <c r="VL479"/>
      <c r="VM479"/>
      <c r="VN479"/>
      <c r="VO479"/>
      <c r="VP479"/>
      <c r="VQ479"/>
      <c r="VR479"/>
      <c r="VS479"/>
      <c r="VT479"/>
      <c r="VU479"/>
      <c r="VV479"/>
      <c r="VW479"/>
      <c r="VX479"/>
      <c r="VY479"/>
      <c r="VZ479"/>
      <c r="WA479"/>
      <c r="WB479"/>
      <c r="WC479"/>
      <c r="WD479"/>
      <c r="WE479"/>
      <c r="WF479"/>
      <c r="WG479"/>
      <c r="WH479"/>
      <c r="WI479"/>
      <c r="WJ479"/>
      <c r="WK479"/>
      <c r="WL479"/>
      <c r="WM479"/>
      <c r="WN479"/>
      <c r="WO479"/>
      <c r="WP479"/>
      <c r="WQ479"/>
      <c r="WR479"/>
      <c r="WS479"/>
      <c r="WT479"/>
      <c r="WU479"/>
      <c r="WV479"/>
      <c r="WW479"/>
      <c r="WX479"/>
      <c r="WY479"/>
      <c r="WZ479"/>
      <c r="XA479"/>
      <c r="XB479"/>
      <c r="XC479"/>
      <c r="XD479"/>
      <c r="XE479"/>
      <c r="XF479"/>
      <c r="XG479"/>
      <c r="XH479"/>
      <c r="XI479"/>
      <c r="XJ479"/>
      <c r="XK479"/>
      <c r="XL479"/>
      <c r="XM479"/>
      <c r="XN479"/>
      <c r="XO479"/>
      <c r="XP479"/>
      <c r="XQ479"/>
      <c r="XR479"/>
      <c r="XS479"/>
      <c r="XT479"/>
      <c r="XU479"/>
      <c r="XV479"/>
      <c r="XW479"/>
      <c r="XX479"/>
      <c r="XY479"/>
      <c r="XZ479"/>
      <c r="YA479"/>
      <c r="YB479"/>
      <c r="YC479"/>
      <c r="YD479"/>
      <c r="YE479"/>
      <c r="YF479"/>
      <c r="YG479"/>
      <c r="YH479"/>
      <c r="YI479"/>
      <c r="YJ479"/>
      <c r="YK479"/>
      <c r="YL479"/>
      <c r="YM479"/>
      <c r="YN479"/>
      <c r="YO479"/>
      <c r="YP479"/>
      <c r="YQ479"/>
      <c r="YR479"/>
      <c r="YS479"/>
      <c r="YT479"/>
      <c r="YU479"/>
      <c r="YV479"/>
      <c r="YW479"/>
      <c r="YX479"/>
      <c r="YY479"/>
      <c r="YZ479"/>
      <c r="ZA479"/>
      <c r="ZB479"/>
      <c r="ZC479"/>
      <c r="ZD479"/>
      <c r="ZE479"/>
      <c r="ZF479"/>
      <c r="ZG479"/>
      <c r="ZH479"/>
      <c r="ZI479"/>
      <c r="ZJ479"/>
      <c r="ZK479"/>
      <c r="ZL479"/>
      <c r="ZM479"/>
      <c r="ZN479"/>
      <c r="ZO479"/>
      <c r="ZP479"/>
      <c r="ZQ479"/>
      <c r="ZR479"/>
      <c r="ZS479"/>
      <c r="ZT479"/>
      <c r="ZU479"/>
      <c r="ZV479"/>
      <c r="ZW479"/>
      <c r="ZX479"/>
      <c r="ZY479"/>
      <c r="ZZ479"/>
      <c r="AAA479"/>
      <c r="AAB479"/>
      <c r="AAC479"/>
      <c r="AAD479"/>
      <c r="AAE479"/>
      <c r="AAF479"/>
      <c r="AAG479"/>
      <c r="AAH479"/>
      <c r="AAI479"/>
      <c r="AAJ479"/>
      <c r="AAK479"/>
      <c r="AAL479"/>
      <c r="AAM479"/>
      <c r="AAN479"/>
      <c r="AAO479"/>
      <c r="AAP479"/>
      <c r="AAQ479"/>
      <c r="AAR479"/>
      <c r="AAS479"/>
      <c r="AAT479"/>
      <c r="AAU479"/>
      <c r="AAV479"/>
      <c r="AAW479"/>
      <c r="AAX479"/>
      <c r="AAY479"/>
      <c r="AAZ479"/>
      <c r="ABA479"/>
      <c r="ABB479"/>
      <c r="ABC479"/>
      <c r="ABD479"/>
      <c r="ABE479"/>
      <c r="ABF479"/>
      <c r="ABG479"/>
      <c r="ABH479"/>
      <c r="ABI479"/>
      <c r="ABJ479"/>
      <c r="ABK479"/>
      <c r="ABL479"/>
      <c r="ABM479"/>
      <c r="ABN479"/>
      <c r="ABO479"/>
      <c r="ABP479"/>
      <c r="ABQ479"/>
      <c r="ABR479"/>
      <c r="ABS479"/>
      <c r="ABT479"/>
      <c r="ABU479"/>
      <c r="ABV479"/>
      <c r="ABW479"/>
      <c r="ABX479"/>
      <c r="ABY479"/>
      <c r="ABZ479"/>
      <c r="ACA479"/>
      <c r="ACB479"/>
      <c r="ACC479"/>
      <c r="ACD479"/>
      <c r="ACE479"/>
      <c r="ACF479"/>
      <c r="ACG479"/>
      <c r="ACH479"/>
      <c r="ACI479"/>
      <c r="ACJ479"/>
      <c r="ACK479"/>
      <c r="ACL479"/>
      <c r="ACM479"/>
      <c r="ACN479"/>
      <c r="ACO479"/>
      <c r="ACP479"/>
      <c r="ACQ479"/>
      <c r="ACR479"/>
      <c r="ACS479"/>
      <c r="ACT479"/>
      <c r="ACU479"/>
      <c r="ACV479"/>
      <c r="ACW479"/>
      <c r="ACX479"/>
      <c r="ACY479"/>
      <c r="ACZ479"/>
      <c r="ADA479"/>
      <c r="ADB479"/>
      <c r="ADC479"/>
      <c r="ADD479"/>
      <c r="ADE479"/>
      <c r="ADF479"/>
      <c r="ADG479"/>
      <c r="ADH479"/>
      <c r="ADI479"/>
      <c r="ADJ479"/>
      <c r="ADK479"/>
      <c r="ADL479"/>
      <c r="ADM479"/>
      <c r="ADN479"/>
      <c r="ADO479"/>
      <c r="ADP479"/>
      <c r="ADQ479"/>
      <c r="ADR479"/>
      <c r="ADS479"/>
      <c r="ADT479"/>
      <c r="ADU479"/>
      <c r="ADV479"/>
      <c r="ADW479"/>
      <c r="ADX479"/>
      <c r="ADY479"/>
      <c r="ADZ479"/>
      <c r="AEA479"/>
      <c r="AEB479"/>
      <c r="AEC479"/>
      <c r="AED479"/>
      <c r="AEE479"/>
      <c r="AEF479"/>
      <c r="AEG479"/>
      <c r="AEH479"/>
      <c r="AEI479"/>
      <c r="AEJ479"/>
      <c r="AEK479"/>
      <c r="AEL479"/>
      <c r="AEM479"/>
      <c r="AEN479"/>
      <c r="AEO479"/>
      <c r="AEP479"/>
      <c r="AEQ479"/>
      <c r="AER479"/>
      <c r="AES479"/>
      <c r="AET479"/>
      <c r="AEU479"/>
      <c r="AEV479"/>
      <c r="AEW479"/>
      <c r="AEX479"/>
      <c r="AEY479"/>
      <c r="AEZ479"/>
      <c r="AFA479"/>
      <c r="AFB479"/>
      <c r="AFC479"/>
      <c r="AFD479"/>
      <c r="AFE479"/>
      <c r="AFF479"/>
      <c r="AFG479"/>
      <c r="AFH479"/>
      <c r="AFI479"/>
      <c r="AFJ479"/>
      <c r="AFK479"/>
      <c r="AFL479"/>
      <c r="AFM479"/>
      <c r="AFN479"/>
      <c r="AFO479"/>
      <c r="AFP479"/>
      <c r="AFQ479"/>
      <c r="AFR479"/>
      <c r="AFS479"/>
      <c r="AFT479"/>
      <c r="AFU479"/>
      <c r="AFV479"/>
      <c r="AFW479"/>
      <c r="AFX479"/>
      <c r="AFY479"/>
      <c r="AFZ479"/>
      <c r="AGA479"/>
      <c r="AGB479"/>
      <c r="AGC479"/>
      <c r="AGD479"/>
      <c r="AGE479"/>
      <c r="AGF479"/>
      <c r="AGG479"/>
      <c r="AGH479"/>
      <c r="AGI479"/>
      <c r="AGJ479"/>
      <c r="AGK479"/>
      <c r="AGL479"/>
      <c r="AGM479"/>
      <c r="AGN479"/>
      <c r="AGO479"/>
      <c r="AGP479"/>
      <c r="AGQ479"/>
      <c r="AGR479"/>
      <c r="AGS479"/>
      <c r="AGT479"/>
      <c r="AGU479"/>
      <c r="AGV479"/>
      <c r="AGW479"/>
      <c r="AGX479"/>
      <c r="AGY479"/>
      <c r="AGZ479"/>
      <c r="AHA479"/>
      <c r="AHB479"/>
      <c r="AHC479"/>
      <c r="AHD479"/>
      <c r="AHE479"/>
      <c r="AHF479"/>
      <c r="AHG479"/>
      <c r="AHH479"/>
      <c r="AHI479"/>
      <c r="AHJ479"/>
      <c r="AHK479"/>
      <c r="AHL479"/>
      <c r="AHM479"/>
      <c r="AHN479"/>
      <c r="AHO479"/>
      <c r="AHP479"/>
      <c r="AHQ479"/>
      <c r="AHR479"/>
      <c r="AHS479"/>
      <c r="AHT479"/>
      <c r="AHU479"/>
      <c r="AHV479"/>
      <c r="AHW479"/>
      <c r="AHX479"/>
      <c r="AHY479"/>
      <c r="AHZ479"/>
      <c r="AIA479"/>
      <c r="AIB479"/>
      <c r="AIC479"/>
      <c r="AID479"/>
      <c r="AIE479"/>
      <c r="AIF479"/>
      <c r="AIG479"/>
      <c r="AIH479"/>
      <c r="AII479"/>
      <c r="AIJ479"/>
      <c r="AIK479"/>
      <c r="AIL479"/>
      <c r="AIM479"/>
      <c r="AIN479"/>
      <c r="AIO479"/>
      <c r="AIP479"/>
      <c r="AIQ479"/>
      <c r="AIR479"/>
      <c r="AIS479"/>
      <c r="AIT479"/>
      <c r="AIU479"/>
      <c r="AIV479"/>
      <c r="AIW479"/>
      <c r="AIX479"/>
      <c r="AIY479"/>
      <c r="AIZ479"/>
      <c r="AJA479"/>
      <c r="AJB479"/>
      <c r="AJC479"/>
      <c r="AJD479"/>
      <c r="AJE479"/>
      <c r="AJF479"/>
      <c r="AJG479"/>
      <c r="AJH479"/>
      <c r="AJI479"/>
      <c r="AJJ479"/>
      <c r="AJK479"/>
      <c r="AJL479"/>
      <c r="AJM479"/>
      <c r="AJN479"/>
      <c r="AJO479"/>
      <c r="AJP479"/>
      <c r="AJQ479"/>
      <c r="AJR479"/>
      <c r="AJS479"/>
      <c r="AJT479"/>
      <c r="AJU479"/>
      <c r="AJV479"/>
      <c r="AJW479"/>
      <c r="AJX479"/>
      <c r="AJY479"/>
      <c r="AJZ479"/>
      <c r="AKA479"/>
      <c r="AKB479"/>
      <c r="AKC479"/>
      <c r="AKD479"/>
      <c r="AKE479"/>
      <c r="AKF479"/>
      <c r="AKG479"/>
      <c r="AKH479"/>
      <c r="AKI479"/>
      <c r="AKJ479"/>
      <c r="AKK479"/>
      <c r="AKL479"/>
      <c r="AKM479"/>
      <c r="AKN479"/>
      <c r="AKO479"/>
      <c r="AKP479"/>
      <c r="AKQ479"/>
      <c r="AKR479"/>
      <c r="AKS479"/>
      <c r="AKT479"/>
      <c r="AKU479"/>
      <c r="AKV479"/>
      <c r="AKW479"/>
      <c r="AKX479"/>
      <c r="AKY479"/>
      <c r="AKZ479"/>
      <c r="ALA479"/>
      <c r="ALB479"/>
      <c r="ALC479"/>
      <c r="ALD479"/>
      <c r="ALE479"/>
      <c r="ALF479"/>
      <c r="ALG479"/>
      <c r="ALH479"/>
      <c r="ALI479"/>
      <c r="ALJ479"/>
      <c r="ALK479"/>
      <c r="ALL479"/>
      <c r="ALM479"/>
      <c r="ALN479"/>
      <c r="ALO479"/>
      <c r="ALP479"/>
      <c r="ALQ479"/>
      <c r="ALR479"/>
      <c r="ALS479"/>
      <c r="ALT479"/>
      <c r="ALU479"/>
      <c r="ALV479"/>
      <c r="ALW479"/>
      <c r="ALX479"/>
      <c r="ALY479"/>
      <c r="ALZ479"/>
      <c r="AMA479"/>
      <c r="AMB479"/>
      <c r="AMC479"/>
      <c r="AMD479"/>
      <c r="AME479"/>
      <c r="AMF479"/>
      <c r="AMG479"/>
      <c r="AMH479"/>
      <c r="AMI479"/>
      <c r="AMJ479"/>
      <c r="AMK479"/>
      <c r="AML479"/>
      <c r="AMM479"/>
    </row>
    <row r="480" spans="1:1027" ht="25.5" customHeight="1">
      <c r="A480" s="704"/>
      <c r="B480" s="704"/>
      <c r="C480" s="319"/>
      <c r="D480" s="161" t="s">
        <v>308</v>
      </c>
      <c r="E480" s="700" t="s">
        <v>220</v>
      </c>
      <c r="F480" s="700"/>
      <c r="G480" s="238">
        <v>323710</v>
      </c>
      <c r="H480" s="454">
        <v>306160</v>
      </c>
      <c r="I480" s="455">
        <v>128239.9</v>
      </c>
      <c r="J480" s="259">
        <f t="shared" si="54"/>
        <v>41.886562581656648</v>
      </c>
      <c r="K480" s="259">
        <f t="shared" si="55"/>
        <v>94.578480738932996</v>
      </c>
      <c r="L480" s="313"/>
      <c r="M480" s="57" t="s">
        <v>324</v>
      </c>
      <c r="N480" s="403" t="s">
        <v>271</v>
      </c>
      <c r="P480" s="267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  <c r="SX480"/>
      <c r="SY480"/>
      <c r="SZ480"/>
      <c r="TA480"/>
      <c r="TB480"/>
      <c r="TC480"/>
      <c r="TD480"/>
      <c r="TE480"/>
      <c r="TF480"/>
      <c r="TG480"/>
      <c r="TH480"/>
      <c r="TI480"/>
      <c r="TJ480"/>
      <c r="TK480"/>
      <c r="TL480"/>
      <c r="TM480"/>
      <c r="TN480"/>
      <c r="TO480"/>
      <c r="TP480"/>
      <c r="TQ480"/>
      <c r="TR480"/>
      <c r="TS480"/>
      <c r="TT480"/>
      <c r="TU480"/>
      <c r="TV480"/>
      <c r="TW480"/>
      <c r="TX480"/>
      <c r="TY480"/>
      <c r="TZ480"/>
      <c r="UA480"/>
      <c r="UB480"/>
      <c r="UC480"/>
      <c r="UD480"/>
      <c r="UE480"/>
      <c r="UF480"/>
      <c r="UG480"/>
      <c r="UH480"/>
      <c r="UI480"/>
      <c r="UJ480"/>
      <c r="UK480"/>
      <c r="UL480"/>
      <c r="UM480"/>
      <c r="UN480"/>
      <c r="UO480"/>
      <c r="UP480"/>
      <c r="UQ480"/>
      <c r="UR480"/>
      <c r="US480"/>
      <c r="UT480"/>
      <c r="UU480"/>
      <c r="UV480"/>
      <c r="UW480"/>
      <c r="UX480"/>
      <c r="UY480"/>
      <c r="UZ480"/>
      <c r="VA480"/>
      <c r="VB480"/>
      <c r="VC480"/>
      <c r="VD480"/>
      <c r="VE480"/>
      <c r="VF480"/>
      <c r="VG480"/>
      <c r="VH480"/>
      <c r="VI480"/>
      <c r="VJ480"/>
      <c r="VK480"/>
      <c r="VL480"/>
      <c r="VM480"/>
      <c r="VN480"/>
      <c r="VO480"/>
      <c r="VP480"/>
      <c r="VQ480"/>
      <c r="VR480"/>
      <c r="VS480"/>
      <c r="VT480"/>
      <c r="VU480"/>
      <c r="VV480"/>
      <c r="VW480"/>
      <c r="VX480"/>
      <c r="VY480"/>
      <c r="VZ480"/>
      <c r="WA480"/>
      <c r="WB480"/>
      <c r="WC480"/>
      <c r="WD480"/>
      <c r="WE480"/>
      <c r="WF480"/>
      <c r="WG480"/>
      <c r="WH480"/>
      <c r="WI480"/>
      <c r="WJ480"/>
      <c r="WK480"/>
      <c r="WL480"/>
      <c r="WM480"/>
      <c r="WN480"/>
      <c r="WO480"/>
      <c r="WP480"/>
      <c r="WQ480"/>
      <c r="WR480"/>
      <c r="WS480"/>
      <c r="WT480"/>
      <c r="WU480"/>
      <c r="WV480"/>
      <c r="WW480"/>
      <c r="WX480"/>
      <c r="WY480"/>
      <c r="WZ480"/>
      <c r="XA480"/>
      <c r="XB480"/>
      <c r="XC480"/>
      <c r="XD480"/>
      <c r="XE480"/>
      <c r="XF480"/>
      <c r="XG480"/>
      <c r="XH480"/>
      <c r="XI480"/>
      <c r="XJ480"/>
      <c r="XK480"/>
      <c r="XL480"/>
      <c r="XM480"/>
      <c r="XN480"/>
      <c r="XO480"/>
      <c r="XP480"/>
      <c r="XQ480"/>
      <c r="XR480"/>
      <c r="XS480"/>
      <c r="XT480"/>
      <c r="XU480"/>
      <c r="XV480"/>
      <c r="XW480"/>
      <c r="XX480"/>
      <c r="XY480"/>
      <c r="XZ480"/>
      <c r="YA480"/>
      <c r="YB480"/>
      <c r="YC480"/>
      <c r="YD480"/>
      <c r="YE480"/>
      <c r="YF480"/>
      <c r="YG480"/>
      <c r="YH480"/>
      <c r="YI480"/>
      <c r="YJ480"/>
      <c r="YK480"/>
      <c r="YL480"/>
      <c r="YM480"/>
      <c r="YN480"/>
      <c r="YO480"/>
      <c r="YP480"/>
      <c r="YQ480"/>
      <c r="YR480"/>
      <c r="YS480"/>
      <c r="YT480"/>
      <c r="YU480"/>
      <c r="YV480"/>
      <c r="YW480"/>
      <c r="YX480"/>
      <c r="YY480"/>
      <c r="YZ480"/>
      <c r="ZA480"/>
      <c r="ZB480"/>
      <c r="ZC480"/>
      <c r="ZD480"/>
      <c r="ZE480"/>
      <c r="ZF480"/>
      <c r="ZG480"/>
      <c r="ZH480"/>
      <c r="ZI480"/>
      <c r="ZJ480"/>
      <c r="ZK480"/>
      <c r="ZL480"/>
      <c r="ZM480"/>
      <c r="ZN480"/>
      <c r="ZO480"/>
      <c r="ZP480"/>
      <c r="ZQ480"/>
      <c r="ZR480"/>
      <c r="ZS480"/>
      <c r="ZT480"/>
      <c r="ZU480"/>
      <c r="ZV480"/>
      <c r="ZW480"/>
      <c r="ZX480"/>
      <c r="ZY480"/>
      <c r="ZZ480"/>
      <c r="AAA480"/>
      <c r="AAB480"/>
      <c r="AAC480"/>
      <c r="AAD480"/>
      <c r="AAE480"/>
      <c r="AAF480"/>
      <c r="AAG480"/>
      <c r="AAH480"/>
      <c r="AAI480"/>
      <c r="AAJ480"/>
      <c r="AAK480"/>
      <c r="AAL480"/>
      <c r="AAM480"/>
      <c r="AAN480"/>
      <c r="AAO480"/>
      <c r="AAP480"/>
      <c r="AAQ480"/>
      <c r="AAR480"/>
      <c r="AAS480"/>
      <c r="AAT480"/>
      <c r="AAU480"/>
      <c r="AAV480"/>
      <c r="AAW480"/>
      <c r="AAX480"/>
      <c r="AAY480"/>
      <c r="AAZ480"/>
      <c r="ABA480"/>
      <c r="ABB480"/>
      <c r="ABC480"/>
      <c r="ABD480"/>
      <c r="ABE480"/>
      <c r="ABF480"/>
      <c r="ABG480"/>
      <c r="ABH480"/>
      <c r="ABI480"/>
      <c r="ABJ480"/>
      <c r="ABK480"/>
      <c r="ABL480"/>
      <c r="ABM480"/>
      <c r="ABN480"/>
      <c r="ABO480"/>
      <c r="ABP480"/>
      <c r="ABQ480"/>
      <c r="ABR480"/>
      <c r="ABS480"/>
      <c r="ABT480"/>
      <c r="ABU480"/>
      <c r="ABV480"/>
      <c r="ABW480"/>
      <c r="ABX480"/>
      <c r="ABY480"/>
      <c r="ABZ480"/>
      <c r="ACA480"/>
      <c r="ACB480"/>
      <c r="ACC480"/>
      <c r="ACD480"/>
      <c r="ACE480"/>
      <c r="ACF480"/>
      <c r="ACG480"/>
      <c r="ACH480"/>
      <c r="ACI480"/>
      <c r="ACJ480"/>
      <c r="ACK480"/>
      <c r="ACL480"/>
      <c r="ACM480"/>
      <c r="ACN480"/>
      <c r="ACO480"/>
      <c r="ACP480"/>
      <c r="ACQ480"/>
      <c r="ACR480"/>
      <c r="ACS480"/>
      <c r="ACT480"/>
      <c r="ACU480"/>
      <c r="ACV480"/>
      <c r="ACW480"/>
      <c r="ACX480"/>
      <c r="ACY480"/>
      <c r="ACZ480"/>
      <c r="ADA480"/>
      <c r="ADB480"/>
      <c r="ADC480"/>
      <c r="ADD480"/>
      <c r="ADE480"/>
      <c r="ADF480"/>
      <c r="ADG480"/>
      <c r="ADH480"/>
      <c r="ADI480"/>
      <c r="ADJ480"/>
      <c r="ADK480"/>
      <c r="ADL480"/>
      <c r="ADM480"/>
      <c r="ADN480"/>
      <c r="ADO480"/>
      <c r="ADP480"/>
      <c r="ADQ480"/>
      <c r="ADR480"/>
      <c r="ADS480"/>
      <c r="ADT480"/>
      <c r="ADU480"/>
      <c r="ADV480"/>
      <c r="ADW480"/>
      <c r="ADX480"/>
      <c r="ADY480"/>
      <c r="ADZ480"/>
      <c r="AEA480"/>
      <c r="AEB480"/>
      <c r="AEC480"/>
      <c r="AED480"/>
      <c r="AEE480"/>
      <c r="AEF480"/>
      <c r="AEG480"/>
      <c r="AEH480"/>
      <c r="AEI480"/>
      <c r="AEJ480"/>
      <c r="AEK480"/>
      <c r="AEL480"/>
      <c r="AEM480"/>
      <c r="AEN480"/>
      <c r="AEO480"/>
      <c r="AEP480"/>
      <c r="AEQ480"/>
      <c r="AER480"/>
      <c r="AES480"/>
      <c r="AET480"/>
      <c r="AEU480"/>
      <c r="AEV480"/>
      <c r="AEW480"/>
      <c r="AEX480"/>
      <c r="AEY480"/>
      <c r="AEZ480"/>
      <c r="AFA480"/>
      <c r="AFB480"/>
      <c r="AFC480"/>
      <c r="AFD480"/>
      <c r="AFE480"/>
      <c r="AFF480"/>
      <c r="AFG480"/>
      <c r="AFH480"/>
      <c r="AFI480"/>
      <c r="AFJ480"/>
      <c r="AFK480"/>
      <c r="AFL480"/>
      <c r="AFM480"/>
      <c r="AFN480"/>
      <c r="AFO480"/>
      <c r="AFP480"/>
      <c r="AFQ480"/>
      <c r="AFR480"/>
      <c r="AFS480"/>
      <c r="AFT480"/>
      <c r="AFU480"/>
      <c r="AFV480"/>
      <c r="AFW480"/>
      <c r="AFX480"/>
      <c r="AFY480"/>
      <c r="AFZ480"/>
      <c r="AGA480"/>
      <c r="AGB480"/>
      <c r="AGC480"/>
      <c r="AGD480"/>
      <c r="AGE480"/>
      <c r="AGF480"/>
      <c r="AGG480"/>
      <c r="AGH480"/>
      <c r="AGI480"/>
      <c r="AGJ480"/>
      <c r="AGK480"/>
      <c r="AGL480"/>
      <c r="AGM480"/>
      <c r="AGN480"/>
      <c r="AGO480"/>
      <c r="AGP480"/>
      <c r="AGQ480"/>
      <c r="AGR480"/>
      <c r="AGS480"/>
      <c r="AGT480"/>
      <c r="AGU480"/>
      <c r="AGV480"/>
      <c r="AGW480"/>
      <c r="AGX480"/>
      <c r="AGY480"/>
      <c r="AGZ480"/>
      <c r="AHA480"/>
      <c r="AHB480"/>
      <c r="AHC480"/>
      <c r="AHD480"/>
      <c r="AHE480"/>
      <c r="AHF480"/>
      <c r="AHG480"/>
      <c r="AHH480"/>
      <c r="AHI480"/>
      <c r="AHJ480"/>
      <c r="AHK480"/>
      <c r="AHL480"/>
      <c r="AHM480"/>
      <c r="AHN480"/>
      <c r="AHO480"/>
      <c r="AHP480"/>
      <c r="AHQ480"/>
      <c r="AHR480"/>
      <c r="AHS480"/>
      <c r="AHT480"/>
      <c r="AHU480"/>
      <c r="AHV480"/>
      <c r="AHW480"/>
      <c r="AHX480"/>
      <c r="AHY480"/>
      <c r="AHZ480"/>
      <c r="AIA480"/>
      <c r="AIB480"/>
      <c r="AIC480"/>
      <c r="AID480"/>
      <c r="AIE480"/>
      <c r="AIF480"/>
      <c r="AIG480"/>
      <c r="AIH480"/>
      <c r="AII480"/>
      <c r="AIJ480"/>
      <c r="AIK480"/>
      <c r="AIL480"/>
      <c r="AIM480"/>
      <c r="AIN480"/>
      <c r="AIO480"/>
      <c r="AIP480"/>
      <c r="AIQ480"/>
      <c r="AIR480"/>
      <c r="AIS480"/>
      <c r="AIT480"/>
      <c r="AIU480"/>
      <c r="AIV480"/>
      <c r="AIW480"/>
      <c r="AIX480"/>
      <c r="AIY480"/>
      <c r="AIZ480"/>
      <c r="AJA480"/>
      <c r="AJB480"/>
      <c r="AJC480"/>
      <c r="AJD480"/>
      <c r="AJE480"/>
      <c r="AJF480"/>
      <c r="AJG480"/>
      <c r="AJH480"/>
      <c r="AJI480"/>
      <c r="AJJ480"/>
      <c r="AJK480"/>
      <c r="AJL480"/>
      <c r="AJM480"/>
      <c r="AJN480"/>
      <c r="AJO480"/>
      <c r="AJP480"/>
      <c r="AJQ480"/>
      <c r="AJR480"/>
      <c r="AJS480"/>
      <c r="AJT480"/>
      <c r="AJU480"/>
      <c r="AJV480"/>
      <c r="AJW480"/>
      <c r="AJX480"/>
      <c r="AJY480"/>
      <c r="AJZ480"/>
      <c r="AKA480"/>
      <c r="AKB480"/>
      <c r="AKC480"/>
      <c r="AKD480"/>
      <c r="AKE480"/>
      <c r="AKF480"/>
      <c r="AKG480"/>
      <c r="AKH480"/>
      <c r="AKI480"/>
      <c r="AKJ480"/>
      <c r="AKK480"/>
      <c r="AKL480"/>
      <c r="AKM480"/>
      <c r="AKN480"/>
      <c r="AKO480"/>
      <c r="AKP480"/>
      <c r="AKQ480"/>
      <c r="AKR480"/>
      <c r="AKS480"/>
      <c r="AKT480"/>
      <c r="AKU480"/>
      <c r="AKV480"/>
      <c r="AKW480"/>
      <c r="AKX480"/>
      <c r="AKY480"/>
      <c r="AKZ480"/>
      <c r="ALA480"/>
      <c r="ALB480"/>
      <c r="ALC480"/>
      <c r="ALD480"/>
      <c r="ALE480"/>
      <c r="ALF480"/>
      <c r="ALG480"/>
      <c r="ALH480"/>
      <c r="ALI480"/>
      <c r="ALJ480"/>
      <c r="ALK480"/>
      <c r="ALL480"/>
      <c r="ALM480"/>
      <c r="ALN480"/>
      <c r="ALO480"/>
      <c r="ALP480"/>
      <c r="ALQ480"/>
      <c r="ALR480"/>
      <c r="ALS480"/>
      <c r="ALT480"/>
      <c r="ALU480"/>
      <c r="ALV480"/>
      <c r="ALW480"/>
      <c r="ALX480"/>
      <c r="ALY480"/>
      <c r="ALZ480"/>
      <c r="AMA480"/>
      <c r="AMB480"/>
      <c r="AMC480"/>
      <c r="AMD480"/>
      <c r="AME480"/>
      <c r="AMF480"/>
      <c r="AMG480"/>
      <c r="AMH480"/>
      <c r="AMI480"/>
      <c r="AMJ480"/>
      <c r="AMK480"/>
      <c r="AML480"/>
      <c r="AMM480"/>
    </row>
    <row r="481" spans="1:1027" ht="25.5" customHeight="1">
      <c r="A481" s="705"/>
      <c r="B481" s="706"/>
      <c r="C481" s="277"/>
      <c r="D481" s="326" t="s">
        <v>316</v>
      </c>
      <c r="E481" s="708" t="s">
        <v>241</v>
      </c>
      <c r="F481" s="708"/>
      <c r="G481" s="551">
        <v>26845</v>
      </c>
      <c r="H481" s="271">
        <v>21845</v>
      </c>
      <c r="I481" s="281">
        <v>21797.47</v>
      </c>
      <c r="J481" s="259">
        <f t="shared" si="54"/>
        <v>99.782421606775003</v>
      </c>
      <c r="K481" s="259">
        <f t="shared" si="55"/>
        <v>81.37455764574409</v>
      </c>
      <c r="L481" s="313"/>
      <c r="M481" s="57" t="s">
        <v>308</v>
      </c>
      <c r="N481" s="403" t="s">
        <v>220</v>
      </c>
      <c r="P481" s="267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  <c r="RA481"/>
      <c r="RB481"/>
      <c r="RC481"/>
      <c r="RD481"/>
      <c r="RE481"/>
      <c r="RF481"/>
      <c r="RG481"/>
      <c r="RH481"/>
      <c r="RI481"/>
      <c r="RJ481"/>
      <c r="RK481"/>
      <c r="RL481"/>
      <c r="RM481"/>
      <c r="RN481"/>
      <c r="RO481"/>
      <c r="RP481"/>
      <c r="RQ481"/>
      <c r="RR481"/>
      <c r="RS481"/>
      <c r="RT481"/>
      <c r="RU481"/>
      <c r="RV481"/>
      <c r="RW481"/>
      <c r="RX481"/>
      <c r="RY481"/>
      <c r="RZ481"/>
      <c r="SA481"/>
      <c r="SB481"/>
      <c r="SC481"/>
      <c r="SD481"/>
      <c r="SE481"/>
      <c r="SF481"/>
      <c r="SG481"/>
      <c r="SH481"/>
      <c r="SI481"/>
      <c r="SJ481"/>
      <c r="SK481"/>
      <c r="SL481"/>
      <c r="SM481"/>
      <c r="SN481"/>
      <c r="SO481"/>
      <c r="SP481"/>
      <c r="SQ481"/>
      <c r="SR481"/>
      <c r="SS481"/>
      <c r="ST481"/>
      <c r="SU481"/>
      <c r="SV481"/>
      <c r="SW481"/>
      <c r="SX481"/>
      <c r="SY481"/>
      <c r="SZ481"/>
      <c r="TA481"/>
      <c r="TB481"/>
      <c r="TC481"/>
      <c r="TD481"/>
      <c r="TE481"/>
      <c r="TF481"/>
      <c r="TG481"/>
      <c r="TH481"/>
      <c r="TI481"/>
      <c r="TJ481"/>
      <c r="TK481"/>
      <c r="TL481"/>
      <c r="TM481"/>
      <c r="TN481"/>
      <c r="TO481"/>
      <c r="TP481"/>
      <c r="TQ481"/>
      <c r="TR481"/>
      <c r="TS481"/>
      <c r="TT481"/>
      <c r="TU481"/>
      <c r="TV481"/>
      <c r="TW481"/>
      <c r="TX481"/>
      <c r="TY481"/>
      <c r="TZ481"/>
      <c r="UA481"/>
      <c r="UB481"/>
      <c r="UC481"/>
      <c r="UD481"/>
      <c r="UE481"/>
      <c r="UF481"/>
      <c r="UG481"/>
      <c r="UH481"/>
      <c r="UI481"/>
      <c r="UJ481"/>
      <c r="UK481"/>
      <c r="UL481"/>
      <c r="UM481"/>
      <c r="UN481"/>
      <c r="UO481"/>
      <c r="UP481"/>
      <c r="UQ481"/>
      <c r="UR481"/>
      <c r="US481"/>
      <c r="UT481"/>
      <c r="UU481"/>
      <c r="UV481"/>
      <c r="UW481"/>
      <c r="UX481"/>
      <c r="UY481"/>
      <c r="UZ481"/>
      <c r="VA481"/>
      <c r="VB481"/>
      <c r="VC481"/>
      <c r="VD481"/>
      <c r="VE481"/>
      <c r="VF481"/>
      <c r="VG481"/>
      <c r="VH481"/>
      <c r="VI481"/>
      <c r="VJ481"/>
      <c r="VK481"/>
      <c r="VL481"/>
      <c r="VM481"/>
      <c r="VN481"/>
      <c r="VO481"/>
      <c r="VP481"/>
      <c r="VQ481"/>
      <c r="VR481"/>
      <c r="VS481"/>
      <c r="VT481"/>
      <c r="VU481"/>
      <c r="VV481"/>
      <c r="VW481"/>
      <c r="VX481"/>
      <c r="VY481"/>
      <c r="VZ481"/>
      <c r="WA481"/>
      <c r="WB481"/>
      <c r="WC481"/>
      <c r="WD481"/>
      <c r="WE481"/>
      <c r="WF481"/>
      <c r="WG481"/>
      <c r="WH481"/>
      <c r="WI481"/>
      <c r="WJ481"/>
      <c r="WK481"/>
      <c r="WL481"/>
      <c r="WM481"/>
      <c r="WN481"/>
      <c r="WO481"/>
      <c r="WP481"/>
      <c r="WQ481"/>
      <c r="WR481"/>
      <c r="WS481"/>
      <c r="WT481"/>
      <c r="WU481"/>
      <c r="WV481"/>
      <c r="WW481"/>
      <c r="WX481"/>
      <c r="WY481"/>
      <c r="WZ481"/>
      <c r="XA481"/>
      <c r="XB481"/>
      <c r="XC481"/>
      <c r="XD481"/>
      <c r="XE481"/>
      <c r="XF481"/>
      <c r="XG481"/>
      <c r="XH481"/>
      <c r="XI481"/>
      <c r="XJ481"/>
      <c r="XK481"/>
      <c r="XL481"/>
      <c r="XM481"/>
      <c r="XN481"/>
      <c r="XO481"/>
      <c r="XP481"/>
      <c r="XQ481"/>
      <c r="XR481"/>
      <c r="XS481"/>
      <c r="XT481"/>
      <c r="XU481"/>
      <c r="XV481"/>
      <c r="XW481"/>
      <c r="XX481"/>
      <c r="XY481"/>
      <c r="XZ481"/>
      <c r="YA481"/>
      <c r="YB481"/>
      <c r="YC481"/>
      <c r="YD481"/>
      <c r="YE481"/>
      <c r="YF481"/>
      <c r="YG481"/>
      <c r="YH481"/>
      <c r="YI481"/>
      <c r="YJ481"/>
      <c r="YK481"/>
      <c r="YL481"/>
      <c r="YM481"/>
      <c r="YN481"/>
      <c r="YO481"/>
      <c r="YP481"/>
      <c r="YQ481"/>
      <c r="YR481"/>
      <c r="YS481"/>
      <c r="YT481"/>
      <c r="YU481"/>
      <c r="YV481"/>
      <c r="YW481"/>
      <c r="YX481"/>
      <c r="YY481"/>
      <c r="YZ481"/>
      <c r="ZA481"/>
      <c r="ZB481"/>
      <c r="ZC481"/>
      <c r="ZD481"/>
      <c r="ZE481"/>
      <c r="ZF481"/>
      <c r="ZG481"/>
      <c r="ZH481"/>
      <c r="ZI481"/>
      <c r="ZJ481"/>
      <c r="ZK481"/>
      <c r="ZL481"/>
      <c r="ZM481"/>
      <c r="ZN481"/>
      <c r="ZO481"/>
      <c r="ZP481"/>
      <c r="ZQ481"/>
      <c r="ZR481"/>
      <c r="ZS481"/>
      <c r="ZT481"/>
      <c r="ZU481"/>
      <c r="ZV481"/>
      <c r="ZW481"/>
      <c r="ZX481"/>
      <c r="ZY481"/>
      <c r="ZZ481"/>
      <c r="AAA481"/>
      <c r="AAB481"/>
      <c r="AAC481"/>
      <c r="AAD481"/>
      <c r="AAE481"/>
      <c r="AAF481"/>
      <c r="AAG481"/>
      <c r="AAH481"/>
      <c r="AAI481"/>
      <c r="AAJ481"/>
      <c r="AAK481"/>
      <c r="AAL481"/>
      <c r="AAM481"/>
      <c r="AAN481"/>
      <c r="AAO481"/>
      <c r="AAP481"/>
      <c r="AAQ481"/>
      <c r="AAR481"/>
      <c r="AAS481"/>
      <c r="AAT481"/>
      <c r="AAU481"/>
      <c r="AAV481"/>
      <c r="AAW481"/>
      <c r="AAX481"/>
      <c r="AAY481"/>
      <c r="AAZ481"/>
      <c r="ABA481"/>
      <c r="ABB481"/>
      <c r="ABC481"/>
      <c r="ABD481"/>
      <c r="ABE481"/>
      <c r="ABF481"/>
      <c r="ABG481"/>
      <c r="ABH481"/>
      <c r="ABI481"/>
      <c r="ABJ481"/>
      <c r="ABK481"/>
      <c r="ABL481"/>
      <c r="ABM481"/>
      <c r="ABN481"/>
      <c r="ABO481"/>
      <c r="ABP481"/>
      <c r="ABQ481"/>
      <c r="ABR481"/>
      <c r="ABS481"/>
      <c r="ABT481"/>
      <c r="ABU481"/>
      <c r="ABV481"/>
      <c r="ABW481"/>
      <c r="ABX481"/>
      <c r="ABY481"/>
      <c r="ABZ481"/>
      <c r="ACA481"/>
      <c r="ACB481"/>
      <c r="ACC481"/>
      <c r="ACD481"/>
      <c r="ACE481"/>
      <c r="ACF481"/>
      <c r="ACG481"/>
      <c r="ACH481"/>
      <c r="ACI481"/>
      <c r="ACJ481"/>
      <c r="ACK481"/>
      <c r="ACL481"/>
      <c r="ACM481"/>
      <c r="ACN481"/>
      <c r="ACO481"/>
      <c r="ACP481"/>
      <c r="ACQ481"/>
      <c r="ACR481"/>
      <c r="ACS481"/>
      <c r="ACT481"/>
      <c r="ACU481"/>
      <c r="ACV481"/>
      <c r="ACW481"/>
      <c r="ACX481"/>
      <c r="ACY481"/>
      <c r="ACZ481"/>
      <c r="ADA481"/>
      <c r="ADB481"/>
      <c r="ADC481"/>
      <c r="ADD481"/>
      <c r="ADE481"/>
      <c r="ADF481"/>
      <c r="ADG481"/>
      <c r="ADH481"/>
      <c r="ADI481"/>
      <c r="ADJ481"/>
      <c r="ADK481"/>
      <c r="ADL481"/>
      <c r="ADM481"/>
      <c r="ADN481"/>
      <c r="ADO481"/>
      <c r="ADP481"/>
      <c r="ADQ481"/>
      <c r="ADR481"/>
      <c r="ADS481"/>
      <c r="ADT481"/>
      <c r="ADU481"/>
      <c r="ADV481"/>
      <c r="ADW481"/>
      <c r="ADX481"/>
      <c r="ADY481"/>
      <c r="ADZ481"/>
      <c r="AEA481"/>
      <c r="AEB481"/>
      <c r="AEC481"/>
      <c r="AED481"/>
      <c r="AEE481"/>
      <c r="AEF481"/>
      <c r="AEG481"/>
      <c r="AEH481"/>
      <c r="AEI481"/>
      <c r="AEJ481"/>
      <c r="AEK481"/>
      <c r="AEL481"/>
      <c r="AEM481"/>
      <c r="AEN481"/>
      <c r="AEO481"/>
      <c r="AEP481"/>
      <c r="AEQ481"/>
      <c r="AER481"/>
      <c r="AES481"/>
      <c r="AET481"/>
      <c r="AEU481"/>
      <c r="AEV481"/>
      <c r="AEW481"/>
      <c r="AEX481"/>
      <c r="AEY481"/>
      <c r="AEZ481"/>
      <c r="AFA481"/>
      <c r="AFB481"/>
      <c r="AFC481"/>
      <c r="AFD481"/>
      <c r="AFE481"/>
      <c r="AFF481"/>
      <c r="AFG481"/>
      <c r="AFH481"/>
      <c r="AFI481"/>
      <c r="AFJ481"/>
      <c r="AFK481"/>
      <c r="AFL481"/>
      <c r="AFM481"/>
      <c r="AFN481"/>
      <c r="AFO481"/>
      <c r="AFP481"/>
      <c r="AFQ481"/>
      <c r="AFR481"/>
      <c r="AFS481"/>
      <c r="AFT481"/>
      <c r="AFU481"/>
      <c r="AFV481"/>
      <c r="AFW481"/>
      <c r="AFX481"/>
      <c r="AFY481"/>
      <c r="AFZ481"/>
      <c r="AGA481"/>
      <c r="AGB481"/>
      <c r="AGC481"/>
      <c r="AGD481"/>
      <c r="AGE481"/>
      <c r="AGF481"/>
      <c r="AGG481"/>
      <c r="AGH481"/>
      <c r="AGI481"/>
      <c r="AGJ481"/>
      <c r="AGK481"/>
      <c r="AGL481"/>
      <c r="AGM481"/>
      <c r="AGN481"/>
      <c r="AGO481"/>
      <c r="AGP481"/>
      <c r="AGQ481"/>
      <c r="AGR481"/>
      <c r="AGS481"/>
      <c r="AGT481"/>
      <c r="AGU481"/>
      <c r="AGV481"/>
      <c r="AGW481"/>
      <c r="AGX481"/>
      <c r="AGY481"/>
      <c r="AGZ481"/>
      <c r="AHA481"/>
      <c r="AHB481"/>
      <c r="AHC481"/>
      <c r="AHD481"/>
      <c r="AHE481"/>
      <c r="AHF481"/>
      <c r="AHG481"/>
      <c r="AHH481"/>
      <c r="AHI481"/>
      <c r="AHJ481"/>
      <c r="AHK481"/>
      <c r="AHL481"/>
      <c r="AHM481"/>
      <c r="AHN481"/>
      <c r="AHO481"/>
      <c r="AHP481"/>
      <c r="AHQ481"/>
      <c r="AHR481"/>
      <c r="AHS481"/>
      <c r="AHT481"/>
      <c r="AHU481"/>
      <c r="AHV481"/>
      <c r="AHW481"/>
      <c r="AHX481"/>
      <c r="AHY481"/>
      <c r="AHZ481"/>
      <c r="AIA481"/>
      <c r="AIB481"/>
      <c r="AIC481"/>
      <c r="AID481"/>
      <c r="AIE481"/>
      <c r="AIF481"/>
      <c r="AIG481"/>
      <c r="AIH481"/>
      <c r="AII481"/>
      <c r="AIJ481"/>
      <c r="AIK481"/>
      <c r="AIL481"/>
      <c r="AIM481"/>
      <c r="AIN481"/>
      <c r="AIO481"/>
      <c r="AIP481"/>
      <c r="AIQ481"/>
      <c r="AIR481"/>
      <c r="AIS481"/>
      <c r="AIT481"/>
      <c r="AIU481"/>
      <c r="AIV481"/>
      <c r="AIW481"/>
      <c r="AIX481"/>
      <c r="AIY481"/>
      <c r="AIZ481"/>
      <c r="AJA481"/>
      <c r="AJB481"/>
      <c r="AJC481"/>
      <c r="AJD481"/>
      <c r="AJE481"/>
      <c r="AJF481"/>
      <c r="AJG481"/>
      <c r="AJH481"/>
      <c r="AJI481"/>
      <c r="AJJ481"/>
      <c r="AJK481"/>
      <c r="AJL481"/>
      <c r="AJM481"/>
      <c r="AJN481"/>
      <c r="AJO481"/>
      <c r="AJP481"/>
      <c r="AJQ481"/>
      <c r="AJR481"/>
      <c r="AJS481"/>
      <c r="AJT481"/>
      <c r="AJU481"/>
      <c r="AJV481"/>
      <c r="AJW481"/>
      <c r="AJX481"/>
      <c r="AJY481"/>
      <c r="AJZ481"/>
      <c r="AKA481"/>
      <c r="AKB481"/>
      <c r="AKC481"/>
      <c r="AKD481"/>
      <c r="AKE481"/>
      <c r="AKF481"/>
      <c r="AKG481"/>
      <c r="AKH481"/>
      <c r="AKI481"/>
      <c r="AKJ481"/>
      <c r="AKK481"/>
      <c r="AKL481"/>
      <c r="AKM481"/>
      <c r="AKN481"/>
      <c r="AKO481"/>
      <c r="AKP481"/>
      <c r="AKQ481"/>
      <c r="AKR481"/>
      <c r="AKS481"/>
      <c r="AKT481"/>
      <c r="AKU481"/>
      <c r="AKV481"/>
      <c r="AKW481"/>
      <c r="AKX481"/>
      <c r="AKY481"/>
      <c r="AKZ481"/>
      <c r="ALA481"/>
      <c r="ALB481"/>
      <c r="ALC481"/>
      <c r="ALD481"/>
      <c r="ALE481"/>
      <c r="ALF481"/>
      <c r="ALG481"/>
      <c r="ALH481"/>
      <c r="ALI481"/>
      <c r="ALJ481"/>
      <c r="ALK481"/>
      <c r="ALL481"/>
      <c r="ALM481"/>
      <c r="ALN481"/>
      <c r="ALO481"/>
      <c r="ALP481"/>
      <c r="ALQ481"/>
      <c r="ALR481"/>
      <c r="ALS481"/>
      <c r="ALT481"/>
      <c r="ALU481"/>
      <c r="ALV481"/>
      <c r="ALW481"/>
      <c r="ALX481"/>
      <c r="ALY481"/>
      <c r="ALZ481"/>
      <c r="AMA481"/>
      <c r="AMB481"/>
      <c r="AMC481"/>
      <c r="AMD481"/>
      <c r="AME481"/>
      <c r="AMF481"/>
      <c r="AMG481"/>
      <c r="AMH481"/>
      <c r="AMI481"/>
      <c r="AMJ481"/>
      <c r="AMK481"/>
      <c r="AML481"/>
      <c r="AMM481"/>
    </row>
    <row r="482" spans="1:1027" ht="25.5" customHeight="1">
      <c r="A482" s="656"/>
      <c r="B482" s="657"/>
      <c r="C482" s="263"/>
      <c r="D482" s="57" t="s">
        <v>309</v>
      </c>
      <c r="E482" s="700" t="s">
        <v>221</v>
      </c>
      <c r="F482" s="700"/>
      <c r="G482" s="295">
        <v>60785</v>
      </c>
      <c r="H482" s="265">
        <v>60785</v>
      </c>
      <c r="I482" s="273">
        <v>25923.21</v>
      </c>
      <c r="J482" s="259">
        <f t="shared" si="54"/>
        <v>42.64738011022456</v>
      </c>
      <c r="K482" s="259">
        <f t="shared" si="55"/>
        <v>100</v>
      </c>
      <c r="L482" s="313"/>
      <c r="M482" s="57" t="s">
        <v>316</v>
      </c>
      <c r="N482" s="403" t="s">
        <v>241</v>
      </c>
      <c r="P482" s="267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  <c r="SX482"/>
      <c r="SY482"/>
      <c r="SZ482"/>
      <c r="TA482"/>
      <c r="TB482"/>
      <c r="TC482"/>
      <c r="TD482"/>
      <c r="TE482"/>
      <c r="TF482"/>
      <c r="TG482"/>
      <c r="TH482"/>
      <c r="TI482"/>
      <c r="TJ482"/>
      <c r="TK482"/>
      <c r="TL482"/>
      <c r="TM482"/>
      <c r="TN482"/>
      <c r="TO482"/>
      <c r="TP482"/>
      <c r="TQ482"/>
      <c r="TR482"/>
      <c r="TS482"/>
      <c r="TT482"/>
      <c r="TU482"/>
      <c r="TV482"/>
      <c r="TW482"/>
      <c r="TX482"/>
      <c r="TY482"/>
      <c r="TZ482"/>
      <c r="UA482"/>
      <c r="UB482"/>
      <c r="UC482"/>
      <c r="UD482"/>
      <c r="UE482"/>
      <c r="UF482"/>
      <c r="UG482"/>
      <c r="UH482"/>
      <c r="UI482"/>
      <c r="UJ482"/>
      <c r="UK482"/>
      <c r="UL482"/>
      <c r="UM482"/>
      <c r="UN482"/>
      <c r="UO482"/>
      <c r="UP482"/>
      <c r="UQ482"/>
      <c r="UR482"/>
      <c r="US482"/>
      <c r="UT482"/>
      <c r="UU482"/>
      <c r="UV482"/>
      <c r="UW482"/>
      <c r="UX482"/>
      <c r="UY482"/>
      <c r="UZ482"/>
      <c r="VA482"/>
      <c r="VB482"/>
      <c r="VC482"/>
      <c r="VD482"/>
      <c r="VE482"/>
      <c r="VF482"/>
      <c r="VG482"/>
      <c r="VH482"/>
      <c r="VI482"/>
      <c r="VJ482"/>
      <c r="VK482"/>
      <c r="VL482"/>
      <c r="VM482"/>
      <c r="VN482"/>
      <c r="VO482"/>
      <c r="VP482"/>
      <c r="VQ482"/>
      <c r="VR482"/>
      <c r="VS482"/>
      <c r="VT482"/>
      <c r="VU482"/>
      <c r="VV482"/>
      <c r="VW482"/>
      <c r="VX482"/>
      <c r="VY482"/>
      <c r="VZ482"/>
      <c r="WA482"/>
      <c r="WB482"/>
      <c r="WC482"/>
      <c r="WD482"/>
      <c r="WE482"/>
      <c r="WF482"/>
      <c r="WG482"/>
      <c r="WH482"/>
      <c r="WI482"/>
      <c r="WJ482"/>
      <c r="WK482"/>
      <c r="WL482"/>
      <c r="WM482"/>
      <c r="WN482"/>
      <c r="WO482"/>
      <c r="WP482"/>
      <c r="WQ482"/>
      <c r="WR482"/>
      <c r="WS482"/>
      <c r="WT482"/>
      <c r="WU482"/>
      <c r="WV482"/>
      <c r="WW482"/>
      <c r="WX482"/>
      <c r="WY482"/>
      <c r="WZ482"/>
      <c r="XA482"/>
      <c r="XB482"/>
      <c r="XC482"/>
      <c r="XD482"/>
      <c r="XE482"/>
      <c r="XF482"/>
      <c r="XG482"/>
      <c r="XH482"/>
      <c r="XI482"/>
      <c r="XJ482"/>
      <c r="XK482"/>
      <c r="XL482"/>
      <c r="XM482"/>
      <c r="XN482"/>
      <c r="XO482"/>
      <c r="XP482"/>
      <c r="XQ482"/>
      <c r="XR482"/>
      <c r="XS482"/>
      <c r="XT482"/>
      <c r="XU482"/>
      <c r="XV482"/>
      <c r="XW482"/>
      <c r="XX482"/>
      <c r="XY482"/>
      <c r="XZ482"/>
      <c r="YA482"/>
      <c r="YB482"/>
      <c r="YC482"/>
      <c r="YD482"/>
      <c r="YE482"/>
      <c r="YF482"/>
      <c r="YG482"/>
      <c r="YH482"/>
      <c r="YI482"/>
      <c r="YJ482"/>
      <c r="YK482"/>
      <c r="YL482"/>
      <c r="YM482"/>
      <c r="YN482"/>
      <c r="YO482"/>
      <c r="YP482"/>
      <c r="YQ482"/>
      <c r="YR482"/>
      <c r="YS482"/>
      <c r="YT482"/>
      <c r="YU482"/>
      <c r="YV482"/>
      <c r="YW482"/>
      <c r="YX482"/>
      <c r="YY482"/>
      <c r="YZ482"/>
      <c r="ZA482"/>
      <c r="ZB482"/>
      <c r="ZC482"/>
      <c r="ZD482"/>
      <c r="ZE482"/>
      <c r="ZF482"/>
      <c r="ZG482"/>
      <c r="ZH482"/>
      <c r="ZI482"/>
      <c r="ZJ482"/>
      <c r="ZK482"/>
      <c r="ZL482"/>
      <c r="ZM482"/>
      <c r="ZN482"/>
      <c r="ZO482"/>
      <c r="ZP482"/>
      <c r="ZQ482"/>
      <c r="ZR482"/>
      <c r="ZS482"/>
      <c r="ZT482"/>
      <c r="ZU482"/>
      <c r="ZV482"/>
      <c r="ZW482"/>
      <c r="ZX482"/>
      <c r="ZY482"/>
      <c r="ZZ482"/>
      <c r="AAA482"/>
      <c r="AAB482"/>
      <c r="AAC482"/>
      <c r="AAD482"/>
      <c r="AAE482"/>
      <c r="AAF482"/>
      <c r="AAG482"/>
      <c r="AAH482"/>
      <c r="AAI482"/>
      <c r="AAJ482"/>
      <c r="AAK482"/>
      <c r="AAL482"/>
      <c r="AAM482"/>
      <c r="AAN482"/>
      <c r="AAO482"/>
      <c r="AAP482"/>
      <c r="AAQ482"/>
      <c r="AAR482"/>
      <c r="AAS482"/>
      <c r="AAT482"/>
      <c r="AAU482"/>
      <c r="AAV482"/>
      <c r="AAW482"/>
      <c r="AAX482"/>
      <c r="AAY482"/>
      <c r="AAZ482"/>
      <c r="ABA482"/>
      <c r="ABB482"/>
      <c r="ABC482"/>
      <c r="ABD482"/>
      <c r="ABE482"/>
      <c r="ABF482"/>
      <c r="ABG482"/>
      <c r="ABH482"/>
      <c r="ABI482"/>
      <c r="ABJ482"/>
      <c r="ABK482"/>
      <c r="ABL482"/>
      <c r="ABM482"/>
      <c r="ABN482"/>
      <c r="ABO482"/>
      <c r="ABP482"/>
      <c r="ABQ482"/>
      <c r="ABR482"/>
      <c r="ABS482"/>
      <c r="ABT482"/>
      <c r="ABU482"/>
      <c r="ABV482"/>
      <c r="ABW482"/>
      <c r="ABX482"/>
      <c r="ABY482"/>
      <c r="ABZ482"/>
      <c r="ACA482"/>
      <c r="ACB482"/>
      <c r="ACC482"/>
      <c r="ACD482"/>
      <c r="ACE482"/>
      <c r="ACF482"/>
      <c r="ACG482"/>
      <c r="ACH482"/>
      <c r="ACI482"/>
      <c r="ACJ482"/>
      <c r="ACK482"/>
      <c r="ACL482"/>
      <c r="ACM482"/>
      <c r="ACN482"/>
      <c r="ACO482"/>
      <c r="ACP482"/>
      <c r="ACQ482"/>
      <c r="ACR482"/>
      <c r="ACS482"/>
      <c r="ACT482"/>
      <c r="ACU482"/>
      <c r="ACV482"/>
      <c r="ACW482"/>
      <c r="ACX482"/>
      <c r="ACY482"/>
      <c r="ACZ482"/>
      <c r="ADA482"/>
      <c r="ADB482"/>
      <c r="ADC482"/>
      <c r="ADD482"/>
      <c r="ADE482"/>
      <c r="ADF482"/>
      <c r="ADG482"/>
      <c r="ADH482"/>
      <c r="ADI482"/>
      <c r="ADJ482"/>
      <c r="ADK482"/>
      <c r="ADL482"/>
      <c r="ADM482"/>
      <c r="ADN482"/>
      <c r="ADO482"/>
      <c r="ADP482"/>
      <c r="ADQ482"/>
      <c r="ADR482"/>
      <c r="ADS482"/>
      <c r="ADT482"/>
      <c r="ADU482"/>
      <c r="ADV482"/>
      <c r="ADW482"/>
      <c r="ADX482"/>
      <c r="ADY482"/>
      <c r="ADZ482"/>
      <c r="AEA482"/>
      <c r="AEB482"/>
      <c r="AEC482"/>
      <c r="AED482"/>
      <c r="AEE482"/>
      <c r="AEF482"/>
      <c r="AEG482"/>
      <c r="AEH482"/>
      <c r="AEI482"/>
      <c r="AEJ482"/>
      <c r="AEK482"/>
      <c r="AEL482"/>
      <c r="AEM482"/>
      <c r="AEN482"/>
      <c r="AEO482"/>
      <c r="AEP482"/>
      <c r="AEQ482"/>
      <c r="AER482"/>
      <c r="AES482"/>
      <c r="AET482"/>
      <c r="AEU482"/>
      <c r="AEV482"/>
      <c r="AEW482"/>
      <c r="AEX482"/>
      <c r="AEY482"/>
      <c r="AEZ482"/>
      <c r="AFA482"/>
      <c r="AFB482"/>
      <c r="AFC482"/>
      <c r="AFD482"/>
      <c r="AFE482"/>
      <c r="AFF482"/>
      <c r="AFG482"/>
      <c r="AFH482"/>
      <c r="AFI482"/>
      <c r="AFJ482"/>
      <c r="AFK482"/>
      <c r="AFL482"/>
      <c r="AFM482"/>
      <c r="AFN482"/>
      <c r="AFO482"/>
      <c r="AFP482"/>
      <c r="AFQ482"/>
      <c r="AFR482"/>
      <c r="AFS482"/>
      <c r="AFT482"/>
      <c r="AFU482"/>
      <c r="AFV482"/>
      <c r="AFW482"/>
      <c r="AFX482"/>
      <c r="AFY482"/>
      <c r="AFZ482"/>
      <c r="AGA482"/>
      <c r="AGB482"/>
      <c r="AGC482"/>
      <c r="AGD482"/>
      <c r="AGE482"/>
      <c r="AGF482"/>
      <c r="AGG482"/>
      <c r="AGH482"/>
      <c r="AGI482"/>
      <c r="AGJ482"/>
      <c r="AGK482"/>
      <c r="AGL482"/>
      <c r="AGM482"/>
      <c r="AGN482"/>
      <c r="AGO482"/>
      <c r="AGP482"/>
      <c r="AGQ482"/>
      <c r="AGR482"/>
      <c r="AGS482"/>
      <c r="AGT482"/>
      <c r="AGU482"/>
      <c r="AGV482"/>
      <c r="AGW482"/>
      <c r="AGX482"/>
      <c r="AGY482"/>
      <c r="AGZ482"/>
      <c r="AHA482"/>
      <c r="AHB482"/>
      <c r="AHC482"/>
      <c r="AHD482"/>
      <c r="AHE482"/>
      <c r="AHF482"/>
      <c r="AHG482"/>
      <c r="AHH482"/>
      <c r="AHI482"/>
      <c r="AHJ482"/>
      <c r="AHK482"/>
      <c r="AHL482"/>
      <c r="AHM482"/>
      <c r="AHN482"/>
      <c r="AHO482"/>
      <c r="AHP482"/>
      <c r="AHQ482"/>
      <c r="AHR482"/>
      <c r="AHS482"/>
      <c r="AHT482"/>
      <c r="AHU482"/>
      <c r="AHV482"/>
      <c r="AHW482"/>
      <c r="AHX482"/>
      <c r="AHY482"/>
      <c r="AHZ482"/>
      <c r="AIA482"/>
      <c r="AIB482"/>
      <c r="AIC482"/>
      <c r="AID482"/>
      <c r="AIE482"/>
      <c r="AIF482"/>
      <c r="AIG482"/>
      <c r="AIH482"/>
      <c r="AII482"/>
      <c r="AIJ482"/>
      <c r="AIK482"/>
      <c r="AIL482"/>
      <c r="AIM482"/>
      <c r="AIN482"/>
      <c r="AIO482"/>
      <c r="AIP482"/>
      <c r="AIQ482"/>
      <c r="AIR482"/>
      <c r="AIS482"/>
      <c r="AIT482"/>
      <c r="AIU482"/>
      <c r="AIV482"/>
      <c r="AIW482"/>
      <c r="AIX482"/>
      <c r="AIY482"/>
      <c r="AIZ482"/>
      <c r="AJA482"/>
      <c r="AJB482"/>
      <c r="AJC482"/>
      <c r="AJD482"/>
      <c r="AJE482"/>
      <c r="AJF482"/>
      <c r="AJG482"/>
      <c r="AJH482"/>
      <c r="AJI482"/>
      <c r="AJJ482"/>
      <c r="AJK482"/>
      <c r="AJL482"/>
      <c r="AJM482"/>
      <c r="AJN482"/>
      <c r="AJO482"/>
      <c r="AJP482"/>
      <c r="AJQ482"/>
      <c r="AJR482"/>
      <c r="AJS482"/>
      <c r="AJT482"/>
      <c r="AJU482"/>
      <c r="AJV482"/>
      <c r="AJW482"/>
      <c r="AJX482"/>
      <c r="AJY482"/>
      <c r="AJZ482"/>
      <c r="AKA482"/>
      <c r="AKB482"/>
      <c r="AKC482"/>
      <c r="AKD482"/>
      <c r="AKE482"/>
      <c r="AKF482"/>
      <c r="AKG482"/>
      <c r="AKH482"/>
      <c r="AKI482"/>
      <c r="AKJ482"/>
      <c r="AKK482"/>
      <c r="AKL482"/>
      <c r="AKM482"/>
      <c r="AKN482"/>
      <c r="AKO482"/>
      <c r="AKP482"/>
      <c r="AKQ482"/>
      <c r="AKR482"/>
      <c r="AKS482"/>
      <c r="AKT482"/>
      <c r="AKU482"/>
      <c r="AKV482"/>
      <c r="AKW482"/>
      <c r="AKX482"/>
      <c r="AKY482"/>
      <c r="AKZ482"/>
      <c r="ALA482"/>
      <c r="ALB482"/>
      <c r="ALC482"/>
      <c r="ALD482"/>
      <c r="ALE482"/>
      <c r="ALF482"/>
      <c r="ALG482"/>
      <c r="ALH482"/>
      <c r="ALI482"/>
      <c r="ALJ482"/>
      <c r="ALK482"/>
      <c r="ALL482"/>
      <c r="ALM482"/>
      <c r="ALN482"/>
      <c r="ALO482"/>
      <c r="ALP482"/>
      <c r="ALQ482"/>
      <c r="ALR482"/>
      <c r="ALS482"/>
      <c r="ALT482"/>
      <c r="ALU482"/>
      <c r="ALV482"/>
      <c r="ALW482"/>
      <c r="ALX482"/>
      <c r="ALY482"/>
      <c r="ALZ482"/>
      <c r="AMA482"/>
      <c r="AMB482"/>
      <c r="AMC482"/>
      <c r="AMD482"/>
      <c r="AME482"/>
      <c r="AMF482"/>
      <c r="AMG482"/>
      <c r="AMH482"/>
      <c r="AMI482"/>
      <c r="AMJ482"/>
      <c r="AMK482"/>
      <c r="AML482"/>
      <c r="AMM482"/>
    </row>
    <row r="483" spans="1:1027" ht="25.5" customHeight="1">
      <c r="A483" s="656"/>
      <c r="B483" s="657"/>
      <c r="C483" s="263"/>
      <c r="D483" s="57" t="s">
        <v>310</v>
      </c>
      <c r="E483" s="700" t="s">
        <v>222</v>
      </c>
      <c r="F483" s="700"/>
      <c r="G483" s="295">
        <v>8588</v>
      </c>
      <c r="H483" s="265">
        <v>8588</v>
      </c>
      <c r="I483" s="273">
        <v>1340.75</v>
      </c>
      <c r="J483" s="259">
        <f t="shared" si="54"/>
        <v>15.611900326036329</v>
      </c>
      <c r="K483" s="259">
        <f t="shared" si="55"/>
        <v>100</v>
      </c>
      <c r="L483" s="313"/>
      <c r="M483" s="57" t="s">
        <v>309</v>
      </c>
      <c r="N483" s="403" t="s">
        <v>221</v>
      </c>
      <c r="P483" s="267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  <c r="MG483"/>
      <c r="MH483"/>
      <c r="MI483"/>
      <c r="MJ483"/>
      <c r="MK483"/>
      <c r="ML483"/>
      <c r="MM483"/>
      <c r="MN483"/>
      <c r="MO483"/>
      <c r="MP483"/>
      <c r="MQ483"/>
      <c r="MR483"/>
      <c r="MS483"/>
      <c r="MT483"/>
      <c r="MU483"/>
      <c r="MV483"/>
      <c r="MW483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  <c r="PC483"/>
      <c r="PD483"/>
      <c r="PE483"/>
      <c r="PF483"/>
      <c r="PG483"/>
      <c r="PH483"/>
      <c r="PI483"/>
      <c r="PJ483"/>
      <c r="PK483"/>
      <c r="PL483"/>
      <c r="PM483"/>
      <c r="PN483"/>
      <c r="PO483"/>
      <c r="PP483"/>
      <c r="PQ483"/>
      <c r="PR483"/>
      <c r="PS483"/>
      <c r="PT483"/>
      <c r="PU483"/>
      <c r="PV483"/>
      <c r="PW483"/>
      <c r="PX483"/>
      <c r="PY483"/>
      <c r="PZ483"/>
      <c r="QA483"/>
      <c r="QB483"/>
      <c r="QC483"/>
      <c r="QD483"/>
      <c r="QE483"/>
      <c r="QF483"/>
      <c r="QG483"/>
      <c r="QH483"/>
      <c r="QI483"/>
      <c r="QJ483"/>
      <c r="QK483"/>
      <c r="QL483"/>
      <c r="QM483"/>
      <c r="QN483"/>
      <c r="QO483"/>
      <c r="QP483"/>
      <c r="QQ483"/>
      <c r="QR483"/>
      <c r="QS483"/>
      <c r="QT483"/>
      <c r="QU483"/>
      <c r="QV483"/>
      <c r="QW483"/>
      <c r="QX483"/>
      <c r="QY483"/>
      <c r="QZ483"/>
      <c r="RA483"/>
      <c r="RB483"/>
      <c r="RC483"/>
      <c r="RD483"/>
      <c r="RE483"/>
      <c r="RF483"/>
      <c r="RG483"/>
      <c r="RH483"/>
      <c r="RI483"/>
      <c r="RJ483"/>
      <c r="RK483"/>
      <c r="RL483"/>
      <c r="RM483"/>
      <c r="RN483"/>
      <c r="RO483"/>
      <c r="RP483"/>
      <c r="RQ483"/>
      <c r="RR483"/>
      <c r="RS483"/>
      <c r="RT483"/>
      <c r="RU483"/>
      <c r="RV483"/>
      <c r="RW483"/>
      <c r="RX483"/>
      <c r="RY483"/>
      <c r="RZ483"/>
      <c r="SA483"/>
      <c r="SB483"/>
      <c r="SC483"/>
      <c r="SD483"/>
      <c r="SE483"/>
      <c r="SF483"/>
      <c r="SG483"/>
      <c r="SH483"/>
      <c r="SI483"/>
      <c r="SJ483"/>
      <c r="SK483"/>
      <c r="SL483"/>
      <c r="SM483"/>
      <c r="SN483"/>
      <c r="SO483"/>
      <c r="SP483"/>
      <c r="SQ483"/>
      <c r="SR483"/>
      <c r="SS483"/>
      <c r="ST483"/>
      <c r="SU483"/>
      <c r="SV483"/>
      <c r="SW483"/>
      <c r="SX483"/>
      <c r="SY483"/>
      <c r="SZ483"/>
      <c r="TA483"/>
      <c r="TB483"/>
      <c r="TC483"/>
      <c r="TD483"/>
      <c r="TE483"/>
      <c r="TF483"/>
      <c r="TG483"/>
      <c r="TH483"/>
      <c r="TI483"/>
      <c r="TJ483"/>
      <c r="TK483"/>
      <c r="TL483"/>
      <c r="TM483"/>
      <c r="TN483"/>
      <c r="TO483"/>
      <c r="TP483"/>
      <c r="TQ483"/>
      <c r="TR483"/>
      <c r="TS483"/>
      <c r="TT483"/>
      <c r="TU483"/>
      <c r="TV483"/>
      <c r="TW483"/>
      <c r="TX483"/>
      <c r="TY483"/>
      <c r="TZ483"/>
      <c r="UA483"/>
      <c r="UB483"/>
      <c r="UC483"/>
      <c r="UD483"/>
      <c r="UE483"/>
      <c r="UF483"/>
      <c r="UG483"/>
      <c r="UH483"/>
      <c r="UI483"/>
      <c r="UJ483"/>
      <c r="UK483"/>
      <c r="UL483"/>
      <c r="UM483"/>
      <c r="UN483"/>
      <c r="UO483"/>
      <c r="UP483"/>
      <c r="UQ483"/>
      <c r="UR483"/>
      <c r="US483"/>
      <c r="UT483"/>
      <c r="UU483"/>
      <c r="UV483"/>
      <c r="UW483"/>
      <c r="UX483"/>
      <c r="UY483"/>
      <c r="UZ483"/>
      <c r="VA483"/>
      <c r="VB483"/>
      <c r="VC483"/>
      <c r="VD483"/>
      <c r="VE483"/>
      <c r="VF483"/>
      <c r="VG483"/>
      <c r="VH483"/>
      <c r="VI483"/>
      <c r="VJ483"/>
      <c r="VK483"/>
      <c r="VL483"/>
      <c r="VM483"/>
      <c r="VN483"/>
      <c r="VO483"/>
      <c r="VP483"/>
      <c r="VQ483"/>
      <c r="VR483"/>
      <c r="VS483"/>
      <c r="VT483"/>
      <c r="VU483"/>
      <c r="VV483"/>
      <c r="VW483"/>
      <c r="VX483"/>
      <c r="VY483"/>
      <c r="VZ483"/>
      <c r="WA483"/>
      <c r="WB483"/>
      <c r="WC483"/>
      <c r="WD483"/>
      <c r="WE483"/>
      <c r="WF483"/>
      <c r="WG483"/>
      <c r="WH483"/>
      <c r="WI483"/>
      <c r="WJ483"/>
      <c r="WK483"/>
      <c r="WL483"/>
      <c r="WM483"/>
      <c r="WN483"/>
      <c r="WO483"/>
      <c r="WP483"/>
      <c r="WQ483"/>
      <c r="WR483"/>
      <c r="WS483"/>
      <c r="WT483"/>
      <c r="WU483"/>
      <c r="WV483"/>
      <c r="WW483"/>
      <c r="WX483"/>
      <c r="WY483"/>
      <c r="WZ483"/>
      <c r="XA483"/>
      <c r="XB483"/>
      <c r="XC483"/>
      <c r="XD483"/>
      <c r="XE483"/>
      <c r="XF483"/>
      <c r="XG483"/>
      <c r="XH483"/>
      <c r="XI483"/>
      <c r="XJ483"/>
      <c r="XK483"/>
      <c r="XL483"/>
      <c r="XM483"/>
      <c r="XN483"/>
      <c r="XO483"/>
      <c r="XP483"/>
      <c r="XQ483"/>
      <c r="XR483"/>
      <c r="XS483"/>
      <c r="XT483"/>
      <c r="XU483"/>
      <c r="XV483"/>
      <c r="XW483"/>
      <c r="XX483"/>
      <c r="XY483"/>
      <c r="XZ483"/>
      <c r="YA483"/>
      <c r="YB483"/>
      <c r="YC483"/>
      <c r="YD483"/>
      <c r="YE483"/>
      <c r="YF483"/>
      <c r="YG483"/>
      <c r="YH483"/>
      <c r="YI483"/>
      <c r="YJ483"/>
      <c r="YK483"/>
      <c r="YL483"/>
      <c r="YM483"/>
      <c r="YN483"/>
      <c r="YO483"/>
      <c r="YP483"/>
      <c r="YQ483"/>
      <c r="YR483"/>
      <c r="YS483"/>
      <c r="YT483"/>
      <c r="YU483"/>
      <c r="YV483"/>
      <c r="YW483"/>
      <c r="YX483"/>
      <c r="YY483"/>
      <c r="YZ483"/>
      <c r="ZA483"/>
      <c r="ZB483"/>
      <c r="ZC483"/>
      <c r="ZD483"/>
      <c r="ZE483"/>
      <c r="ZF483"/>
      <c r="ZG483"/>
      <c r="ZH483"/>
      <c r="ZI483"/>
      <c r="ZJ483"/>
      <c r="ZK483"/>
      <c r="ZL483"/>
      <c r="ZM483"/>
      <c r="ZN483"/>
      <c r="ZO483"/>
      <c r="ZP483"/>
      <c r="ZQ483"/>
      <c r="ZR483"/>
      <c r="ZS483"/>
      <c r="ZT483"/>
      <c r="ZU483"/>
      <c r="ZV483"/>
      <c r="ZW483"/>
      <c r="ZX483"/>
      <c r="ZY483"/>
      <c r="ZZ483"/>
      <c r="AAA483"/>
      <c r="AAB483"/>
      <c r="AAC483"/>
      <c r="AAD483"/>
      <c r="AAE483"/>
      <c r="AAF483"/>
      <c r="AAG483"/>
      <c r="AAH483"/>
      <c r="AAI483"/>
      <c r="AAJ483"/>
      <c r="AAK483"/>
      <c r="AAL483"/>
      <c r="AAM483"/>
      <c r="AAN483"/>
      <c r="AAO483"/>
      <c r="AAP483"/>
      <c r="AAQ483"/>
      <c r="AAR483"/>
      <c r="AAS483"/>
      <c r="AAT483"/>
      <c r="AAU483"/>
      <c r="AAV483"/>
      <c r="AAW483"/>
      <c r="AAX483"/>
      <c r="AAY483"/>
      <c r="AAZ483"/>
      <c r="ABA483"/>
      <c r="ABB483"/>
      <c r="ABC483"/>
      <c r="ABD483"/>
      <c r="ABE483"/>
      <c r="ABF483"/>
      <c r="ABG483"/>
      <c r="ABH483"/>
      <c r="ABI483"/>
      <c r="ABJ483"/>
      <c r="ABK483"/>
      <c r="ABL483"/>
      <c r="ABM483"/>
      <c r="ABN483"/>
      <c r="ABO483"/>
      <c r="ABP483"/>
      <c r="ABQ483"/>
      <c r="ABR483"/>
      <c r="ABS483"/>
      <c r="ABT483"/>
      <c r="ABU483"/>
      <c r="ABV483"/>
      <c r="ABW483"/>
      <c r="ABX483"/>
      <c r="ABY483"/>
      <c r="ABZ483"/>
      <c r="ACA483"/>
      <c r="ACB483"/>
      <c r="ACC483"/>
      <c r="ACD483"/>
      <c r="ACE483"/>
      <c r="ACF483"/>
      <c r="ACG483"/>
      <c r="ACH483"/>
      <c r="ACI483"/>
      <c r="ACJ483"/>
      <c r="ACK483"/>
      <c r="ACL483"/>
      <c r="ACM483"/>
      <c r="ACN483"/>
      <c r="ACO483"/>
      <c r="ACP483"/>
      <c r="ACQ483"/>
      <c r="ACR483"/>
      <c r="ACS483"/>
      <c r="ACT483"/>
      <c r="ACU483"/>
      <c r="ACV483"/>
      <c r="ACW483"/>
      <c r="ACX483"/>
      <c r="ACY483"/>
      <c r="ACZ483"/>
      <c r="ADA483"/>
      <c r="ADB483"/>
      <c r="ADC483"/>
      <c r="ADD483"/>
      <c r="ADE483"/>
      <c r="ADF483"/>
      <c r="ADG483"/>
      <c r="ADH483"/>
      <c r="ADI483"/>
      <c r="ADJ483"/>
      <c r="ADK483"/>
      <c r="ADL483"/>
      <c r="ADM483"/>
      <c r="ADN483"/>
      <c r="ADO483"/>
      <c r="ADP483"/>
      <c r="ADQ483"/>
      <c r="ADR483"/>
      <c r="ADS483"/>
      <c r="ADT483"/>
      <c r="ADU483"/>
      <c r="ADV483"/>
      <c r="ADW483"/>
      <c r="ADX483"/>
      <c r="ADY483"/>
      <c r="ADZ483"/>
      <c r="AEA483"/>
      <c r="AEB483"/>
      <c r="AEC483"/>
      <c r="AED483"/>
      <c r="AEE483"/>
      <c r="AEF483"/>
      <c r="AEG483"/>
      <c r="AEH483"/>
      <c r="AEI483"/>
      <c r="AEJ483"/>
      <c r="AEK483"/>
      <c r="AEL483"/>
      <c r="AEM483"/>
      <c r="AEN483"/>
      <c r="AEO483"/>
      <c r="AEP483"/>
      <c r="AEQ483"/>
      <c r="AER483"/>
      <c r="AES483"/>
      <c r="AET483"/>
      <c r="AEU483"/>
      <c r="AEV483"/>
      <c r="AEW483"/>
      <c r="AEX483"/>
      <c r="AEY483"/>
      <c r="AEZ483"/>
      <c r="AFA483"/>
      <c r="AFB483"/>
      <c r="AFC483"/>
      <c r="AFD483"/>
      <c r="AFE483"/>
      <c r="AFF483"/>
      <c r="AFG483"/>
      <c r="AFH483"/>
      <c r="AFI483"/>
      <c r="AFJ483"/>
      <c r="AFK483"/>
      <c r="AFL483"/>
      <c r="AFM483"/>
      <c r="AFN483"/>
      <c r="AFO483"/>
      <c r="AFP483"/>
      <c r="AFQ483"/>
      <c r="AFR483"/>
      <c r="AFS483"/>
      <c r="AFT483"/>
      <c r="AFU483"/>
      <c r="AFV483"/>
      <c r="AFW483"/>
      <c r="AFX483"/>
      <c r="AFY483"/>
      <c r="AFZ483"/>
      <c r="AGA483"/>
      <c r="AGB483"/>
      <c r="AGC483"/>
      <c r="AGD483"/>
      <c r="AGE483"/>
      <c r="AGF483"/>
      <c r="AGG483"/>
      <c r="AGH483"/>
      <c r="AGI483"/>
      <c r="AGJ483"/>
      <c r="AGK483"/>
      <c r="AGL483"/>
      <c r="AGM483"/>
      <c r="AGN483"/>
      <c r="AGO483"/>
      <c r="AGP483"/>
      <c r="AGQ483"/>
      <c r="AGR483"/>
      <c r="AGS483"/>
      <c r="AGT483"/>
      <c r="AGU483"/>
      <c r="AGV483"/>
      <c r="AGW483"/>
      <c r="AGX483"/>
      <c r="AGY483"/>
      <c r="AGZ483"/>
      <c r="AHA483"/>
      <c r="AHB483"/>
      <c r="AHC483"/>
      <c r="AHD483"/>
      <c r="AHE483"/>
      <c r="AHF483"/>
      <c r="AHG483"/>
      <c r="AHH483"/>
      <c r="AHI483"/>
      <c r="AHJ483"/>
      <c r="AHK483"/>
      <c r="AHL483"/>
      <c r="AHM483"/>
      <c r="AHN483"/>
      <c r="AHO483"/>
      <c r="AHP483"/>
      <c r="AHQ483"/>
      <c r="AHR483"/>
      <c r="AHS483"/>
      <c r="AHT483"/>
      <c r="AHU483"/>
      <c r="AHV483"/>
      <c r="AHW483"/>
      <c r="AHX483"/>
      <c r="AHY483"/>
      <c r="AHZ483"/>
      <c r="AIA483"/>
      <c r="AIB483"/>
      <c r="AIC483"/>
      <c r="AID483"/>
      <c r="AIE483"/>
      <c r="AIF483"/>
      <c r="AIG483"/>
      <c r="AIH483"/>
      <c r="AII483"/>
      <c r="AIJ483"/>
      <c r="AIK483"/>
      <c r="AIL483"/>
      <c r="AIM483"/>
      <c r="AIN483"/>
      <c r="AIO483"/>
      <c r="AIP483"/>
      <c r="AIQ483"/>
      <c r="AIR483"/>
      <c r="AIS483"/>
      <c r="AIT483"/>
      <c r="AIU483"/>
      <c r="AIV483"/>
      <c r="AIW483"/>
      <c r="AIX483"/>
      <c r="AIY483"/>
      <c r="AIZ483"/>
      <c r="AJA483"/>
      <c r="AJB483"/>
      <c r="AJC483"/>
      <c r="AJD483"/>
      <c r="AJE483"/>
      <c r="AJF483"/>
      <c r="AJG483"/>
      <c r="AJH483"/>
      <c r="AJI483"/>
      <c r="AJJ483"/>
      <c r="AJK483"/>
      <c r="AJL483"/>
      <c r="AJM483"/>
      <c r="AJN483"/>
      <c r="AJO483"/>
      <c r="AJP483"/>
      <c r="AJQ483"/>
      <c r="AJR483"/>
      <c r="AJS483"/>
      <c r="AJT483"/>
      <c r="AJU483"/>
      <c r="AJV483"/>
      <c r="AJW483"/>
      <c r="AJX483"/>
      <c r="AJY483"/>
      <c r="AJZ483"/>
      <c r="AKA483"/>
      <c r="AKB483"/>
      <c r="AKC483"/>
      <c r="AKD483"/>
      <c r="AKE483"/>
      <c r="AKF483"/>
      <c r="AKG483"/>
      <c r="AKH483"/>
      <c r="AKI483"/>
      <c r="AKJ483"/>
      <c r="AKK483"/>
      <c r="AKL483"/>
      <c r="AKM483"/>
      <c r="AKN483"/>
      <c r="AKO483"/>
      <c r="AKP483"/>
      <c r="AKQ483"/>
      <c r="AKR483"/>
      <c r="AKS483"/>
      <c r="AKT483"/>
      <c r="AKU483"/>
      <c r="AKV483"/>
      <c r="AKW483"/>
      <c r="AKX483"/>
      <c r="AKY483"/>
      <c r="AKZ483"/>
      <c r="ALA483"/>
      <c r="ALB483"/>
      <c r="ALC483"/>
      <c r="ALD483"/>
      <c r="ALE483"/>
      <c r="ALF483"/>
      <c r="ALG483"/>
      <c r="ALH483"/>
      <c r="ALI483"/>
      <c r="ALJ483"/>
      <c r="ALK483"/>
      <c r="ALL483"/>
      <c r="ALM483"/>
      <c r="ALN483"/>
      <c r="ALO483"/>
      <c r="ALP483"/>
      <c r="ALQ483"/>
      <c r="ALR483"/>
      <c r="ALS483"/>
      <c r="ALT483"/>
      <c r="ALU483"/>
      <c r="ALV483"/>
      <c r="ALW483"/>
      <c r="ALX483"/>
      <c r="ALY483"/>
      <c r="ALZ483"/>
      <c r="AMA483"/>
      <c r="AMB483"/>
      <c r="AMC483"/>
      <c r="AMD483"/>
      <c r="AME483"/>
      <c r="AMF483"/>
      <c r="AMG483"/>
      <c r="AMH483"/>
      <c r="AMI483"/>
      <c r="AMJ483"/>
      <c r="AMK483"/>
      <c r="AML483"/>
      <c r="AMM483"/>
    </row>
    <row r="484" spans="1:1027" ht="25.5" customHeight="1">
      <c r="A484" s="656"/>
      <c r="B484" s="657"/>
      <c r="C484" s="263"/>
      <c r="D484" s="57" t="s">
        <v>311</v>
      </c>
      <c r="E484" s="700" t="s">
        <v>237</v>
      </c>
      <c r="F484" s="700"/>
      <c r="G484" s="295">
        <v>1000</v>
      </c>
      <c r="H484" s="265">
        <v>1000</v>
      </c>
      <c r="I484" s="273">
        <v>0</v>
      </c>
      <c r="J484" s="259">
        <f t="shared" si="54"/>
        <v>0</v>
      </c>
      <c r="K484" s="259">
        <f t="shared" si="55"/>
        <v>100</v>
      </c>
      <c r="L484" s="313"/>
      <c r="M484" s="57" t="s">
        <v>310</v>
      </c>
      <c r="N484" s="403" t="s">
        <v>222</v>
      </c>
      <c r="P484" s="267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  <c r="MG484"/>
      <c r="MH484"/>
      <c r="MI484"/>
      <c r="MJ484"/>
      <c r="MK484"/>
      <c r="ML484"/>
      <c r="MM484"/>
      <c r="MN484"/>
      <c r="MO484"/>
      <c r="MP484"/>
      <c r="MQ484"/>
      <c r="MR484"/>
      <c r="MS484"/>
      <c r="MT484"/>
      <c r="MU484"/>
      <c r="MV484"/>
      <c r="MW484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  <c r="OG484"/>
      <c r="OH484"/>
      <c r="OI484"/>
      <c r="OJ484"/>
      <c r="OK484"/>
      <c r="OL484"/>
      <c r="OM484"/>
      <c r="ON484"/>
      <c r="OO484"/>
      <c r="OP484"/>
      <c r="OQ484"/>
      <c r="OR484"/>
      <c r="OS484"/>
      <c r="OT484"/>
      <c r="OU484"/>
      <c r="OV484"/>
      <c r="OW484"/>
      <c r="OX484"/>
      <c r="OY484"/>
      <c r="OZ484"/>
      <c r="PA484"/>
      <c r="PB484"/>
      <c r="PC484"/>
      <c r="PD484"/>
      <c r="PE484"/>
      <c r="PF484"/>
      <c r="PG484"/>
      <c r="PH484"/>
      <c r="PI484"/>
      <c r="PJ484"/>
      <c r="PK484"/>
      <c r="PL484"/>
      <c r="PM484"/>
      <c r="PN484"/>
      <c r="PO484"/>
      <c r="PP484"/>
      <c r="PQ484"/>
      <c r="PR484"/>
      <c r="PS484"/>
      <c r="PT484"/>
      <c r="PU484"/>
      <c r="PV484"/>
      <c r="PW484"/>
      <c r="PX484"/>
      <c r="PY484"/>
      <c r="PZ484"/>
      <c r="QA484"/>
      <c r="QB484"/>
      <c r="QC484"/>
      <c r="QD484"/>
      <c r="QE484"/>
      <c r="QF484"/>
      <c r="QG484"/>
      <c r="QH484"/>
      <c r="QI484"/>
      <c r="QJ484"/>
      <c r="QK484"/>
      <c r="QL484"/>
      <c r="QM484"/>
      <c r="QN484"/>
      <c r="QO484"/>
      <c r="QP484"/>
      <c r="QQ484"/>
      <c r="QR484"/>
      <c r="QS484"/>
      <c r="QT484"/>
      <c r="QU484"/>
      <c r="QV484"/>
      <c r="QW484"/>
      <c r="QX484"/>
      <c r="QY484"/>
      <c r="QZ484"/>
      <c r="RA484"/>
      <c r="RB484"/>
      <c r="RC484"/>
      <c r="RD484"/>
      <c r="RE484"/>
      <c r="RF484"/>
      <c r="RG484"/>
      <c r="RH484"/>
      <c r="RI484"/>
      <c r="RJ484"/>
      <c r="RK484"/>
      <c r="RL484"/>
      <c r="RM484"/>
      <c r="RN484"/>
      <c r="RO484"/>
      <c r="RP484"/>
      <c r="RQ484"/>
      <c r="RR484"/>
      <c r="RS484"/>
      <c r="RT484"/>
      <c r="RU484"/>
      <c r="RV484"/>
      <c r="RW484"/>
      <c r="RX484"/>
      <c r="RY484"/>
      <c r="RZ484"/>
      <c r="SA484"/>
      <c r="SB484"/>
      <c r="SC484"/>
      <c r="SD484"/>
      <c r="SE484"/>
      <c r="SF484"/>
      <c r="SG484"/>
      <c r="SH484"/>
      <c r="SI484"/>
      <c r="SJ484"/>
      <c r="SK484"/>
      <c r="SL484"/>
      <c r="SM484"/>
      <c r="SN484"/>
      <c r="SO484"/>
      <c r="SP484"/>
      <c r="SQ484"/>
      <c r="SR484"/>
      <c r="SS484"/>
      <c r="ST484"/>
      <c r="SU484"/>
      <c r="SV484"/>
      <c r="SW484"/>
      <c r="SX484"/>
      <c r="SY484"/>
      <c r="SZ484"/>
      <c r="TA484"/>
      <c r="TB484"/>
      <c r="TC484"/>
      <c r="TD484"/>
      <c r="TE484"/>
      <c r="TF484"/>
      <c r="TG484"/>
      <c r="TH484"/>
      <c r="TI484"/>
      <c r="TJ484"/>
      <c r="TK484"/>
      <c r="TL484"/>
      <c r="TM484"/>
      <c r="TN484"/>
      <c r="TO484"/>
      <c r="TP484"/>
      <c r="TQ484"/>
      <c r="TR484"/>
      <c r="TS484"/>
      <c r="TT484"/>
      <c r="TU484"/>
      <c r="TV484"/>
      <c r="TW484"/>
      <c r="TX484"/>
      <c r="TY484"/>
      <c r="TZ484"/>
      <c r="UA484"/>
      <c r="UB484"/>
      <c r="UC484"/>
      <c r="UD484"/>
      <c r="UE484"/>
      <c r="UF484"/>
      <c r="UG484"/>
      <c r="UH484"/>
      <c r="UI484"/>
      <c r="UJ484"/>
      <c r="UK484"/>
      <c r="UL484"/>
      <c r="UM484"/>
      <c r="UN484"/>
      <c r="UO484"/>
      <c r="UP484"/>
      <c r="UQ484"/>
      <c r="UR484"/>
      <c r="US484"/>
      <c r="UT484"/>
      <c r="UU484"/>
      <c r="UV484"/>
      <c r="UW484"/>
      <c r="UX484"/>
      <c r="UY484"/>
      <c r="UZ484"/>
      <c r="VA484"/>
      <c r="VB484"/>
      <c r="VC484"/>
      <c r="VD484"/>
      <c r="VE484"/>
      <c r="VF484"/>
      <c r="VG484"/>
      <c r="VH484"/>
      <c r="VI484"/>
      <c r="VJ484"/>
      <c r="VK484"/>
      <c r="VL484"/>
      <c r="VM484"/>
      <c r="VN484"/>
      <c r="VO484"/>
      <c r="VP484"/>
      <c r="VQ484"/>
      <c r="VR484"/>
      <c r="VS484"/>
      <c r="VT484"/>
      <c r="VU484"/>
      <c r="VV484"/>
      <c r="VW484"/>
      <c r="VX484"/>
      <c r="VY484"/>
      <c r="VZ484"/>
      <c r="WA484"/>
      <c r="WB484"/>
      <c r="WC484"/>
      <c r="WD484"/>
      <c r="WE484"/>
      <c r="WF484"/>
      <c r="WG484"/>
      <c r="WH484"/>
      <c r="WI484"/>
      <c r="WJ484"/>
      <c r="WK484"/>
      <c r="WL484"/>
      <c r="WM484"/>
      <c r="WN484"/>
      <c r="WO484"/>
      <c r="WP484"/>
      <c r="WQ484"/>
      <c r="WR484"/>
      <c r="WS484"/>
      <c r="WT484"/>
      <c r="WU484"/>
      <c r="WV484"/>
      <c r="WW484"/>
      <c r="WX484"/>
      <c r="WY484"/>
      <c r="WZ484"/>
      <c r="XA484"/>
      <c r="XB484"/>
      <c r="XC484"/>
      <c r="XD484"/>
      <c r="XE484"/>
      <c r="XF484"/>
      <c r="XG484"/>
      <c r="XH484"/>
      <c r="XI484"/>
      <c r="XJ484"/>
      <c r="XK484"/>
      <c r="XL484"/>
      <c r="XM484"/>
      <c r="XN484"/>
      <c r="XO484"/>
      <c r="XP484"/>
      <c r="XQ484"/>
      <c r="XR484"/>
      <c r="XS484"/>
      <c r="XT484"/>
      <c r="XU484"/>
      <c r="XV484"/>
      <c r="XW484"/>
      <c r="XX484"/>
      <c r="XY484"/>
      <c r="XZ484"/>
      <c r="YA484"/>
      <c r="YB484"/>
      <c r="YC484"/>
      <c r="YD484"/>
      <c r="YE484"/>
      <c r="YF484"/>
      <c r="YG484"/>
      <c r="YH484"/>
      <c r="YI484"/>
      <c r="YJ484"/>
      <c r="YK484"/>
      <c r="YL484"/>
      <c r="YM484"/>
      <c r="YN484"/>
      <c r="YO484"/>
      <c r="YP484"/>
      <c r="YQ484"/>
      <c r="YR484"/>
      <c r="YS484"/>
      <c r="YT484"/>
      <c r="YU484"/>
      <c r="YV484"/>
      <c r="YW484"/>
      <c r="YX484"/>
      <c r="YY484"/>
      <c r="YZ484"/>
      <c r="ZA484"/>
      <c r="ZB484"/>
      <c r="ZC484"/>
      <c r="ZD484"/>
      <c r="ZE484"/>
      <c r="ZF484"/>
      <c r="ZG484"/>
      <c r="ZH484"/>
      <c r="ZI484"/>
      <c r="ZJ484"/>
      <c r="ZK484"/>
      <c r="ZL484"/>
      <c r="ZM484"/>
      <c r="ZN484"/>
      <c r="ZO484"/>
      <c r="ZP484"/>
      <c r="ZQ484"/>
      <c r="ZR484"/>
      <c r="ZS484"/>
      <c r="ZT484"/>
      <c r="ZU484"/>
      <c r="ZV484"/>
      <c r="ZW484"/>
      <c r="ZX484"/>
      <c r="ZY484"/>
      <c r="ZZ484"/>
      <c r="AAA484"/>
      <c r="AAB484"/>
      <c r="AAC484"/>
      <c r="AAD484"/>
      <c r="AAE484"/>
      <c r="AAF484"/>
      <c r="AAG484"/>
      <c r="AAH484"/>
      <c r="AAI484"/>
      <c r="AAJ484"/>
      <c r="AAK484"/>
      <c r="AAL484"/>
      <c r="AAM484"/>
      <c r="AAN484"/>
      <c r="AAO484"/>
      <c r="AAP484"/>
      <c r="AAQ484"/>
      <c r="AAR484"/>
      <c r="AAS484"/>
      <c r="AAT484"/>
      <c r="AAU484"/>
      <c r="AAV484"/>
      <c r="AAW484"/>
      <c r="AAX484"/>
      <c r="AAY484"/>
      <c r="AAZ484"/>
      <c r="ABA484"/>
      <c r="ABB484"/>
      <c r="ABC484"/>
      <c r="ABD484"/>
      <c r="ABE484"/>
      <c r="ABF484"/>
      <c r="ABG484"/>
      <c r="ABH484"/>
      <c r="ABI484"/>
      <c r="ABJ484"/>
      <c r="ABK484"/>
      <c r="ABL484"/>
      <c r="ABM484"/>
      <c r="ABN484"/>
      <c r="ABO484"/>
      <c r="ABP484"/>
      <c r="ABQ484"/>
      <c r="ABR484"/>
      <c r="ABS484"/>
      <c r="ABT484"/>
      <c r="ABU484"/>
      <c r="ABV484"/>
      <c r="ABW484"/>
      <c r="ABX484"/>
      <c r="ABY484"/>
      <c r="ABZ484"/>
      <c r="ACA484"/>
      <c r="ACB484"/>
      <c r="ACC484"/>
      <c r="ACD484"/>
      <c r="ACE484"/>
      <c r="ACF484"/>
      <c r="ACG484"/>
      <c r="ACH484"/>
      <c r="ACI484"/>
      <c r="ACJ484"/>
      <c r="ACK484"/>
      <c r="ACL484"/>
      <c r="ACM484"/>
      <c r="ACN484"/>
      <c r="ACO484"/>
      <c r="ACP484"/>
      <c r="ACQ484"/>
      <c r="ACR484"/>
      <c r="ACS484"/>
      <c r="ACT484"/>
      <c r="ACU484"/>
      <c r="ACV484"/>
      <c r="ACW484"/>
      <c r="ACX484"/>
      <c r="ACY484"/>
      <c r="ACZ484"/>
      <c r="ADA484"/>
      <c r="ADB484"/>
      <c r="ADC484"/>
      <c r="ADD484"/>
      <c r="ADE484"/>
      <c r="ADF484"/>
      <c r="ADG484"/>
      <c r="ADH484"/>
      <c r="ADI484"/>
      <c r="ADJ484"/>
      <c r="ADK484"/>
      <c r="ADL484"/>
      <c r="ADM484"/>
      <c r="ADN484"/>
      <c r="ADO484"/>
      <c r="ADP484"/>
      <c r="ADQ484"/>
      <c r="ADR484"/>
      <c r="ADS484"/>
      <c r="ADT484"/>
      <c r="ADU484"/>
      <c r="ADV484"/>
      <c r="ADW484"/>
      <c r="ADX484"/>
      <c r="ADY484"/>
      <c r="ADZ484"/>
      <c r="AEA484"/>
      <c r="AEB484"/>
      <c r="AEC484"/>
      <c r="AED484"/>
      <c r="AEE484"/>
      <c r="AEF484"/>
      <c r="AEG484"/>
      <c r="AEH484"/>
      <c r="AEI484"/>
      <c r="AEJ484"/>
      <c r="AEK484"/>
      <c r="AEL484"/>
      <c r="AEM484"/>
      <c r="AEN484"/>
      <c r="AEO484"/>
      <c r="AEP484"/>
      <c r="AEQ484"/>
      <c r="AER484"/>
      <c r="AES484"/>
      <c r="AET484"/>
      <c r="AEU484"/>
      <c r="AEV484"/>
      <c r="AEW484"/>
      <c r="AEX484"/>
      <c r="AEY484"/>
      <c r="AEZ484"/>
      <c r="AFA484"/>
      <c r="AFB484"/>
      <c r="AFC484"/>
      <c r="AFD484"/>
      <c r="AFE484"/>
      <c r="AFF484"/>
      <c r="AFG484"/>
      <c r="AFH484"/>
      <c r="AFI484"/>
      <c r="AFJ484"/>
      <c r="AFK484"/>
      <c r="AFL484"/>
      <c r="AFM484"/>
      <c r="AFN484"/>
      <c r="AFO484"/>
      <c r="AFP484"/>
      <c r="AFQ484"/>
      <c r="AFR484"/>
      <c r="AFS484"/>
      <c r="AFT484"/>
      <c r="AFU484"/>
      <c r="AFV484"/>
      <c r="AFW484"/>
      <c r="AFX484"/>
      <c r="AFY484"/>
      <c r="AFZ484"/>
      <c r="AGA484"/>
      <c r="AGB484"/>
      <c r="AGC484"/>
      <c r="AGD484"/>
      <c r="AGE484"/>
      <c r="AGF484"/>
      <c r="AGG484"/>
      <c r="AGH484"/>
      <c r="AGI484"/>
      <c r="AGJ484"/>
      <c r="AGK484"/>
      <c r="AGL484"/>
      <c r="AGM484"/>
      <c r="AGN484"/>
      <c r="AGO484"/>
      <c r="AGP484"/>
      <c r="AGQ484"/>
      <c r="AGR484"/>
      <c r="AGS484"/>
      <c r="AGT484"/>
      <c r="AGU484"/>
      <c r="AGV484"/>
      <c r="AGW484"/>
      <c r="AGX484"/>
      <c r="AGY484"/>
      <c r="AGZ484"/>
      <c r="AHA484"/>
      <c r="AHB484"/>
      <c r="AHC484"/>
      <c r="AHD484"/>
      <c r="AHE484"/>
      <c r="AHF484"/>
      <c r="AHG484"/>
      <c r="AHH484"/>
      <c r="AHI484"/>
      <c r="AHJ484"/>
      <c r="AHK484"/>
      <c r="AHL484"/>
      <c r="AHM484"/>
      <c r="AHN484"/>
      <c r="AHO484"/>
      <c r="AHP484"/>
      <c r="AHQ484"/>
      <c r="AHR484"/>
      <c r="AHS484"/>
      <c r="AHT484"/>
      <c r="AHU484"/>
      <c r="AHV484"/>
      <c r="AHW484"/>
      <c r="AHX484"/>
      <c r="AHY484"/>
      <c r="AHZ484"/>
      <c r="AIA484"/>
      <c r="AIB484"/>
      <c r="AIC484"/>
      <c r="AID484"/>
      <c r="AIE484"/>
      <c r="AIF484"/>
      <c r="AIG484"/>
      <c r="AIH484"/>
      <c r="AII484"/>
      <c r="AIJ484"/>
      <c r="AIK484"/>
      <c r="AIL484"/>
      <c r="AIM484"/>
      <c r="AIN484"/>
      <c r="AIO484"/>
      <c r="AIP484"/>
      <c r="AIQ484"/>
      <c r="AIR484"/>
      <c r="AIS484"/>
      <c r="AIT484"/>
      <c r="AIU484"/>
      <c r="AIV484"/>
      <c r="AIW484"/>
      <c r="AIX484"/>
      <c r="AIY484"/>
      <c r="AIZ484"/>
      <c r="AJA484"/>
      <c r="AJB484"/>
      <c r="AJC484"/>
      <c r="AJD484"/>
      <c r="AJE484"/>
      <c r="AJF484"/>
      <c r="AJG484"/>
      <c r="AJH484"/>
      <c r="AJI484"/>
      <c r="AJJ484"/>
      <c r="AJK484"/>
      <c r="AJL484"/>
      <c r="AJM484"/>
      <c r="AJN484"/>
      <c r="AJO484"/>
      <c r="AJP484"/>
      <c r="AJQ484"/>
      <c r="AJR484"/>
      <c r="AJS484"/>
      <c r="AJT484"/>
      <c r="AJU484"/>
      <c r="AJV484"/>
      <c r="AJW484"/>
      <c r="AJX484"/>
      <c r="AJY484"/>
      <c r="AJZ484"/>
      <c r="AKA484"/>
      <c r="AKB484"/>
      <c r="AKC484"/>
      <c r="AKD484"/>
      <c r="AKE484"/>
      <c r="AKF484"/>
      <c r="AKG484"/>
      <c r="AKH484"/>
      <c r="AKI484"/>
      <c r="AKJ484"/>
      <c r="AKK484"/>
      <c r="AKL484"/>
      <c r="AKM484"/>
      <c r="AKN484"/>
      <c r="AKO484"/>
      <c r="AKP484"/>
      <c r="AKQ484"/>
      <c r="AKR484"/>
      <c r="AKS484"/>
      <c r="AKT484"/>
      <c r="AKU484"/>
      <c r="AKV484"/>
      <c r="AKW484"/>
      <c r="AKX484"/>
      <c r="AKY484"/>
      <c r="AKZ484"/>
      <c r="ALA484"/>
      <c r="ALB484"/>
      <c r="ALC484"/>
      <c r="ALD484"/>
      <c r="ALE484"/>
      <c r="ALF484"/>
      <c r="ALG484"/>
      <c r="ALH484"/>
      <c r="ALI484"/>
      <c r="ALJ484"/>
      <c r="ALK484"/>
      <c r="ALL484"/>
      <c r="ALM484"/>
      <c r="ALN484"/>
      <c r="ALO484"/>
      <c r="ALP484"/>
      <c r="ALQ484"/>
      <c r="ALR484"/>
      <c r="ALS484"/>
      <c r="ALT484"/>
      <c r="ALU484"/>
      <c r="ALV484"/>
      <c r="ALW484"/>
      <c r="ALX484"/>
      <c r="ALY484"/>
      <c r="ALZ484"/>
      <c r="AMA484"/>
      <c r="AMB484"/>
      <c r="AMC484"/>
      <c r="AMD484"/>
      <c r="AME484"/>
      <c r="AMF484"/>
      <c r="AMG484"/>
      <c r="AMH484"/>
      <c r="AMI484"/>
      <c r="AMJ484"/>
      <c r="AMK484"/>
      <c r="AML484"/>
      <c r="AMM484"/>
    </row>
    <row r="485" spans="1:1027" ht="25.5" customHeight="1">
      <c r="A485" s="656"/>
      <c r="B485" s="657"/>
      <c r="C485" s="263"/>
      <c r="D485" s="57" t="s">
        <v>312</v>
      </c>
      <c r="E485" s="700" t="s">
        <v>225</v>
      </c>
      <c r="F485" s="700"/>
      <c r="G485" s="295">
        <v>5535</v>
      </c>
      <c r="H485" s="265">
        <v>10535</v>
      </c>
      <c r="I485" s="273">
        <v>6159.56</v>
      </c>
      <c r="J485" s="259">
        <f t="shared" si="54"/>
        <v>58.467584242999528</v>
      </c>
      <c r="K485" s="259">
        <f t="shared" si="55"/>
        <v>190.33423667570008</v>
      </c>
      <c r="L485" s="313"/>
      <c r="M485" s="57" t="s">
        <v>311</v>
      </c>
      <c r="N485" s="403" t="s">
        <v>237</v>
      </c>
      <c r="P485" s="267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  <c r="LR485"/>
      <c r="LS485"/>
      <c r="LT485"/>
      <c r="LU485"/>
      <c r="LV485"/>
      <c r="LW485"/>
      <c r="LX485"/>
      <c r="LY485"/>
      <c r="LZ485"/>
      <c r="MA485"/>
      <c r="MB485"/>
      <c r="MC485"/>
      <c r="MD485"/>
      <c r="ME485"/>
      <c r="MF485"/>
      <c r="MG485"/>
      <c r="MH485"/>
      <c r="MI485"/>
      <c r="MJ485"/>
      <c r="MK485"/>
      <c r="ML485"/>
      <c r="MM485"/>
      <c r="MN485"/>
      <c r="MO485"/>
      <c r="MP485"/>
      <c r="MQ485"/>
      <c r="MR485"/>
      <c r="MS485"/>
      <c r="MT485"/>
      <c r="MU485"/>
      <c r="MV485"/>
      <c r="MW485"/>
      <c r="MX485"/>
      <c r="MY485"/>
      <c r="MZ485"/>
      <c r="NA485"/>
      <c r="NB485"/>
      <c r="NC485"/>
      <c r="ND485"/>
      <c r="NE485"/>
      <c r="NF485"/>
      <c r="NG485"/>
      <c r="NH485"/>
      <c r="NI485"/>
      <c r="NJ485"/>
      <c r="NK485"/>
      <c r="NL485"/>
      <c r="NM485"/>
      <c r="NN485"/>
      <c r="NO485"/>
      <c r="NP485"/>
      <c r="NQ485"/>
      <c r="NR485"/>
      <c r="NS485"/>
      <c r="NT485"/>
      <c r="NU485"/>
      <c r="NV485"/>
      <c r="NW485"/>
      <c r="NX485"/>
      <c r="NY485"/>
      <c r="NZ485"/>
      <c r="OA485"/>
      <c r="OB485"/>
      <c r="OC485"/>
      <c r="OD485"/>
      <c r="OE485"/>
      <c r="OF485"/>
      <c r="OG485"/>
      <c r="OH485"/>
      <c r="OI485"/>
      <c r="OJ485"/>
      <c r="OK485"/>
      <c r="OL485"/>
      <c r="OM485"/>
      <c r="ON485"/>
      <c r="OO485"/>
      <c r="OP485"/>
      <c r="OQ485"/>
      <c r="OR485"/>
      <c r="OS485"/>
      <c r="OT485"/>
      <c r="OU485"/>
      <c r="OV485"/>
      <c r="OW485"/>
      <c r="OX485"/>
      <c r="OY485"/>
      <c r="OZ485"/>
      <c r="PA485"/>
      <c r="PB485"/>
      <c r="PC485"/>
      <c r="PD485"/>
      <c r="PE485"/>
      <c r="PF485"/>
      <c r="PG485"/>
      <c r="PH485"/>
      <c r="PI485"/>
      <c r="PJ485"/>
      <c r="PK485"/>
      <c r="PL485"/>
      <c r="PM485"/>
      <c r="PN485"/>
      <c r="PO485"/>
      <c r="PP485"/>
      <c r="PQ485"/>
      <c r="PR485"/>
      <c r="PS485"/>
      <c r="PT485"/>
      <c r="PU485"/>
      <c r="PV485"/>
      <c r="PW485"/>
      <c r="PX485"/>
      <c r="PY485"/>
      <c r="PZ485"/>
      <c r="QA485"/>
      <c r="QB485"/>
      <c r="QC485"/>
      <c r="QD485"/>
      <c r="QE485"/>
      <c r="QF485"/>
      <c r="QG485"/>
      <c r="QH485"/>
      <c r="QI485"/>
      <c r="QJ485"/>
      <c r="QK485"/>
      <c r="QL485"/>
      <c r="QM485"/>
      <c r="QN485"/>
      <c r="QO485"/>
      <c r="QP485"/>
      <c r="QQ485"/>
      <c r="QR485"/>
      <c r="QS485"/>
      <c r="QT485"/>
      <c r="QU485"/>
      <c r="QV485"/>
      <c r="QW485"/>
      <c r="QX485"/>
      <c r="QY485"/>
      <c r="QZ485"/>
      <c r="RA485"/>
      <c r="RB485"/>
      <c r="RC485"/>
      <c r="RD485"/>
      <c r="RE485"/>
      <c r="RF485"/>
      <c r="RG485"/>
      <c r="RH485"/>
      <c r="RI485"/>
      <c r="RJ485"/>
      <c r="RK485"/>
      <c r="RL485"/>
      <c r="RM485"/>
      <c r="RN485"/>
      <c r="RO485"/>
      <c r="RP485"/>
      <c r="RQ485"/>
      <c r="RR485"/>
      <c r="RS485"/>
      <c r="RT485"/>
      <c r="RU485"/>
      <c r="RV485"/>
      <c r="RW485"/>
      <c r="RX485"/>
      <c r="RY485"/>
      <c r="RZ485"/>
      <c r="SA485"/>
      <c r="SB485"/>
      <c r="SC485"/>
      <c r="SD485"/>
      <c r="SE485"/>
      <c r="SF485"/>
      <c r="SG485"/>
      <c r="SH485"/>
      <c r="SI485"/>
      <c r="SJ485"/>
      <c r="SK485"/>
      <c r="SL485"/>
      <c r="SM485"/>
      <c r="SN485"/>
      <c r="SO485"/>
      <c r="SP485"/>
      <c r="SQ485"/>
      <c r="SR485"/>
      <c r="SS485"/>
      <c r="ST485"/>
      <c r="SU485"/>
      <c r="SV485"/>
      <c r="SW485"/>
      <c r="SX485"/>
      <c r="SY485"/>
      <c r="SZ485"/>
      <c r="TA485"/>
      <c r="TB485"/>
      <c r="TC485"/>
      <c r="TD485"/>
      <c r="TE485"/>
      <c r="TF485"/>
      <c r="TG485"/>
      <c r="TH485"/>
      <c r="TI485"/>
      <c r="TJ485"/>
      <c r="TK485"/>
      <c r="TL485"/>
      <c r="TM485"/>
      <c r="TN485"/>
      <c r="TO485"/>
      <c r="TP485"/>
      <c r="TQ485"/>
      <c r="TR485"/>
      <c r="TS485"/>
      <c r="TT485"/>
      <c r="TU485"/>
      <c r="TV485"/>
      <c r="TW485"/>
      <c r="TX485"/>
      <c r="TY485"/>
      <c r="TZ485"/>
      <c r="UA485"/>
      <c r="UB485"/>
      <c r="UC485"/>
      <c r="UD485"/>
      <c r="UE485"/>
      <c r="UF485"/>
      <c r="UG485"/>
      <c r="UH485"/>
      <c r="UI485"/>
      <c r="UJ485"/>
      <c r="UK485"/>
      <c r="UL485"/>
      <c r="UM485"/>
      <c r="UN485"/>
      <c r="UO485"/>
      <c r="UP485"/>
      <c r="UQ485"/>
      <c r="UR485"/>
      <c r="US485"/>
      <c r="UT485"/>
      <c r="UU485"/>
      <c r="UV485"/>
      <c r="UW485"/>
      <c r="UX485"/>
      <c r="UY485"/>
      <c r="UZ485"/>
      <c r="VA485"/>
      <c r="VB485"/>
      <c r="VC485"/>
      <c r="VD485"/>
      <c r="VE485"/>
      <c r="VF485"/>
      <c r="VG485"/>
      <c r="VH485"/>
      <c r="VI485"/>
      <c r="VJ485"/>
      <c r="VK485"/>
      <c r="VL485"/>
      <c r="VM485"/>
      <c r="VN485"/>
      <c r="VO485"/>
      <c r="VP485"/>
      <c r="VQ485"/>
      <c r="VR485"/>
      <c r="VS485"/>
      <c r="VT485"/>
      <c r="VU485"/>
      <c r="VV485"/>
      <c r="VW485"/>
      <c r="VX485"/>
      <c r="VY485"/>
      <c r="VZ485"/>
      <c r="WA485"/>
      <c r="WB485"/>
      <c r="WC485"/>
      <c r="WD485"/>
      <c r="WE485"/>
      <c r="WF485"/>
      <c r="WG485"/>
      <c r="WH485"/>
      <c r="WI485"/>
      <c r="WJ485"/>
      <c r="WK485"/>
      <c r="WL485"/>
      <c r="WM485"/>
      <c r="WN485"/>
      <c r="WO485"/>
      <c r="WP485"/>
      <c r="WQ485"/>
      <c r="WR485"/>
      <c r="WS485"/>
      <c r="WT485"/>
      <c r="WU485"/>
      <c r="WV485"/>
      <c r="WW485"/>
      <c r="WX485"/>
      <c r="WY485"/>
      <c r="WZ485"/>
      <c r="XA485"/>
      <c r="XB485"/>
      <c r="XC485"/>
      <c r="XD485"/>
      <c r="XE485"/>
      <c r="XF485"/>
      <c r="XG485"/>
      <c r="XH485"/>
      <c r="XI485"/>
      <c r="XJ485"/>
      <c r="XK485"/>
      <c r="XL485"/>
      <c r="XM485"/>
      <c r="XN485"/>
      <c r="XO485"/>
      <c r="XP485"/>
      <c r="XQ485"/>
      <c r="XR485"/>
      <c r="XS485"/>
      <c r="XT485"/>
      <c r="XU485"/>
      <c r="XV485"/>
      <c r="XW485"/>
      <c r="XX485"/>
      <c r="XY485"/>
      <c r="XZ485"/>
      <c r="YA485"/>
      <c r="YB485"/>
      <c r="YC485"/>
      <c r="YD485"/>
      <c r="YE485"/>
      <c r="YF485"/>
      <c r="YG485"/>
      <c r="YH485"/>
      <c r="YI485"/>
      <c r="YJ485"/>
      <c r="YK485"/>
      <c r="YL485"/>
      <c r="YM485"/>
      <c r="YN485"/>
      <c r="YO485"/>
      <c r="YP485"/>
      <c r="YQ485"/>
      <c r="YR485"/>
      <c r="YS485"/>
      <c r="YT485"/>
      <c r="YU485"/>
      <c r="YV485"/>
      <c r="YW485"/>
      <c r="YX485"/>
      <c r="YY485"/>
      <c r="YZ485"/>
      <c r="ZA485"/>
      <c r="ZB485"/>
      <c r="ZC485"/>
      <c r="ZD485"/>
      <c r="ZE485"/>
      <c r="ZF485"/>
      <c r="ZG485"/>
      <c r="ZH485"/>
      <c r="ZI485"/>
      <c r="ZJ485"/>
      <c r="ZK485"/>
      <c r="ZL485"/>
      <c r="ZM485"/>
      <c r="ZN485"/>
      <c r="ZO485"/>
      <c r="ZP485"/>
      <c r="ZQ485"/>
      <c r="ZR485"/>
      <c r="ZS485"/>
      <c r="ZT485"/>
      <c r="ZU485"/>
      <c r="ZV485"/>
      <c r="ZW485"/>
      <c r="ZX485"/>
      <c r="ZY485"/>
      <c r="ZZ485"/>
      <c r="AAA485"/>
      <c r="AAB485"/>
      <c r="AAC485"/>
      <c r="AAD485"/>
      <c r="AAE485"/>
      <c r="AAF485"/>
      <c r="AAG485"/>
      <c r="AAH485"/>
      <c r="AAI485"/>
      <c r="AAJ485"/>
      <c r="AAK485"/>
      <c r="AAL485"/>
      <c r="AAM485"/>
      <c r="AAN485"/>
      <c r="AAO485"/>
      <c r="AAP485"/>
      <c r="AAQ485"/>
      <c r="AAR485"/>
      <c r="AAS485"/>
      <c r="AAT485"/>
      <c r="AAU485"/>
      <c r="AAV485"/>
      <c r="AAW485"/>
      <c r="AAX485"/>
      <c r="AAY485"/>
      <c r="AAZ485"/>
      <c r="ABA485"/>
      <c r="ABB485"/>
      <c r="ABC485"/>
      <c r="ABD485"/>
      <c r="ABE485"/>
      <c r="ABF485"/>
      <c r="ABG485"/>
      <c r="ABH485"/>
      <c r="ABI485"/>
      <c r="ABJ485"/>
      <c r="ABK485"/>
      <c r="ABL485"/>
      <c r="ABM485"/>
      <c r="ABN485"/>
      <c r="ABO485"/>
      <c r="ABP485"/>
      <c r="ABQ485"/>
      <c r="ABR485"/>
      <c r="ABS485"/>
      <c r="ABT485"/>
      <c r="ABU485"/>
      <c r="ABV485"/>
      <c r="ABW485"/>
      <c r="ABX485"/>
      <c r="ABY485"/>
      <c r="ABZ485"/>
      <c r="ACA485"/>
      <c r="ACB485"/>
      <c r="ACC485"/>
      <c r="ACD485"/>
      <c r="ACE485"/>
      <c r="ACF485"/>
      <c r="ACG485"/>
      <c r="ACH485"/>
      <c r="ACI485"/>
      <c r="ACJ485"/>
      <c r="ACK485"/>
      <c r="ACL485"/>
      <c r="ACM485"/>
      <c r="ACN485"/>
      <c r="ACO485"/>
      <c r="ACP485"/>
      <c r="ACQ485"/>
      <c r="ACR485"/>
      <c r="ACS485"/>
      <c r="ACT485"/>
      <c r="ACU485"/>
      <c r="ACV485"/>
      <c r="ACW485"/>
      <c r="ACX485"/>
      <c r="ACY485"/>
      <c r="ACZ485"/>
      <c r="ADA485"/>
      <c r="ADB485"/>
      <c r="ADC485"/>
      <c r="ADD485"/>
      <c r="ADE485"/>
      <c r="ADF485"/>
      <c r="ADG485"/>
      <c r="ADH485"/>
      <c r="ADI485"/>
      <c r="ADJ485"/>
      <c r="ADK485"/>
      <c r="ADL485"/>
      <c r="ADM485"/>
      <c r="ADN485"/>
      <c r="ADO485"/>
      <c r="ADP485"/>
      <c r="ADQ485"/>
      <c r="ADR485"/>
      <c r="ADS485"/>
      <c r="ADT485"/>
      <c r="ADU485"/>
      <c r="ADV485"/>
      <c r="ADW485"/>
      <c r="ADX485"/>
      <c r="ADY485"/>
      <c r="ADZ485"/>
      <c r="AEA485"/>
      <c r="AEB485"/>
      <c r="AEC485"/>
      <c r="AED485"/>
      <c r="AEE485"/>
      <c r="AEF485"/>
      <c r="AEG485"/>
      <c r="AEH485"/>
      <c r="AEI485"/>
      <c r="AEJ485"/>
      <c r="AEK485"/>
      <c r="AEL485"/>
      <c r="AEM485"/>
      <c r="AEN485"/>
      <c r="AEO485"/>
      <c r="AEP485"/>
      <c r="AEQ485"/>
      <c r="AER485"/>
      <c r="AES485"/>
      <c r="AET485"/>
      <c r="AEU485"/>
      <c r="AEV485"/>
      <c r="AEW485"/>
      <c r="AEX485"/>
      <c r="AEY485"/>
      <c r="AEZ485"/>
      <c r="AFA485"/>
      <c r="AFB485"/>
      <c r="AFC485"/>
      <c r="AFD485"/>
      <c r="AFE485"/>
      <c r="AFF485"/>
      <c r="AFG485"/>
      <c r="AFH485"/>
      <c r="AFI485"/>
      <c r="AFJ485"/>
      <c r="AFK485"/>
      <c r="AFL485"/>
      <c r="AFM485"/>
      <c r="AFN485"/>
      <c r="AFO485"/>
      <c r="AFP485"/>
      <c r="AFQ485"/>
      <c r="AFR485"/>
      <c r="AFS485"/>
      <c r="AFT485"/>
      <c r="AFU485"/>
      <c r="AFV485"/>
      <c r="AFW485"/>
      <c r="AFX485"/>
      <c r="AFY485"/>
      <c r="AFZ485"/>
      <c r="AGA485"/>
      <c r="AGB485"/>
      <c r="AGC485"/>
      <c r="AGD485"/>
      <c r="AGE485"/>
      <c r="AGF485"/>
      <c r="AGG485"/>
      <c r="AGH485"/>
      <c r="AGI485"/>
      <c r="AGJ485"/>
      <c r="AGK485"/>
      <c r="AGL485"/>
      <c r="AGM485"/>
      <c r="AGN485"/>
      <c r="AGO485"/>
      <c r="AGP485"/>
      <c r="AGQ485"/>
      <c r="AGR485"/>
      <c r="AGS485"/>
      <c r="AGT485"/>
      <c r="AGU485"/>
      <c r="AGV485"/>
      <c r="AGW485"/>
      <c r="AGX485"/>
      <c r="AGY485"/>
      <c r="AGZ485"/>
      <c r="AHA485"/>
      <c r="AHB485"/>
      <c r="AHC485"/>
      <c r="AHD485"/>
      <c r="AHE485"/>
      <c r="AHF485"/>
      <c r="AHG485"/>
      <c r="AHH485"/>
      <c r="AHI485"/>
      <c r="AHJ485"/>
      <c r="AHK485"/>
      <c r="AHL485"/>
      <c r="AHM485"/>
      <c r="AHN485"/>
      <c r="AHO485"/>
      <c r="AHP485"/>
      <c r="AHQ485"/>
      <c r="AHR485"/>
      <c r="AHS485"/>
      <c r="AHT485"/>
      <c r="AHU485"/>
      <c r="AHV485"/>
      <c r="AHW485"/>
      <c r="AHX485"/>
      <c r="AHY485"/>
      <c r="AHZ485"/>
      <c r="AIA485"/>
      <c r="AIB485"/>
      <c r="AIC485"/>
      <c r="AID485"/>
      <c r="AIE485"/>
      <c r="AIF485"/>
      <c r="AIG485"/>
      <c r="AIH485"/>
      <c r="AII485"/>
      <c r="AIJ485"/>
      <c r="AIK485"/>
      <c r="AIL485"/>
      <c r="AIM485"/>
      <c r="AIN485"/>
      <c r="AIO485"/>
      <c r="AIP485"/>
      <c r="AIQ485"/>
      <c r="AIR485"/>
      <c r="AIS485"/>
      <c r="AIT485"/>
      <c r="AIU485"/>
      <c r="AIV485"/>
      <c r="AIW485"/>
      <c r="AIX485"/>
      <c r="AIY485"/>
      <c r="AIZ485"/>
      <c r="AJA485"/>
      <c r="AJB485"/>
      <c r="AJC485"/>
      <c r="AJD485"/>
      <c r="AJE485"/>
      <c r="AJF485"/>
      <c r="AJG485"/>
      <c r="AJH485"/>
      <c r="AJI485"/>
      <c r="AJJ485"/>
      <c r="AJK485"/>
      <c r="AJL485"/>
      <c r="AJM485"/>
      <c r="AJN485"/>
      <c r="AJO485"/>
      <c r="AJP485"/>
      <c r="AJQ485"/>
      <c r="AJR485"/>
      <c r="AJS485"/>
      <c r="AJT485"/>
      <c r="AJU485"/>
      <c r="AJV485"/>
      <c r="AJW485"/>
      <c r="AJX485"/>
      <c r="AJY485"/>
      <c r="AJZ485"/>
      <c r="AKA485"/>
      <c r="AKB485"/>
      <c r="AKC485"/>
      <c r="AKD485"/>
      <c r="AKE485"/>
      <c r="AKF485"/>
      <c r="AKG485"/>
      <c r="AKH485"/>
      <c r="AKI485"/>
      <c r="AKJ485"/>
      <c r="AKK485"/>
      <c r="AKL485"/>
      <c r="AKM485"/>
      <c r="AKN485"/>
      <c r="AKO485"/>
      <c r="AKP485"/>
      <c r="AKQ485"/>
      <c r="AKR485"/>
      <c r="AKS485"/>
      <c r="AKT485"/>
      <c r="AKU485"/>
      <c r="AKV485"/>
      <c r="AKW485"/>
      <c r="AKX485"/>
      <c r="AKY485"/>
      <c r="AKZ485"/>
      <c r="ALA485"/>
      <c r="ALB485"/>
      <c r="ALC485"/>
      <c r="ALD485"/>
      <c r="ALE485"/>
      <c r="ALF485"/>
      <c r="ALG485"/>
      <c r="ALH485"/>
      <c r="ALI485"/>
      <c r="ALJ485"/>
      <c r="ALK485"/>
      <c r="ALL485"/>
      <c r="ALM485"/>
      <c r="ALN485"/>
      <c r="ALO485"/>
      <c r="ALP485"/>
      <c r="ALQ485"/>
      <c r="ALR485"/>
      <c r="ALS485"/>
      <c r="ALT485"/>
      <c r="ALU485"/>
      <c r="ALV485"/>
      <c r="ALW485"/>
      <c r="ALX485"/>
      <c r="ALY485"/>
      <c r="ALZ485"/>
      <c r="AMA485"/>
      <c r="AMB485"/>
      <c r="AMC485"/>
      <c r="AMD485"/>
      <c r="AME485"/>
      <c r="AMF485"/>
      <c r="AMG485"/>
      <c r="AMH485"/>
      <c r="AMI485"/>
      <c r="AMJ485"/>
      <c r="AMK485"/>
      <c r="AML485"/>
      <c r="AMM485"/>
    </row>
    <row r="486" spans="1:1027" ht="25.5" customHeight="1">
      <c r="A486" s="656"/>
      <c r="B486" s="657"/>
      <c r="C486" s="263"/>
      <c r="D486" s="155" t="s">
        <v>313</v>
      </c>
      <c r="E486" s="700" t="s">
        <v>230</v>
      </c>
      <c r="F486" s="700"/>
      <c r="G486" s="295">
        <v>1000</v>
      </c>
      <c r="H486" s="265">
        <v>1000</v>
      </c>
      <c r="I486" s="273">
        <v>36.61</v>
      </c>
      <c r="J486" s="259">
        <f t="shared" si="54"/>
        <v>3.6609999999999996</v>
      </c>
      <c r="K486" s="259">
        <f t="shared" si="55"/>
        <v>100</v>
      </c>
      <c r="L486" s="313"/>
      <c r="M486" s="57" t="s">
        <v>312</v>
      </c>
      <c r="N486" s="403" t="s">
        <v>225</v>
      </c>
      <c r="P486" s="267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  <c r="SX486"/>
      <c r="SY486"/>
      <c r="SZ486"/>
      <c r="TA486"/>
      <c r="TB486"/>
      <c r="TC486"/>
      <c r="TD486"/>
      <c r="TE486"/>
      <c r="TF486"/>
      <c r="TG486"/>
      <c r="TH486"/>
      <c r="TI486"/>
      <c r="TJ486"/>
      <c r="TK486"/>
      <c r="TL486"/>
      <c r="TM486"/>
      <c r="TN486"/>
      <c r="TO486"/>
      <c r="TP486"/>
      <c r="TQ486"/>
      <c r="TR486"/>
      <c r="TS486"/>
      <c r="TT486"/>
      <c r="TU486"/>
      <c r="TV486"/>
      <c r="TW486"/>
      <c r="TX486"/>
      <c r="TY486"/>
      <c r="TZ486"/>
      <c r="UA486"/>
      <c r="UB486"/>
      <c r="UC486"/>
      <c r="UD486"/>
      <c r="UE486"/>
      <c r="UF486"/>
      <c r="UG486"/>
      <c r="UH486"/>
      <c r="UI486"/>
      <c r="UJ486"/>
      <c r="UK486"/>
      <c r="UL486"/>
      <c r="UM486"/>
      <c r="UN486"/>
      <c r="UO486"/>
      <c r="UP486"/>
      <c r="UQ486"/>
      <c r="UR486"/>
      <c r="US486"/>
      <c r="UT486"/>
      <c r="UU486"/>
      <c r="UV486"/>
      <c r="UW486"/>
      <c r="UX486"/>
      <c r="UY486"/>
      <c r="UZ486"/>
      <c r="VA486"/>
      <c r="VB486"/>
      <c r="VC486"/>
      <c r="VD486"/>
      <c r="VE486"/>
      <c r="VF486"/>
      <c r="VG486"/>
      <c r="VH486"/>
      <c r="VI486"/>
      <c r="VJ486"/>
      <c r="VK486"/>
      <c r="VL486"/>
      <c r="VM486"/>
      <c r="VN486"/>
      <c r="VO486"/>
      <c r="VP486"/>
      <c r="VQ486"/>
      <c r="VR486"/>
      <c r="VS486"/>
      <c r="VT486"/>
      <c r="VU486"/>
      <c r="VV486"/>
      <c r="VW486"/>
      <c r="VX486"/>
      <c r="VY486"/>
      <c r="VZ486"/>
      <c r="WA486"/>
      <c r="WB486"/>
      <c r="WC486"/>
      <c r="WD486"/>
      <c r="WE486"/>
      <c r="WF486"/>
      <c r="WG486"/>
      <c r="WH486"/>
      <c r="WI486"/>
      <c r="WJ486"/>
      <c r="WK486"/>
      <c r="WL486"/>
      <c r="WM486"/>
      <c r="WN486"/>
      <c r="WO486"/>
      <c r="WP486"/>
      <c r="WQ486"/>
      <c r="WR486"/>
      <c r="WS486"/>
      <c r="WT486"/>
      <c r="WU486"/>
      <c r="WV486"/>
      <c r="WW486"/>
      <c r="WX486"/>
      <c r="WY486"/>
      <c r="WZ486"/>
      <c r="XA486"/>
      <c r="XB486"/>
      <c r="XC486"/>
      <c r="XD486"/>
      <c r="XE486"/>
      <c r="XF486"/>
      <c r="XG486"/>
      <c r="XH486"/>
      <c r="XI486"/>
      <c r="XJ486"/>
      <c r="XK486"/>
      <c r="XL486"/>
      <c r="XM486"/>
      <c r="XN486"/>
      <c r="XO486"/>
      <c r="XP486"/>
      <c r="XQ486"/>
      <c r="XR486"/>
      <c r="XS486"/>
      <c r="XT486"/>
      <c r="XU486"/>
      <c r="XV486"/>
      <c r="XW486"/>
      <c r="XX486"/>
      <c r="XY486"/>
      <c r="XZ486"/>
      <c r="YA486"/>
      <c r="YB486"/>
      <c r="YC486"/>
      <c r="YD486"/>
      <c r="YE486"/>
      <c r="YF486"/>
      <c r="YG486"/>
      <c r="YH486"/>
      <c r="YI486"/>
      <c r="YJ486"/>
      <c r="YK486"/>
      <c r="YL486"/>
      <c r="YM486"/>
      <c r="YN486"/>
      <c r="YO486"/>
      <c r="YP486"/>
      <c r="YQ486"/>
      <c r="YR486"/>
      <c r="YS486"/>
      <c r="YT486"/>
      <c r="YU486"/>
      <c r="YV486"/>
      <c r="YW486"/>
      <c r="YX486"/>
      <c r="YY486"/>
      <c r="YZ486"/>
      <c r="ZA486"/>
      <c r="ZB486"/>
      <c r="ZC486"/>
      <c r="ZD486"/>
      <c r="ZE486"/>
      <c r="ZF486"/>
      <c r="ZG486"/>
      <c r="ZH486"/>
      <c r="ZI486"/>
      <c r="ZJ486"/>
      <c r="ZK486"/>
      <c r="ZL486"/>
      <c r="ZM486"/>
      <c r="ZN486"/>
      <c r="ZO486"/>
      <c r="ZP486"/>
      <c r="ZQ486"/>
      <c r="ZR486"/>
      <c r="ZS486"/>
      <c r="ZT486"/>
      <c r="ZU486"/>
      <c r="ZV486"/>
      <c r="ZW486"/>
      <c r="ZX486"/>
      <c r="ZY486"/>
      <c r="ZZ486"/>
      <c r="AAA486"/>
      <c r="AAB486"/>
      <c r="AAC486"/>
      <c r="AAD486"/>
      <c r="AAE486"/>
      <c r="AAF486"/>
      <c r="AAG486"/>
      <c r="AAH486"/>
      <c r="AAI486"/>
      <c r="AAJ486"/>
      <c r="AAK486"/>
      <c r="AAL486"/>
      <c r="AAM486"/>
      <c r="AAN486"/>
      <c r="AAO486"/>
      <c r="AAP486"/>
      <c r="AAQ486"/>
      <c r="AAR486"/>
      <c r="AAS486"/>
      <c r="AAT486"/>
      <c r="AAU486"/>
      <c r="AAV486"/>
      <c r="AAW486"/>
      <c r="AAX486"/>
      <c r="AAY486"/>
      <c r="AAZ486"/>
      <c r="ABA486"/>
      <c r="ABB486"/>
      <c r="ABC486"/>
      <c r="ABD486"/>
      <c r="ABE486"/>
      <c r="ABF486"/>
      <c r="ABG486"/>
      <c r="ABH486"/>
      <c r="ABI486"/>
      <c r="ABJ486"/>
      <c r="ABK486"/>
      <c r="ABL486"/>
      <c r="ABM486"/>
      <c r="ABN486"/>
      <c r="ABO486"/>
      <c r="ABP486"/>
      <c r="ABQ486"/>
      <c r="ABR486"/>
      <c r="ABS486"/>
      <c r="ABT486"/>
      <c r="ABU486"/>
      <c r="ABV486"/>
      <c r="ABW486"/>
      <c r="ABX486"/>
      <c r="ABY486"/>
      <c r="ABZ486"/>
      <c r="ACA486"/>
      <c r="ACB486"/>
      <c r="ACC486"/>
      <c r="ACD486"/>
      <c r="ACE486"/>
      <c r="ACF486"/>
      <c r="ACG486"/>
      <c r="ACH486"/>
      <c r="ACI486"/>
      <c r="ACJ486"/>
      <c r="ACK486"/>
      <c r="ACL486"/>
      <c r="ACM486"/>
      <c r="ACN486"/>
      <c r="ACO486"/>
      <c r="ACP486"/>
      <c r="ACQ486"/>
      <c r="ACR486"/>
      <c r="ACS486"/>
      <c r="ACT486"/>
      <c r="ACU486"/>
      <c r="ACV486"/>
      <c r="ACW486"/>
      <c r="ACX486"/>
      <c r="ACY486"/>
      <c r="ACZ486"/>
      <c r="ADA486"/>
      <c r="ADB486"/>
      <c r="ADC486"/>
      <c r="ADD486"/>
      <c r="ADE486"/>
      <c r="ADF486"/>
      <c r="ADG486"/>
      <c r="ADH486"/>
      <c r="ADI486"/>
      <c r="ADJ486"/>
      <c r="ADK486"/>
      <c r="ADL486"/>
      <c r="ADM486"/>
      <c r="ADN486"/>
      <c r="ADO486"/>
      <c r="ADP486"/>
      <c r="ADQ486"/>
      <c r="ADR486"/>
      <c r="ADS486"/>
      <c r="ADT486"/>
      <c r="ADU486"/>
      <c r="ADV486"/>
      <c r="ADW486"/>
      <c r="ADX486"/>
      <c r="ADY486"/>
      <c r="ADZ486"/>
      <c r="AEA486"/>
      <c r="AEB486"/>
      <c r="AEC486"/>
      <c r="AED486"/>
      <c r="AEE486"/>
      <c r="AEF486"/>
      <c r="AEG486"/>
      <c r="AEH486"/>
      <c r="AEI486"/>
      <c r="AEJ486"/>
      <c r="AEK486"/>
      <c r="AEL486"/>
      <c r="AEM486"/>
      <c r="AEN486"/>
      <c r="AEO486"/>
      <c r="AEP486"/>
      <c r="AEQ486"/>
      <c r="AER486"/>
      <c r="AES486"/>
      <c r="AET486"/>
      <c r="AEU486"/>
      <c r="AEV486"/>
      <c r="AEW486"/>
      <c r="AEX486"/>
      <c r="AEY486"/>
      <c r="AEZ486"/>
      <c r="AFA486"/>
      <c r="AFB486"/>
      <c r="AFC486"/>
      <c r="AFD486"/>
      <c r="AFE486"/>
      <c r="AFF486"/>
      <c r="AFG486"/>
      <c r="AFH486"/>
      <c r="AFI486"/>
      <c r="AFJ486"/>
      <c r="AFK486"/>
      <c r="AFL486"/>
      <c r="AFM486"/>
      <c r="AFN486"/>
      <c r="AFO486"/>
      <c r="AFP486"/>
      <c r="AFQ486"/>
      <c r="AFR486"/>
      <c r="AFS486"/>
      <c r="AFT486"/>
      <c r="AFU486"/>
      <c r="AFV486"/>
      <c r="AFW486"/>
      <c r="AFX486"/>
      <c r="AFY486"/>
      <c r="AFZ486"/>
      <c r="AGA486"/>
      <c r="AGB486"/>
      <c r="AGC486"/>
      <c r="AGD486"/>
      <c r="AGE486"/>
      <c r="AGF486"/>
      <c r="AGG486"/>
      <c r="AGH486"/>
      <c r="AGI486"/>
      <c r="AGJ486"/>
      <c r="AGK486"/>
      <c r="AGL486"/>
      <c r="AGM486"/>
      <c r="AGN486"/>
      <c r="AGO486"/>
      <c r="AGP486"/>
      <c r="AGQ486"/>
      <c r="AGR486"/>
      <c r="AGS486"/>
      <c r="AGT486"/>
      <c r="AGU486"/>
      <c r="AGV486"/>
      <c r="AGW486"/>
      <c r="AGX486"/>
      <c r="AGY486"/>
      <c r="AGZ486"/>
      <c r="AHA486"/>
      <c r="AHB486"/>
      <c r="AHC486"/>
      <c r="AHD486"/>
      <c r="AHE486"/>
      <c r="AHF486"/>
      <c r="AHG486"/>
      <c r="AHH486"/>
      <c r="AHI486"/>
      <c r="AHJ486"/>
      <c r="AHK486"/>
      <c r="AHL486"/>
      <c r="AHM486"/>
      <c r="AHN486"/>
      <c r="AHO486"/>
      <c r="AHP486"/>
      <c r="AHQ486"/>
      <c r="AHR486"/>
      <c r="AHS486"/>
      <c r="AHT486"/>
      <c r="AHU486"/>
      <c r="AHV486"/>
      <c r="AHW486"/>
      <c r="AHX486"/>
      <c r="AHY486"/>
      <c r="AHZ486"/>
      <c r="AIA486"/>
      <c r="AIB486"/>
      <c r="AIC486"/>
      <c r="AID486"/>
      <c r="AIE486"/>
      <c r="AIF486"/>
      <c r="AIG486"/>
      <c r="AIH486"/>
      <c r="AII486"/>
      <c r="AIJ486"/>
      <c r="AIK486"/>
      <c r="AIL486"/>
      <c r="AIM486"/>
      <c r="AIN486"/>
      <c r="AIO486"/>
      <c r="AIP486"/>
      <c r="AIQ486"/>
      <c r="AIR486"/>
      <c r="AIS486"/>
      <c r="AIT486"/>
      <c r="AIU486"/>
      <c r="AIV486"/>
      <c r="AIW486"/>
      <c r="AIX486"/>
      <c r="AIY486"/>
      <c r="AIZ486"/>
      <c r="AJA486"/>
      <c r="AJB486"/>
      <c r="AJC486"/>
      <c r="AJD486"/>
      <c r="AJE486"/>
      <c r="AJF486"/>
      <c r="AJG486"/>
      <c r="AJH486"/>
      <c r="AJI486"/>
      <c r="AJJ486"/>
      <c r="AJK486"/>
      <c r="AJL486"/>
      <c r="AJM486"/>
      <c r="AJN486"/>
      <c r="AJO486"/>
      <c r="AJP486"/>
      <c r="AJQ486"/>
      <c r="AJR486"/>
      <c r="AJS486"/>
      <c r="AJT486"/>
      <c r="AJU486"/>
      <c r="AJV486"/>
      <c r="AJW486"/>
      <c r="AJX486"/>
      <c r="AJY486"/>
      <c r="AJZ486"/>
      <c r="AKA486"/>
      <c r="AKB486"/>
      <c r="AKC486"/>
      <c r="AKD486"/>
      <c r="AKE486"/>
      <c r="AKF486"/>
      <c r="AKG486"/>
      <c r="AKH486"/>
      <c r="AKI486"/>
      <c r="AKJ486"/>
      <c r="AKK486"/>
      <c r="AKL486"/>
      <c r="AKM486"/>
      <c r="AKN486"/>
      <c r="AKO486"/>
      <c r="AKP486"/>
      <c r="AKQ486"/>
      <c r="AKR486"/>
      <c r="AKS486"/>
      <c r="AKT486"/>
      <c r="AKU486"/>
      <c r="AKV486"/>
      <c r="AKW486"/>
      <c r="AKX486"/>
      <c r="AKY486"/>
      <c r="AKZ486"/>
      <c r="ALA486"/>
      <c r="ALB486"/>
      <c r="ALC486"/>
      <c r="ALD486"/>
      <c r="ALE486"/>
      <c r="ALF486"/>
      <c r="ALG486"/>
      <c r="ALH486"/>
      <c r="ALI486"/>
      <c r="ALJ486"/>
      <c r="ALK486"/>
      <c r="ALL486"/>
      <c r="ALM486"/>
      <c r="ALN486"/>
      <c r="ALO486"/>
      <c r="ALP486"/>
      <c r="ALQ486"/>
      <c r="ALR486"/>
      <c r="ALS486"/>
      <c r="ALT486"/>
      <c r="ALU486"/>
      <c r="ALV486"/>
      <c r="ALW486"/>
      <c r="ALX486"/>
      <c r="ALY486"/>
      <c r="ALZ486"/>
      <c r="AMA486"/>
      <c r="AMB486"/>
      <c r="AMC486"/>
      <c r="AMD486"/>
      <c r="AME486"/>
      <c r="AMF486"/>
      <c r="AMG486"/>
      <c r="AMH486"/>
      <c r="AMI486"/>
      <c r="AMJ486"/>
      <c r="AMK486"/>
      <c r="AML486"/>
      <c r="AMM486"/>
    </row>
    <row r="487" spans="1:1027" ht="25.5" customHeight="1">
      <c r="A487" s="656"/>
      <c r="B487" s="657"/>
      <c r="C487" s="263"/>
      <c r="D487" s="161" t="s">
        <v>317</v>
      </c>
      <c r="E487" s="700" t="s">
        <v>223</v>
      </c>
      <c r="F487" s="700"/>
      <c r="G487" s="295">
        <v>2000</v>
      </c>
      <c r="H487" s="265">
        <v>19000</v>
      </c>
      <c r="I487" s="273">
        <v>8469.77</v>
      </c>
      <c r="J487" s="259">
        <f t="shared" si="54"/>
        <v>44.577736842105267</v>
      </c>
      <c r="K487" s="259">
        <f t="shared" si="55"/>
        <v>950</v>
      </c>
      <c r="L487" s="313"/>
      <c r="M487" s="155" t="s">
        <v>313</v>
      </c>
      <c r="N487" s="403" t="s">
        <v>230</v>
      </c>
      <c r="P487" s="26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  <c r="MG487"/>
      <c r="MH487"/>
      <c r="MI487"/>
      <c r="MJ487"/>
      <c r="MK487"/>
      <c r="ML487"/>
      <c r="MM487"/>
      <c r="MN487"/>
      <c r="MO487"/>
      <c r="MP487"/>
      <c r="MQ487"/>
      <c r="MR487"/>
      <c r="MS487"/>
      <c r="MT487"/>
      <c r="MU487"/>
      <c r="MV487"/>
      <c r="MW487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  <c r="PC487"/>
      <c r="PD487"/>
      <c r="PE487"/>
      <c r="PF487"/>
      <c r="PG487"/>
      <c r="PH487"/>
      <c r="PI487"/>
      <c r="PJ487"/>
      <c r="PK487"/>
      <c r="PL487"/>
      <c r="PM487"/>
      <c r="PN487"/>
      <c r="PO487"/>
      <c r="PP487"/>
      <c r="PQ487"/>
      <c r="PR487"/>
      <c r="PS487"/>
      <c r="PT487"/>
      <c r="PU487"/>
      <c r="PV487"/>
      <c r="PW487"/>
      <c r="PX487"/>
      <c r="PY487"/>
      <c r="PZ487"/>
      <c r="QA487"/>
      <c r="QB487"/>
      <c r="QC487"/>
      <c r="QD487"/>
      <c r="QE487"/>
      <c r="QF487"/>
      <c r="QG487"/>
      <c r="QH487"/>
      <c r="QI487"/>
      <c r="QJ487"/>
      <c r="QK487"/>
      <c r="QL487"/>
      <c r="QM487"/>
      <c r="QN487"/>
      <c r="QO487"/>
      <c r="QP487"/>
      <c r="QQ487"/>
      <c r="QR487"/>
      <c r="QS487"/>
      <c r="QT487"/>
      <c r="QU487"/>
      <c r="QV487"/>
      <c r="QW487"/>
      <c r="QX487"/>
      <c r="QY487"/>
      <c r="QZ487"/>
      <c r="RA487"/>
      <c r="RB487"/>
      <c r="RC487"/>
      <c r="RD487"/>
      <c r="RE487"/>
      <c r="RF487"/>
      <c r="RG487"/>
      <c r="RH487"/>
      <c r="RI487"/>
      <c r="RJ487"/>
      <c r="RK487"/>
      <c r="RL487"/>
      <c r="RM487"/>
      <c r="RN487"/>
      <c r="RO487"/>
      <c r="RP487"/>
      <c r="RQ487"/>
      <c r="RR487"/>
      <c r="RS487"/>
      <c r="RT487"/>
      <c r="RU487"/>
      <c r="RV487"/>
      <c r="RW487"/>
      <c r="RX487"/>
      <c r="RY487"/>
      <c r="RZ487"/>
      <c r="SA487"/>
      <c r="SB487"/>
      <c r="SC487"/>
      <c r="SD487"/>
      <c r="SE487"/>
      <c r="SF487"/>
      <c r="SG487"/>
      <c r="SH487"/>
      <c r="SI487"/>
      <c r="SJ487"/>
      <c r="SK487"/>
      <c r="SL487"/>
      <c r="SM487"/>
      <c r="SN487"/>
      <c r="SO487"/>
      <c r="SP487"/>
      <c r="SQ487"/>
      <c r="SR487"/>
      <c r="SS487"/>
      <c r="ST487"/>
      <c r="SU487"/>
      <c r="SV487"/>
      <c r="SW487"/>
      <c r="SX487"/>
      <c r="SY487"/>
      <c r="SZ487"/>
      <c r="TA487"/>
      <c r="TB487"/>
      <c r="TC487"/>
      <c r="TD487"/>
      <c r="TE487"/>
      <c r="TF487"/>
      <c r="TG487"/>
      <c r="TH487"/>
      <c r="TI487"/>
      <c r="TJ487"/>
      <c r="TK487"/>
      <c r="TL487"/>
      <c r="TM487"/>
      <c r="TN487"/>
      <c r="TO487"/>
      <c r="TP487"/>
      <c r="TQ487"/>
      <c r="TR487"/>
      <c r="TS487"/>
      <c r="TT487"/>
      <c r="TU487"/>
      <c r="TV487"/>
      <c r="TW487"/>
      <c r="TX487"/>
      <c r="TY487"/>
      <c r="TZ487"/>
      <c r="UA487"/>
      <c r="UB487"/>
      <c r="UC487"/>
      <c r="UD487"/>
      <c r="UE487"/>
      <c r="UF487"/>
      <c r="UG487"/>
      <c r="UH487"/>
      <c r="UI487"/>
      <c r="UJ487"/>
      <c r="UK487"/>
      <c r="UL487"/>
      <c r="UM487"/>
      <c r="UN487"/>
      <c r="UO487"/>
      <c r="UP487"/>
      <c r="UQ487"/>
      <c r="UR487"/>
      <c r="US487"/>
      <c r="UT487"/>
      <c r="UU487"/>
      <c r="UV487"/>
      <c r="UW487"/>
      <c r="UX487"/>
      <c r="UY487"/>
      <c r="UZ487"/>
      <c r="VA487"/>
      <c r="VB487"/>
      <c r="VC487"/>
      <c r="VD487"/>
      <c r="VE487"/>
      <c r="VF487"/>
      <c r="VG487"/>
      <c r="VH487"/>
      <c r="VI487"/>
      <c r="VJ487"/>
      <c r="VK487"/>
      <c r="VL487"/>
      <c r="VM487"/>
      <c r="VN487"/>
      <c r="VO487"/>
      <c r="VP487"/>
      <c r="VQ487"/>
      <c r="VR487"/>
      <c r="VS487"/>
      <c r="VT487"/>
      <c r="VU487"/>
      <c r="VV487"/>
      <c r="VW487"/>
      <c r="VX487"/>
      <c r="VY487"/>
      <c r="VZ487"/>
      <c r="WA487"/>
      <c r="WB487"/>
      <c r="WC487"/>
      <c r="WD487"/>
      <c r="WE487"/>
      <c r="WF487"/>
      <c r="WG487"/>
      <c r="WH487"/>
      <c r="WI487"/>
      <c r="WJ487"/>
      <c r="WK487"/>
      <c r="WL487"/>
      <c r="WM487"/>
      <c r="WN487"/>
      <c r="WO487"/>
      <c r="WP487"/>
      <c r="WQ487"/>
      <c r="WR487"/>
      <c r="WS487"/>
      <c r="WT487"/>
      <c r="WU487"/>
      <c r="WV487"/>
      <c r="WW487"/>
      <c r="WX487"/>
      <c r="WY487"/>
      <c r="WZ487"/>
      <c r="XA487"/>
      <c r="XB487"/>
      <c r="XC487"/>
      <c r="XD487"/>
      <c r="XE487"/>
      <c r="XF487"/>
      <c r="XG487"/>
      <c r="XH487"/>
      <c r="XI487"/>
      <c r="XJ487"/>
      <c r="XK487"/>
      <c r="XL487"/>
      <c r="XM487"/>
      <c r="XN487"/>
      <c r="XO487"/>
      <c r="XP487"/>
      <c r="XQ487"/>
      <c r="XR487"/>
      <c r="XS487"/>
      <c r="XT487"/>
      <c r="XU487"/>
      <c r="XV487"/>
      <c r="XW487"/>
      <c r="XX487"/>
      <c r="XY487"/>
      <c r="XZ487"/>
      <c r="YA487"/>
      <c r="YB487"/>
      <c r="YC487"/>
      <c r="YD487"/>
      <c r="YE487"/>
      <c r="YF487"/>
      <c r="YG487"/>
      <c r="YH487"/>
      <c r="YI487"/>
      <c r="YJ487"/>
      <c r="YK487"/>
      <c r="YL487"/>
      <c r="YM487"/>
      <c r="YN487"/>
      <c r="YO487"/>
      <c r="YP487"/>
      <c r="YQ487"/>
      <c r="YR487"/>
      <c r="YS487"/>
      <c r="YT487"/>
      <c r="YU487"/>
      <c r="YV487"/>
      <c r="YW487"/>
      <c r="YX487"/>
      <c r="YY487"/>
      <c r="YZ487"/>
      <c r="ZA487"/>
      <c r="ZB487"/>
      <c r="ZC487"/>
      <c r="ZD487"/>
      <c r="ZE487"/>
      <c r="ZF487"/>
      <c r="ZG487"/>
      <c r="ZH487"/>
      <c r="ZI487"/>
      <c r="ZJ487"/>
      <c r="ZK487"/>
      <c r="ZL487"/>
      <c r="ZM487"/>
      <c r="ZN487"/>
      <c r="ZO487"/>
      <c r="ZP487"/>
      <c r="ZQ487"/>
      <c r="ZR487"/>
      <c r="ZS487"/>
      <c r="ZT487"/>
      <c r="ZU487"/>
      <c r="ZV487"/>
      <c r="ZW487"/>
      <c r="ZX487"/>
      <c r="ZY487"/>
      <c r="ZZ487"/>
      <c r="AAA487"/>
      <c r="AAB487"/>
      <c r="AAC487"/>
      <c r="AAD487"/>
      <c r="AAE487"/>
      <c r="AAF487"/>
      <c r="AAG487"/>
      <c r="AAH487"/>
      <c r="AAI487"/>
      <c r="AAJ487"/>
      <c r="AAK487"/>
      <c r="AAL487"/>
      <c r="AAM487"/>
      <c r="AAN487"/>
      <c r="AAO487"/>
      <c r="AAP487"/>
      <c r="AAQ487"/>
      <c r="AAR487"/>
      <c r="AAS487"/>
      <c r="AAT487"/>
      <c r="AAU487"/>
      <c r="AAV487"/>
      <c r="AAW487"/>
      <c r="AAX487"/>
      <c r="AAY487"/>
      <c r="AAZ487"/>
      <c r="ABA487"/>
      <c r="ABB487"/>
      <c r="ABC487"/>
      <c r="ABD487"/>
      <c r="ABE487"/>
      <c r="ABF487"/>
      <c r="ABG487"/>
      <c r="ABH487"/>
      <c r="ABI487"/>
      <c r="ABJ487"/>
      <c r="ABK487"/>
      <c r="ABL487"/>
      <c r="ABM487"/>
      <c r="ABN487"/>
      <c r="ABO487"/>
      <c r="ABP487"/>
      <c r="ABQ487"/>
      <c r="ABR487"/>
      <c r="ABS487"/>
      <c r="ABT487"/>
      <c r="ABU487"/>
      <c r="ABV487"/>
      <c r="ABW487"/>
      <c r="ABX487"/>
      <c r="ABY487"/>
      <c r="ABZ487"/>
      <c r="ACA487"/>
      <c r="ACB487"/>
      <c r="ACC487"/>
      <c r="ACD487"/>
      <c r="ACE487"/>
      <c r="ACF487"/>
      <c r="ACG487"/>
      <c r="ACH487"/>
      <c r="ACI487"/>
      <c r="ACJ487"/>
      <c r="ACK487"/>
      <c r="ACL487"/>
      <c r="ACM487"/>
      <c r="ACN487"/>
      <c r="ACO487"/>
      <c r="ACP487"/>
      <c r="ACQ487"/>
      <c r="ACR487"/>
      <c r="ACS487"/>
      <c r="ACT487"/>
      <c r="ACU487"/>
      <c r="ACV487"/>
      <c r="ACW487"/>
      <c r="ACX487"/>
      <c r="ACY487"/>
      <c r="ACZ487"/>
      <c r="ADA487"/>
      <c r="ADB487"/>
      <c r="ADC487"/>
      <c r="ADD487"/>
      <c r="ADE487"/>
      <c r="ADF487"/>
      <c r="ADG487"/>
      <c r="ADH487"/>
      <c r="ADI487"/>
      <c r="ADJ487"/>
      <c r="ADK487"/>
      <c r="ADL487"/>
      <c r="ADM487"/>
      <c r="ADN487"/>
      <c r="ADO487"/>
      <c r="ADP487"/>
      <c r="ADQ487"/>
      <c r="ADR487"/>
      <c r="ADS487"/>
      <c r="ADT487"/>
      <c r="ADU487"/>
      <c r="ADV487"/>
      <c r="ADW487"/>
      <c r="ADX487"/>
      <c r="ADY487"/>
      <c r="ADZ487"/>
      <c r="AEA487"/>
      <c r="AEB487"/>
      <c r="AEC487"/>
      <c r="AED487"/>
      <c r="AEE487"/>
      <c r="AEF487"/>
      <c r="AEG487"/>
      <c r="AEH487"/>
      <c r="AEI487"/>
      <c r="AEJ487"/>
      <c r="AEK487"/>
      <c r="AEL487"/>
      <c r="AEM487"/>
      <c r="AEN487"/>
      <c r="AEO487"/>
      <c r="AEP487"/>
      <c r="AEQ487"/>
      <c r="AER487"/>
      <c r="AES487"/>
      <c r="AET487"/>
      <c r="AEU487"/>
      <c r="AEV487"/>
      <c r="AEW487"/>
      <c r="AEX487"/>
      <c r="AEY487"/>
      <c r="AEZ487"/>
      <c r="AFA487"/>
      <c r="AFB487"/>
      <c r="AFC487"/>
      <c r="AFD487"/>
      <c r="AFE487"/>
      <c r="AFF487"/>
      <c r="AFG487"/>
      <c r="AFH487"/>
      <c r="AFI487"/>
      <c r="AFJ487"/>
      <c r="AFK487"/>
      <c r="AFL487"/>
      <c r="AFM487"/>
      <c r="AFN487"/>
      <c r="AFO487"/>
      <c r="AFP487"/>
      <c r="AFQ487"/>
      <c r="AFR487"/>
      <c r="AFS487"/>
      <c r="AFT487"/>
      <c r="AFU487"/>
      <c r="AFV487"/>
      <c r="AFW487"/>
      <c r="AFX487"/>
      <c r="AFY487"/>
      <c r="AFZ487"/>
      <c r="AGA487"/>
      <c r="AGB487"/>
      <c r="AGC487"/>
      <c r="AGD487"/>
      <c r="AGE487"/>
      <c r="AGF487"/>
      <c r="AGG487"/>
      <c r="AGH487"/>
      <c r="AGI487"/>
      <c r="AGJ487"/>
      <c r="AGK487"/>
      <c r="AGL487"/>
      <c r="AGM487"/>
      <c r="AGN487"/>
      <c r="AGO487"/>
      <c r="AGP487"/>
      <c r="AGQ487"/>
      <c r="AGR487"/>
      <c r="AGS487"/>
      <c r="AGT487"/>
      <c r="AGU487"/>
      <c r="AGV487"/>
      <c r="AGW487"/>
      <c r="AGX487"/>
      <c r="AGY487"/>
      <c r="AGZ487"/>
      <c r="AHA487"/>
      <c r="AHB487"/>
      <c r="AHC487"/>
      <c r="AHD487"/>
      <c r="AHE487"/>
      <c r="AHF487"/>
      <c r="AHG487"/>
      <c r="AHH487"/>
      <c r="AHI487"/>
      <c r="AHJ487"/>
      <c r="AHK487"/>
      <c r="AHL487"/>
      <c r="AHM487"/>
      <c r="AHN487"/>
      <c r="AHO487"/>
      <c r="AHP487"/>
      <c r="AHQ487"/>
      <c r="AHR487"/>
      <c r="AHS487"/>
      <c r="AHT487"/>
      <c r="AHU487"/>
      <c r="AHV487"/>
      <c r="AHW487"/>
      <c r="AHX487"/>
      <c r="AHY487"/>
      <c r="AHZ487"/>
      <c r="AIA487"/>
      <c r="AIB487"/>
      <c r="AIC487"/>
      <c r="AID487"/>
      <c r="AIE487"/>
      <c r="AIF487"/>
      <c r="AIG487"/>
      <c r="AIH487"/>
      <c r="AII487"/>
      <c r="AIJ487"/>
      <c r="AIK487"/>
      <c r="AIL487"/>
      <c r="AIM487"/>
      <c r="AIN487"/>
      <c r="AIO487"/>
      <c r="AIP487"/>
      <c r="AIQ487"/>
      <c r="AIR487"/>
      <c r="AIS487"/>
      <c r="AIT487"/>
      <c r="AIU487"/>
      <c r="AIV487"/>
      <c r="AIW487"/>
      <c r="AIX487"/>
      <c r="AIY487"/>
      <c r="AIZ487"/>
      <c r="AJA487"/>
      <c r="AJB487"/>
      <c r="AJC487"/>
      <c r="AJD487"/>
      <c r="AJE487"/>
      <c r="AJF487"/>
      <c r="AJG487"/>
      <c r="AJH487"/>
      <c r="AJI487"/>
      <c r="AJJ487"/>
      <c r="AJK487"/>
      <c r="AJL487"/>
      <c r="AJM487"/>
      <c r="AJN487"/>
      <c r="AJO487"/>
      <c r="AJP487"/>
      <c r="AJQ487"/>
      <c r="AJR487"/>
      <c r="AJS487"/>
      <c r="AJT487"/>
      <c r="AJU487"/>
      <c r="AJV487"/>
      <c r="AJW487"/>
      <c r="AJX487"/>
      <c r="AJY487"/>
      <c r="AJZ487"/>
      <c r="AKA487"/>
      <c r="AKB487"/>
      <c r="AKC487"/>
      <c r="AKD487"/>
      <c r="AKE487"/>
      <c r="AKF487"/>
      <c r="AKG487"/>
      <c r="AKH487"/>
      <c r="AKI487"/>
      <c r="AKJ487"/>
      <c r="AKK487"/>
      <c r="AKL487"/>
      <c r="AKM487"/>
      <c r="AKN487"/>
      <c r="AKO487"/>
      <c r="AKP487"/>
      <c r="AKQ487"/>
      <c r="AKR487"/>
      <c r="AKS487"/>
      <c r="AKT487"/>
      <c r="AKU487"/>
      <c r="AKV487"/>
      <c r="AKW487"/>
      <c r="AKX487"/>
      <c r="AKY487"/>
      <c r="AKZ487"/>
      <c r="ALA487"/>
      <c r="ALB487"/>
      <c r="ALC487"/>
      <c r="ALD487"/>
      <c r="ALE487"/>
      <c r="ALF487"/>
      <c r="ALG487"/>
      <c r="ALH487"/>
      <c r="ALI487"/>
      <c r="ALJ487"/>
      <c r="ALK487"/>
      <c r="ALL487"/>
      <c r="ALM487"/>
      <c r="ALN487"/>
      <c r="ALO487"/>
      <c r="ALP487"/>
      <c r="ALQ487"/>
      <c r="ALR487"/>
      <c r="ALS487"/>
      <c r="ALT487"/>
      <c r="ALU487"/>
      <c r="ALV487"/>
      <c r="ALW487"/>
      <c r="ALX487"/>
      <c r="ALY487"/>
      <c r="ALZ487"/>
      <c r="AMA487"/>
      <c r="AMB487"/>
      <c r="AMC487"/>
      <c r="AMD487"/>
      <c r="AME487"/>
      <c r="AMF487"/>
      <c r="AMG487"/>
      <c r="AMH487"/>
      <c r="AMI487"/>
      <c r="AMJ487"/>
      <c r="AMK487"/>
      <c r="AML487"/>
      <c r="AMM487"/>
    </row>
    <row r="488" spans="1:1027" ht="25.5" customHeight="1">
      <c r="A488" s="656"/>
      <c r="B488" s="657"/>
      <c r="C488" s="263"/>
      <c r="D488" s="161" t="s">
        <v>318</v>
      </c>
      <c r="E488" s="700" t="s">
        <v>231</v>
      </c>
      <c r="F488" s="700"/>
      <c r="G488" s="295">
        <v>100</v>
      </c>
      <c r="H488" s="265">
        <v>100</v>
      </c>
      <c r="I488" s="273">
        <v>0</v>
      </c>
      <c r="J488" s="259">
        <f t="shared" si="54"/>
        <v>0</v>
      </c>
      <c r="K488" s="259">
        <f t="shared" si="55"/>
        <v>100</v>
      </c>
      <c r="L488" s="313"/>
      <c r="M488" s="161" t="s">
        <v>317</v>
      </c>
      <c r="N488" s="370" t="s">
        <v>223</v>
      </c>
      <c r="P488" s="267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  <c r="JB488"/>
      <c r="JC488"/>
      <c r="JD488"/>
      <c r="JE488"/>
      <c r="JF488"/>
      <c r="JG488"/>
      <c r="JH488"/>
      <c r="JI488"/>
      <c r="JJ488"/>
      <c r="JK488"/>
      <c r="JL488"/>
      <c r="JM488"/>
      <c r="JN488"/>
      <c r="JO488"/>
      <c r="JP488"/>
      <c r="JQ488"/>
      <c r="JR488"/>
      <c r="JS488"/>
      <c r="JT488"/>
      <c r="JU488"/>
      <c r="JV488"/>
      <c r="JW488"/>
      <c r="JX488"/>
      <c r="JY488"/>
      <c r="JZ488"/>
      <c r="KA488"/>
      <c r="KB488"/>
      <c r="KC488"/>
      <c r="KD488"/>
      <c r="KE488"/>
      <c r="KF488"/>
      <c r="KG488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/>
      <c r="LB488"/>
      <c r="LC488"/>
      <c r="LD488"/>
      <c r="LE488"/>
      <c r="LF488"/>
      <c r="LG488"/>
      <c r="LH488"/>
      <c r="LI488"/>
      <c r="LJ488"/>
      <c r="LK488"/>
      <c r="LL488"/>
      <c r="LM488"/>
      <c r="LN488"/>
      <c r="LO488"/>
      <c r="LP488"/>
      <c r="LQ488"/>
      <c r="LR488"/>
      <c r="LS488"/>
      <c r="LT488"/>
      <c r="LU488"/>
      <c r="LV488"/>
      <c r="LW488"/>
      <c r="LX488"/>
      <c r="LY488"/>
      <c r="LZ488"/>
      <c r="MA488"/>
      <c r="MB488"/>
      <c r="MC488"/>
      <c r="MD488"/>
      <c r="ME488"/>
      <c r="MF488"/>
      <c r="MG488"/>
      <c r="MH488"/>
      <c r="MI488"/>
      <c r="MJ488"/>
      <c r="MK488"/>
      <c r="ML488"/>
      <c r="MM488"/>
      <c r="MN488"/>
      <c r="MO488"/>
      <c r="MP488"/>
      <c r="MQ488"/>
      <c r="MR488"/>
      <c r="MS488"/>
      <c r="MT488"/>
      <c r="MU488"/>
      <c r="MV488"/>
      <c r="MW488"/>
      <c r="MX488"/>
      <c r="MY488"/>
      <c r="MZ488"/>
      <c r="NA488"/>
      <c r="NB488"/>
      <c r="NC488"/>
      <c r="ND488"/>
      <c r="NE488"/>
      <c r="NF488"/>
      <c r="NG488"/>
      <c r="NH488"/>
      <c r="NI488"/>
      <c r="NJ488"/>
      <c r="NK488"/>
      <c r="NL488"/>
      <c r="NM488"/>
      <c r="NN488"/>
      <c r="NO488"/>
      <c r="NP488"/>
      <c r="NQ488"/>
      <c r="NR488"/>
      <c r="NS488"/>
      <c r="NT488"/>
      <c r="NU488"/>
      <c r="NV488"/>
      <c r="NW488"/>
      <c r="NX488"/>
      <c r="NY488"/>
      <c r="NZ488"/>
      <c r="OA488"/>
      <c r="OB488"/>
      <c r="OC488"/>
      <c r="OD488"/>
      <c r="OE488"/>
      <c r="OF488"/>
      <c r="OG488"/>
      <c r="OH488"/>
      <c r="OI488"/>
      <c r="OJ488"/>
      <c r="OK488"/>
      <c r="OL488"/>
      <c r="OM488"/>
      <c r="ON488"/>
      <c r="OO488"/>
      <c r="OP488"/>
      <c r="OQ488"/>
      <c r="OR488"/>
      <c r="OS488"/>
      <c r="OT488"/>
      <c r="OU488"/>
      <c r="OV488"/>
      <c r="OW488"/>
      <c r="OX488"/>
      <c r="OY488"/>
      <c r="OZ488"/>
      <c r="PA488"/>
      <c r="PB488"/>
      <c r="PC488"/>
      <c r="PD488"/>
      <c r="PE488"/>
      <c r="PF488"/>
      <c r="PG488"/>
      <c r="PH488"/>
      <c r="PI488"/>
      <c r="PJ488"/>
      <c r="PK488"/>
      <c r="PL488"/>
      <c r="PM488"/>
      <c r="PN488"/>
      <c r="PO488"/>
      <c r="PP488"/>
      <c r="PQ488"/>
      <c r="PR488"/>
      <c r="PS488"/>
      <c r="PT488"/>
      <c r="PU488"/>
      <c r="PV488"/>
      <c r="PW488"/>
      <c r="PX488"/>
      <c r="PY488"/>
      <c r="PZ488"/>
      <c r="QA488"/>
      <c r="QB488"/>
      <c r="QC488"/>
      <c r="QD488"/>
      <c r="QE488"/>
      <c r="QF488"/>
      <c r="QG488"/>
      <c r="QH488"/>
      <c r="QI488"/>
      <c r="QJ488"/>
      <c r="QK488"/>
      <c r="QL488"/>
      <c r="QM488"/>
      <c r="QN488"/>
      <c r="QO488"/>
      <c r="QP488"/>
      <c r="QQ488"/>
      <c r="QR488"/>
      <c r="QS488"/>
      <c r="QT488"/>
      <c r="QU488"/>
      <c r="QV488"/>
      <c r="QW488"/>
      <c r="QX488"/>
      <c r="QY488"/>
      <c r="QZ488"/>
      <c r="RA488"/>
      <c r="RB488"/>
      <c r="RC488"/>
      <c r="RD488"/>
      <c r="RE488"/>
      <c r="RF488"/>
      <c r="RG488"/>
      <c r="RH488"/>
      <c r="RI488"/>
      <c r="RJ488"/>
      <c r="RK488"/>
      <c r="RL488"/>
      <c r="RM488"/>
      <c r="RN488"/>
      <c r="RO488"/>
      <c r="RP488"/>
      <c r="RQ488"/>
      <c r="RR488"/>
      <c r="RS488"/>
      <c r="RT488"/>
      <c r="RU488"/>
      <c r="RV488"/>
      <c r="RW488"/>
      <c r="RX488"/>
      <c r="RY488"/>
      <c r="RZ488"/>
      <c r="SA488"/>
      <c r="SB488"/>
      <c r="SC488"/>
      <c r="SD488"/>
      <c r="SE488"/>
      <c r="SF488"/>
      <c r="SG488"/>
      <c r="SH488"/>
      <c r="SI488"/>
      <c r="SJ488"/>
      <c r="SK488"/>
      <c r="SL488"/>
      <c r="SM488"/>
      <c r="SN488"/>
      <c r="SO488"/>
      <c r="SP488"/>
      <c r="SQ488"/>
      <c r="SR488"/>
      <c r="SS488"/>
      <c r="ST488"/>
      <c r="SU488"/>
      <c r="SV488"/>
      <c r="SW488"/>
      <c r="SX488"/>
      <c r="SY488"/>
      <c r="SZ488"/>
      <c r="TA488"/>
      <c r="TB488"/>
      <c r="TC488"/>
      <c r="TD488"/>
      <c r="TE488"/>
      <c r="TF488"/>
      <c r="TG488"/>
      <c r="TH488"/>
      <c r="TI488"/>
      <c r="TJ488"/>
      <c r="TK488"/>
      <c r="TL488"/>
      <c r="TM488"/>
      <c r="TN488"/>
      <c r="TO488"/>
      <c r="TP488"/>
      <c r="TQ488"/>
      <c r="TR488"/>
      <c r="TS488"/>
      <c r="TT488"/>
      <c r="TU488"/>
      <c r="TV488"/>
      <c r="TW488"/>
      <c r="TX488"/>
      <c r="TY488"/>
      <c r="TZ488"/>
      <c r="UA488"/>
      <c r="UB488"/>
      <c r="UC488"/>
      <c r="UD488"/>
      <c r="UE488"/>
      <c r="UF488"/>
      <c r="UG488"/>
      <c r="UH488"/>
      <c r="UI488"/>
      <c r="UJ488"/>
      <c r="UK488"/>
      <c r="UL488"/>
      <c r="UM488"/>
      <c r="UN488"/>
      <c r="UO488"/>
      <c r="UP488"/>
      <c r="UQ488"/>
      <c r="UR488"/>
      <c r="US488"/>
      <c r="UT488"/>
      <c r="UU488"/>
      <c r="UV488"/>
      <c r="UW488"/>
      <c r="UX488"/>
      <c r="UY488"/>
      <c r="UZ488"/>
      <c r="VA488"/>
      <c r="VB488"/>
      <c r="VC488"/>
      <c r="VD488"/>
      <c r="VE488"/>
      <c r="VF488"/>
      <c r="VG488"/>
      <c r="VH488"/>
      <c r="VI488"/>
      <c r="VJ488"/>
      <c r="VK488"/>
      <c r="VL488"/>
      <c r="VM488"/>
      <c r="VN488"/>
      <c r="VO488"/>
      <c r="VP488"/>
      <c r="VQ488"/>
      <c r="VR488"/>
      <c r="VS488"/>
      <c r="VT488"/>
      <c r="VU488"/>
      <c r="VV488"/>
      <c r="VW488"/>
      <c r="VX488"/>
      <c r="VY488"/>
      <c r="VZ488"/>
      <c r="WA488"/>
      <c r="WB488"/>
      <c r="WC488"/>
      <c r="WD488"/>
      <c r="WE488"/>
      <c r="WF488"/>
      <c r="WG488"/>
      <c r="WH488"/>
      <c r="WI488"/>
      <c r="WJ488"/>
      <c r="WK488"/>
      <c r="WL488"/>
      <c r="WM488"/>
      <c r="WN488"/>
      <c r="WO488"/>
      <c r="WP488"/>
      <c r="WQ488"/>
      <c r="WR488"/>
      <c r="WS488"/>
      <c r="WT488"/>
      <c r="WU488"/>
      <c r="WV488"/>
      <c r="WW488"/>
      <c r="WX488"/>
      <c r="WY488"/>
      <c r="WZ488"/>
      <c r="XA488"/>
      <c r="XB488"/>
      <c r="XC488"/>
      <c r="XD488"/>
      <c r="XE488"/>
      <c r="XF488"/>
      <c r="XG488"/>
      <c r="XH488"/>
      <c r="XI488"/>
      <c r="XJ488"/>
      <c r="XK488"/>
      <c r="XL488"/>
      <c r="XM488"/>
      <c r="XN488"/>
      <c r="XO488"/>
      <c r="XP488"/>
      <c r="XQ488"/>
      <c r="XR488"/>
      <c r="XS488"/>
      <c r="XT488"/>
      <c r="XU488"/>
      <c r="XV488"/>
      <c r="XW488"/>
      <c r="XX488"/>
      <c r="XY488"/>
      <c r="XZ488"/>
      <c r="YA488"/>
      <c r="YB488"/>
      <c r="YC488"/>
      <c r="YD488"/>
      <c r="YE488"/>
      <c r="YF488"/>
      <c r="YG488"/>
      <c r="YH488"/>
      <c r="YI488"/>
      <c r="YJ488"/>
      <c r="YK488"/>
      <c r="YL488"/>
      <c r="YM488"/>
      <c r="YN488"/>
      <c r="YO488"/>
      <c r="YP488"/>
      <c r="YQ488"/>
      <c r="YR488"/>
      <c r="YS488"/>
      <c r="YT488"/>
      <c r="YU488"/>
      <c r="YV488"/>
      <c r="YW488"/>
      <c r="YX488"/>
      <c r="YY488"/>
      <c r="YZ488"/>
      <c r="ZA488"/>
      <c r="ZB488"/>
      <c r="ZC488"/>
      <c r="ZD488"/>
      <c r="ZE488"/>
      <c r="ZF488"/>
      <c r="ZG488"/>
      <c r="ZH488"/>
      <c r="ZI488"/>
      <c r="ZJ488"/>
      <c r="ZK488"/>
      <c r="ZL488"/>
      <c r="ZM488"/>
      <c r="ZN488"/>
      <c r="ZO488"/>
      <c r="ZP488"/>
      <c r="ZQ488"/>
      <c r="ZR488"/>
      <c r="ZS488"/>
      <c r="ZT488"/>
      <c r="ZU488"/>
      <c r="ZV488"/>
      <c r="ZW488"/>
      <c r="ZX488"/>
      <c r="ZY488"/>
      <c r="ZZ488"/>
      <c r="AAA488"/>
      <c r="AAB488"/>
      <c r="AAC488"/>
      <c r="AAD488"/>
      <c r="AAE488"/>
      <c r="AAF488"/>
      <c r="AAG488"/>
      <c r="AAH488"/>
      <c r="AAI488"/>
      <c r="AAJ488"/>
      <c r="AAK488"/>
      <c r="AAL488"/>
      <c r="AAM488"/>
      <c r="AAN488"/>
      <c r="AAO488"/>
      <c r="AAP488"/>
      <c r="AAQ488"/>
      <c r="AAR488"/>
      <c r="AAS488"/>
      <c r="AAT488"/>
      <c r="AAU488"/>
      <c r="AAV488"/>
      <c r="AAW488"/>
      <c r="AAX488"/>
      <c r="AAY488"/>
      <c r="AAZ488"/>
      <c r="ABA488"/>
      <c r="ABB488"/>
      <c r="ABC488"/>
      <c r="ABD488"/>
      <c r="ABE488"/>
      <c r="ABF488"/>
      <c r="ABG488"/>
      <c r="ABH488"/>
      <c r="ABI488"/>
      <c r="ABJ488"/>
      <c r="ABK488"/>
      <c r="ABL488"/>
      <c r="ABM488"/>
      <c r="ABN488"/>
      <c r="ABO488"/>
      <c r="ABP488"/>
      <c r="ABQ488"/>
      <c r="ABR488"/>
      <c r="ABS488"/>
      <c r="ABT488"/>
      <c r="ABU488"/>
      <c r="ABV488"/>
      <c r="ABW488"/>
      <c r="ABX488"/>
      <c r="ABY488"/>
      <c r="ABZ488"/>
      <c r="ACA488"/>
      <c r="ACB488"/>
      <c r="ACC488"/>
      <c r="ACD488"/>
      <c r="ACE488"/>
      <c r="ACF488"/>
      <c r="ACG488"/>
      <c r="ACH488"/>
      <c r="ACI488"/>
      <c r="ACJ488"/>
      <c r="ACK488"/>
      <c r="ACL488"/>
      <c r="ACM488"/>
      <c r="ACN488"/>
      <c r="ACO488"/>
      <c r="ACP488"/>
      <c r="ACQ488"/>
      <c r="ACR488"/>
      <c r="ACS488"/>
      <c r="ACT488"/>
      <c r="ACU488"/>
      <c r="ACV488"/>
      <c r="ACW488"/>
      <c r="ACX488"/>
      <c r="ACY488"/>
      <c r="ACZ488"/>
      <c r="ADA488"/>
      <c r="ADB488"/>
      <c r="ADC488"/>
      <c r="ADD488"/>
      <c r="ADE488"/>
      <c r="ADF488"/>
      <c r="ADG488"/>
      <c r="ADH488"/>
      <c r="ADI488"/>
      <c r="ADJ488"/>
      <c r="ADK488"/>
      <c r="ADL488"/>
      <c r="ADM488"/>
      <c r="ADN488"/>
      <c r="ADO488"/>
      <c r="ADP488"/>
      <c r="ADQ488"/>
      <c r="ADR488"/>
      <c r="ADS488"/>
      <c r="ADT488"/>
      <c r="ADU488"/>
      <c r="ADV488"/>
      <c r="ADW488"/>
      <c r="ADX488"/>
      <c r="ADY488"/>
      <c r="ADZ488"/>
      <c r="AEA488"/>
      <c r="AEB488"/>
      <c r="AEC488"/>
      <c r="AED488"/>
      <c r="AEE488"/>
      <c r="AEF488"/>
      <c r="AEG488"/>
      <c r="AEH488"/>
      <c r="AEI488"/>
      <c r="AEJ488"/>
      <c r="AEK488"/>
      <c r="AEL488"/>
      <c r="AEM488"/>
      <c r="AEN488"/>
      <c r="AEO488"/>
      <c r="AEP488"/>
      <c r="AEQ488"/>
      <c r="AER488"/>
      <c r="AES488"/>
      <c r="AET488"/>
      <c r="AEU488"/>
      <c r="AEV488"/>
      <c r="AEW488"/>
      <c r="AEX488"/>
      <c r="AEY488"/>
      <c r="AEZ488"/>
      <c r="AFA488"/>
      <c r="AFB488"/>
      <c r="AFC488"/>
      <c r="AFD488"/>
      <c r="AFE488"/>
      <c r="AFF488"/>
      <c r="AFG488"/>
      <c r="AFH488"/>
      <c r="AFI488"/>
      <c r="AFJ488"/>
      <c r="AFK488"/>
      <c r="AFL488"/>
      <c r="AFM488"/>
      <c r="AFN488"/>
      <c r="AFO488"/>
      <c r="AFP488"/>
      <c r="AFQ488"/>
      <c r="AFR488"/>
      <c r="AFS488"/>
      <c r="AFT488"/>
      <c r="AFU488"/>
      <c r="AFV488"/>
      <c r="AFW488"/>
      <c r="AFX488"/>
      <c r="AFY488"/>
      <c r="AFZ488"/>
      <c r="AGA488"/>
      <c r="AGB488"/>
      <c r="AGC488"/>
      <c r="AGD488"/>
      <c r="AGE488"/>
      <c r="AGF488"/>
      <c r="AGG488"/>
      <c r="AGH488"/>
      <c r="AGI488"/>
      <c r="AGJ488"/>
      <c r="AGK488"/>
      <c r="AGL488"/>
      <c r="AGM488"/>
      <c r="AGN488"/>
      <c r="AGO488"/>
      <c r="AGP488"/>
      <c r="AGQ488"/>
      <c r="AGR488"/>
      <c r="AGS488"/>
      <c r="AGT488"/>
      <c r="AGU488"/>
      <c r="AGV488"/>
      <c r="AGW488"/>
      <c r="AGX488"/>
      <c r="AGY488"/>
      <c r="AGZ488"/>
      <c r="AHA488"/>
      <c r="AHB488"/>
      <c r="AHC488"/>
      <c r="AHD488"/>
      <c r="AHE488"/>
      <c r="AHF488"/>
      <c r="AHG488"/>
      <c r="AHH488"/>
      <c r="AHI488"/>
      <c r="AHJ488"/>
      <c r="AHK488"/>
      <c r="AHL488"/>
      <c r="AHM488"/>
      <c r="AHN488"/>
      <c r="AHO488"/>
      <c r="AHP488"/>
      <c r="AHQ488"/>
      <c r="AHR488"/>
      <c r="AHS488"/>
      <c r="AHT488"/>
      <c r="AHU488"/>
      <c r="AHV488"/>
      <c r="AHW488"/>
      <c r="AHX488"/>
      <c r="AHY488"/>
      <c r="AHZ488"/>
      <c r="AIA488"/>
      <c r="AIB488"/>
      <c r="AIC488"/>
      <c r="AID488"/>
      <c r="AIE488"/>
      <c r="AIF488"/>
      <c r="AIG488"/>
      <c r="AIH488"/>
      <c r="AII488"/>
      <c r="AIJ488"/>
      <c r="AIK488"/>
      <c r="AIL488"/>
      <c r="AIM488"/>
      <c r="AIN488"/>
      <c r="AIO488"/>
      <c r="AIP488"/>
      <c r="AIQ488"/>
      <c r="AIR488"/>
      <c r="AIS488"/>
      <c r="AIT488"/>
      <c r="AIU488"/>
      <c r="AIV488"/>
      <c r="AIW488"/>
      <c r="AIX488"/>
      <c r="AIY488"/>
      <c r="AIZ488"/>
      <c r="AJA488"/>
      <c r="AJB488"/>
      <c r="AJC488"/>
      <c r="AJD488"/>
      <c r="AJE488"/>
      <c r="AJF488"/>
      <c r="AJG488"/>
      <c r="AJH488"/>
      <c r="AJI488"/>
      <c r="AJJ488"/>
      <c r="AJK488"/>
      <c r="AJL488"/>
      <c r="AJM488"/>
      <c r="AJN488"/>
      <c r="AJO488"/>
      <c r="AJP488"/>
      <c r="AJQ488"/>
      <c r="AJR488"/>
      <c r="AJS488"/>
      <c r="AJT488"/>
      <c r="AJU488"/>
      <c r="AJV488"/>
      <c r="AJW488"/>
      <c r="AJX488"/>
      <c r="AJY488"/>
      <c r="AJZ488"/>
      <c r="AKA488"/>
      <c r="AKB488"/>
      <c r="AKC488"/>
      <c r="AKD488"/>
      <c r="AKE488"/>
      <c r="AKF488"/>
      <c r="AKG488"/>
      <c r="AKH488"/>
      <c r="AKI488"/>
      <c r="AKJ488"/>
      <c r="AKK488"/>
      <c r="AKL488"/>
      <c r="AKM488"/>
      <c r="AKN488"/>
      <c r="AKO488"/>
      <c r="AKP488"/>
      <c r="AKQ488"/>
      <c r="AKR488"/>
      <c r="AKS488"/>
      <c r="AKT488"/>
      <c r="AKU488"/>
      <c r="AKV488"/>
      <c r="AKW488"/>
      <c r="AKX488"/>
      <c r="AKY488"/>
      <c r="AKZ488"/>
      <c r="ALA488"/>
      <c r="ALB488"/>
      <c r="ALC488"/>
      <c r="ALD488"/>
      <c r="ALE488"/>
      <c r="ALF488"/>
      <c r="ALG488"/>
      <c r="ALH488"/>
      <c r="ALI488"/>
      <c r="ALJ488"/>
      <c r="ALK488"/>
      <c r="ALL488"/>
      <c r="ALM488"/>
      <c r="ALN488"/>
      <c r="ALO488"/>
      <c r="ALP488"/>
      <c r="ALQ488"/>
      <c r="ALR488"/>
      <c r="ALS488"/>
      <c r="ALT488"/>
      <c r="ALU488"/>
      <c r="ALV488"/>
      <c r="ALW488"/>
      <c r="ALX488"/>
      <c r="ALY488"/>
      <c r="ALZ488"/>
      <c r="AMA488"/>
      <c r="AMB488"/>
      <c r="AMC488"/>
      <c r="AMD488"/>
      <c r="AME488"/>
      <c r="AMF488"/>
      <c r="AMG488"/>
      <c r="AMH488"/>
      <c r="AMI488"/>
      <c r="AMJ488"/>
      <c r="AMK488"/>
      <c r="AML488"/>
      <c r="AMM488"/>
    </row>
    <row r="489" spans="1:1027" ht="25.5" customHeight="1">
      <c r="A489" s="656"/>
      <c r="B489" s="657"/>
      <c r="C489" s="263"/>
      <c r="D489" s="161" t="s">
        <v>314</v>
      </c>
      <c r="E489" s="700" t="s">
        <v>219</v>
      </c>
      <c r="F489" s="700"/>
      <c r="G489" s="295">
        <v>15855</v>
      </c>
      <c r="H489" s="265">
        <v>15763</v>
      </c>
      <c r="I489" s="273">
        <v>7342.79</v>
      </c>
      <c r="J489" s="259">
        <f t="shared" si="54"/>
        <v>46.582439890883713</v>
      </c>
      <c r="K489" s="259">
        <f t="shared" si="55"/>
        <v>99.419741406496371</v>
      </c>
      <c r="L489" s="313"/>
      <c r="M489" s="161" t="s">
        <v>318</v>
      </c>
      <c r="N489" s="481" t="s">
        <v>231</v>
      </c>
      <c r="P489" s="267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  <c r="TH489"/>
      <c r="TI489"/>
      <c r="TJ489"/>
      <c r="TK489"/>
      <c r="TL489"/>
      <c r="TM489"/>
      <c r="TN489"/>
      <c r="TO489"/>
      <c r="TP489"/>
      <c r="TQ489"/>
      <c r="TR489"/>
      <c r="TS489"/>
      <c r="TT489"/>
      <c r="TU489"/>
      <c r="TV489"/>
      <c r="TW489"/>
      <c r="TX489"/>
      <c r="TY489"/>
      <c r="TZ489"/>
      <c r="UA489"/>
      <c r="UB489"/>
      <c r="UC489"/>
      <c r="UD489"/>
      <c r="UE489"/>
      <c r="UF489"/>
      <c r="UG489"/>
      <c r="UH489"/>
      <c r="UI489"/>
      <c r="UJ489"/>
      <c r="UK489"/>
      <c r="UL489"/>
      <c r="UM489"/>
      <c r="UN489"/>
      <c r="UO489"/>
      <c r="UP489"/>
      <c r="UQ489"/>
      <c r="UR489"/>
      <c r="US489"/>
      <c r="UT489"/>
      <c r="UU489"/>
      <c r="UV489"/>
      <c r="UW489"/>
      <c r="UX489"/>
      <c r="UY489"/>
      <c r="UZ489"/>
      <c r="VA489"/>
      <c r="VB489"/>
      <c r="VC489"/>
      <c r="VD489"/>
      <c r="VE489"/>
      <c r="VF489"/>
      <c r="VG489"/>
      <c r="VH489"/>
      <c r="VI489"/>
      <c r="VJ489"/>
      <c r="VK489"/>
      <c r="VL489"/>
      <c r="VM489"/>
      <c r="VN489"/>
      <c r="VO489"/>
      <c r="VP489"/>
      <c r="VQ489"/>
      <c r="VR489"/>
      <c r="VS489"/>
      <c r="VT489"/>
      <c r="VU489"/>
      <c r="VV489"/>
      <c r="VW489"/>
      <c r="VX489"/>
      <c r="VY489"/>
      <c r="VZ489"/>
      <c r="WA489"/>
      <c r="WB489"/>
      <c r="WC489"/>
      <c r="WD489"/>
      <c r="WE489"/>
      <c r="WF489"/>
      <c r="WG489"/>
      <c r="WH489"/>
      <c r="WI489"/>
      <c r="WJ489"/>
      <c r="WK489"/>
      <c r="WL489"/>
      <c r="WM489"/>
      <c r="WN489"/>
      <c r="WO489"/>
      <c r="WP489"/>
      <c r="WQ489"/>
      <c r="WR489"/>
      <c r="WS489"/>
      <c r="WT489"/>
      <c r="WU489"/>
      <c r="WV489"/>
      <c r="WW489"/>
      <c r="WX489"/>
      <c r="WY489"/>
      <c r="WZ489"/>
      <c r="XA489"/>
      <c r="XB489"/>
      <c r="XC489"/>
      <c r="XD489"/>
      <c r="XE489"/>
      <c r="XF489"/>
      <c r="XG489"/>
      <c r="XH489"/>
      <c r="XI489"/>
      <c r="XJ489"/>
      <c r="XK489"/>
      <c r="XL489"/>
      <c r="XM489"/>
      <c r="XN489"/>
      <c r="XO489"/>
      <c r="XP489"/>
      <c r="XQ489"/>
      <c r="XR489"/>
      <c r="XS489"/>
      <c r="XT489"/>
      <c r="XU489"/>
      <c r="XV489"/>
      <c r="XW489"/>
      <c r="XX489"/>
      <c r="XY489"/>
      <c r="XZ489"/>
      <c r="YA489"/>
      <c r="YB489"/>
      <c r="YC489"/>
      <c r="YD489"/>
      <c r="YE489"/>
      <c r="YF489"/>
      <c r="YG489"/>
      <c r="YH489"/>
      <c r="YI489"/>
      <c r="YJ489"/>
      <c r="YK489"/>
      <c r="YL489"/>
      <c r="YM489"/>
      <c r="YN489"/>
      <c r="YO489"/>
      <c r="YP489"/>
      <c r="YQ489"/>
      <c r="YR489"/>
      <c r="YS489"/>
      <c r="YT489"/>
      <c r="YU489"/>
      <c r="YV489"/>
      <c r="YW489"/>
      <c r="YX489"/>
      <c r="YY489"/>
      <c r="YZ489"/>
      <c r="ZA489"/>
      <c r="ZB489"/>
      <c r="ZC489"/>
      <c r="ZD489"/>
      <c r="ZE489"/>
      <c r="ZF489"/>
      <c r="ZG489"/>
      <c r="ZH489"/>
      <c r="ZI489"/>
      <c r="ZJ489"/>
      <c r="ZK489"/>
      <c r="ZL489"/>
      <c r="ZM489"/>
      <c r="ZN489"/>
      <c r="ZO489"/>
      <c r="ZP489"/>
      <c r="ZQ489"/>
      <c r="ZR489"/>
      <c r="ZS489"/>
      <c r="ZT489"/>
      <c r="ZU489"/>
      <c r="ZV489"/>
      <c r="ZW489"/>
      <c r="ZX489"/>
      <c r="ZY489"/>
      <c r="ZZ489"/>
      <c r="AAA489"/>
      <c r="AAB489"/>
      <c r="AAC489"/>
      <c r="AAD489"/>
      <c r="AAE489"/>
      <c r="AAF489"/>
      <c r="AAG489"/>
      <c r="AAH489"/>
      <c r="AAI489"/>
      <c r="AAJ489"/>
      <c r="AAK489"/>
      <c r="AAL489"/>
      <c r="AAM489"/>
      <c r="AAN489"/>
      <c r="AAO489"/>
      <c r="AAP489"/>
      <c r="AAQ489"/>
      <c r="AAR489"/>
      <c r="AAS489"/>
      <c r="AAT489"/>
      <c r="AAU489"/>
      <c r="AAV489"/>
      <c r="AAW489"/>
      <c r="AAX489"/>
      <c r="AAY489"/>
      <c r="AAZ489"/>
      <c r="ABA489"/>
      <c r="ABB489"/>
      <c r="ABC489"/>
      <c r="ABD489"/>
      <c r="ABE489"/>
      <c r="ABF489"/>
      <c r="ABG489"/>
      <c r="ABH489"/>
      <c r="ABI489"/>
      <c r="ABJ489"/>
      <c r="ABK489"/>
      <c r="ABL489"/>
      <c r="ABM489"/>
      <c r="ABN489"/>
      <c r="ABO489"/>
      <c r="ABP489"/>
      <c r="ABQ489"/>
      <c r="ABR489"/>
      <c r="ABS489"/>
      <c r="ABT489"/>
      <c r="ABU489"/>
      <c r="ABV489"/>
      <c r="ABW489"/>
      <c r="ABX489"/>
      <c r="ABY489"/>
      <c r="ABZ489"/>
      <c r="ACA489"/>
      <c r="ACB489"/>
      <c r="ACC489"/>
      <c r="ACD489"/>
      <c r="ACE489"/>
      <c r="ACF489"/>
      <c r="ACG489"/>
      <c r="ACH489"/>
      <c r="ACI489"/>
      <c r="ACJ489"/>
      <c r="ACK489"/>
      <c r="ACL489"/>
      <c r="ACM489"/>
      <c r="ACN489"/>
      <c r="ACO489"/>
      <c r="ACP489"/>
      <c r="ACQ489"/>
      <c r="ACR489"/>
      <c r="ACS489"/>
      <c r="ACT489"/>
      <c r="ACU489"/>
      <c r="ACV489"/>
      <c r="ACW489"/>
      <c r="ACX489"/>
      <c r="ACY489"/>
      <c r="ACZ489"/>
      <c r="ADA489"/>
      <c r="ADB489"/>
      <c r="ADC489"/>
      <c r="ADD489"/>
      <c r="ADE489"/>
      <c r="ADF489"/>
      <c r="ADG489"/>
      <c r="ADH489"/>
      <c r="ADI489"/>
      <c r="ADJ489"/>
      <c r="ADK489"/>
      <c r="ADL489"/>
      <c r="ADM489"/>
      <c r="ADN489"/>
      <c r="ADO489"/>
      <c r="ADP489"/>
      <c r="ADQ489"/>
      <c r="ADR489"/>
      <c r="ADS489"/>
      <c r="ADT489"/>
      <c r="ADU489"/>
      <c r="ADV489"/>
      <c r="ADW489"/>
      <c r="ADX489"/>
      <c r="ADY489"/>
      <c r="ADZ489"/>
      <c r="AEA489"/>
      <c r="AEB489"/>
      <c r="AEC489"/>
      <c r="AED489"/>
      <c r="AEE489"/>
      <c r="AEF489"/>
      <c r="AEG489"/>
      <c r="AEH489"/>
      <c r="AEI489"/>
      <c r="AEJ489"/>
      <c r="AEK489"/>
      <c r="AEL489"/>
      <c r="AEM489"/>
      <c r="AEN489"/>
      <c r="AEO489"/>
      <c r="AEP489"/>
      <c r="AEQ489"/>
      <c r="AER489"/>
      <c r="AES489"/>
      <c r="AET489"/>
      <c r="AEU489"/>
      <c r="AEV489"/>
      <c r="AEW489"/>
      <c r="AEX489"/>
      <c r="AEY489"/>
      <c r="AEZ489"/>
      <c r="AFA489"/>
      <c r="AFB489"/>
      <c r="AFC489"/>
      <c r="AFD489"/>
      <c r="AFE489"/>
      <c r="AFF489"/>
      <c r="AFG489"/>
      <c r="AFH489"/>
      <c r="AFI489"/>
      <c r="AFJ489"/>
      <c r="AFK489"/>
      <c r="AFL489"/>
      <c r="AFM489"/>
      <c r="AFN489"/>
      <c r="AFO489"/>
      <c r="AFP489"/>
      <c r="AFQ489"/>
      <c r="AFR489"/>
      <c r="AFS489"/>
      <c r="AFT489"/>
      <c r="AFU489"/>
      <c r="AFV489"/>
      <c r="AFW489"/>
      <c r="AFX489"/>
      <c r="AFY489"/>
      <c r="AFZ489"/>
      <c r="AGA489"/>
      <c r="AGB489"/>
      <c r="AGC489"/>
      <c r="AGD489"/>
      <c r="AGE489"/>
      <c r="AGF489"/>
      <c r="AGG489"/>
      <c r="AGH489"/>
      <c r="AGI489"/>
      <c r="AGJ489"/>
      <c r="AGK489"/>
      <c r="AGL489"/>
      <c r="AGM489"/>
      <c r="AGN489"/>
      <c r="AGO489"/>
      <c r="AGP489"/>
      <c r="AGQ489"/>
      <c r="AGR489"/>
      <c r="AGS489"/>
      <c r="AGT489"/>
      <c r="AGU489"/>
      <c r="AGV489"/>
      <c r="AGW489"/>
      <c r="AGX489"/>
      <c r="AGY489"/>
      <c r="AGZ489"/>
      <c r="AHA489"/>
      <c r="AHB489"/>
      <c r="AHC489"/>
      <c r="AHD489"/>
      <c r="AHE489"/>
      <c r="AHF489"/>
      <c r="AHG489"/>
      <c r="AHH489"/>
      <c r="AHI489"/>
      <c r="AHJ489"/>
      <c r="AHK489"/>
      <c r="AHL489"/>
      <c r="AHM489"/>
      <c r="AHN489"/>
      <c r="AHO489"/>
      <c r="AHP489"/>
      <c r="AHQ489"/>
      <c r="AHR489"/>
      <c r="AHS489"/>
      <c r="AHT489"/>
      <c r="AHU489"/>
      <c r="AHV489"/>
      <c r="AHW489"/>
      <c r="AHX489"/>
      <c r="AHY489"/>
      <c r="AHZ489"/>
      <c r="AIA489"/>
      <c r="AIB489"/>
      <c r="AIC489"/>
      <c r="AID489"/>
      <c r="AIE489"/>
      <c r="AIF489"/>
      <c r="AIG489"/>
      <c r="AIH489"/>
      <c r="AII489"/>
      <c r="AIJ489"/>
      <c r="AIK489"/>
      <c r="AIL489"/>
      <c r="AIM489"/>
      <c r="AIN489"/>
      <c r="AIO489"/>
      <c r="AIP489"/>
      <c r="AIQ489"/>
      <c r="AIR489"/>
      <c r="AIS489"/>
      <c r="AIT489"/>
      <c r="AIU489"/>
      <c r="AIV489"/>
      <c r="AIW489"/>
      <c r="AIX489"/>
      <c r="AIY489"/>
      <c r="AIZ489"/>
      <c r="AJA489"/>
      <c r="AJB489"/>
      <c r="AJC489"/>
      <c r="AJD489"/>
      <c r="AJE489"/>
      <c r="AJF489"/>
      <c r="AJG489"/>
      <c r="AJH489"/>
      <c r="AJI489"/>
      <c r="AJJ489"/>
      <c r="AJK489"/>
      <c r="AJL489"/>
      <c r="AJM489"/>
      <c r="AJN489"/>
      <c r="AJO489"/>
      <c r="AJP489"/>
      <c r="AJQ489"/>
      <c r="AJR489"/>
      <c r="AJS489"/>
      <c r="AJT489"/>
      <c r="AJU489"/>
      <c r="AJV489"/>
      <c r="AJW489"/>
      <c r="AJX489"/>
      <c r="AJY489"/>
      <c r="AJZ489"/>
      <c r="AKA489"/>
      <c r="AKB489"/>
      <c r="AKC489"/>
      <c r="AKD489"/>
      <c r="AKE489"/>
      <c r="AKF489"/>
      <c r="AKG489"/>
      <c r="AKH489"/>
      <c r="AKI489"/>
      <c r="AKJ489"/>
      <c r="AKK489"/>
      <c r="AKL489"/>
      <c r="AKM489"/>
      <c r="AKN489"/>
      <c r="AKO489"/>
      <c r="AKP489"/>
      <c r="AKQ489"/>
      <c r="AKR489"/>
      <c r="AKS489"/>
      <c r="AKT489"/>
      <c r="AKU489"/>
      <c r="AKV489"/>
      <c r="AKW489"/>
      <c r="AKX489"/>
      <c r="AKY489"/>
      <c r="AKZ489"/>
      <c r="ALA489"/>
      <c r="ALB489"/>
      <c r="ALC489"/>
      <c r="ALD489"/>
      <c r="ALE489"/>
      <c r="ALF489"/>
      <c r="ALG489"/>
      <c r="ALH489"/>
      <c r="ALI489"/>
      <c r="ALJ489"/>
      <c r="ALK489"/>
      <c r="ALL489"/>
      <c r="ALM489"/>
      <c r="ALN489"/>
      <c r="ALO489"/>
      <c r="ALP489"/>
      <c r="ALQ489"/>
      <c r="ALR489"/>
      <c r="ALS489"/>
      <c r="ALT489"/>
      <c r="ALU489"/>
      <c r="ALV489"/>
      <c r="ALW489"/>
      <c r="ALX489"/>
      <c r="ALY489"/>
      <c r="ALZ489"/>
      <c r="AMA489"/>
      <c r="AMB489"/>
      <c r="AMC489"/>
      <c r="AMD489"/>
      <c r="AME489"/>
      <c r="AMF489"/>
      <c r="AMG489"/>
      <c r="AMH489"/>
      <c r="AMI489"/>
      <c r="AMJ489"/>
      <c r="AMK489"/>
      <c r="AML489"/>
      <c r="AMM489"/>
    </row>
    <row r="490" spans="1:1027" ht="36.6" customHeight="1">
      <c r="A490" s="656"/>
      <c r="B490" s="657"/>
      <c r="C490" s="263"/>
      <c r="D490" s="161" t="s">
        <v>319</v>
      </c>
      <c r="E490" s="700" t="s">
        <v>401</v>
      </c>
      <c r="F490" s="700"/>
      <c r="G490" s="295">
        <v>500</v>
      </c>
      <c r="H490" s="265">
        <v>500</v>
      </c>
      <c r="I490" s="273">
        <v>200</v>
      </c>
      <c r="J490" s="259">
        <f t="shared" si="54"/>
        <v>40</v>
      </c>
      <c r="K490" s="259">
        <f t="shared" si="55"/>
        <v>100</v>
      </c>
      <c r="L490" s="313"/>
      <c r="M490" s="161" t="s">
        <v>314</v>
      </c>
      <c r="N490" s="373" t="s">
        <v>219</v>
      </c>
      <c r="P490" s="267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  <c r="QH490"/>
      <c r="QI490"/>
      <c r="QJ490"/>
      <c r="QK490"/>
      <c r="QL490"/>
      <c r="QM490"/>
      <c r="QN490"/>
      <c r="QO490"/>
      <c r="QP490"/>
      <c r="QQ490"/>
      <c r="QR490"/>
      <c r="QS490"/>
      <c r="QT490"/>
      <c r="QU490"/>
      <c r="QV490"/>
      <c r="QW490"/>
      <c r="QX490"/>
      <c r="QY490"/>
      <c r="QZ490"/>
      <c r="RA490"/>
      <c r="RB490"/>
      <c r="RC490"/>
      <c r="RD490"/>
      <c r="RE490"/>
      <c r="RF490"/>
      <c r="RG490"/>
      <c r="RH490"/>
      <c r="RI490"/>
      <c r="RJ490"/>
      <c r="RK490"/>
      <c r="RL490"/>
      <c r="RM490"/>
      <c r="RN490"/>
      <c r="RO490"/>
      <c r="RP490"/>
      <c r="RQ490"/>
      <c r="RR490"/>
      <c r="RS490"/>
      <c r="RT490"/>
      <c r="RU490"/>
      <c r="RV490"/>
      <c r="RW490"/>
      <c r="RX490"/>
      <c r="RY490"/>
      <c r="RZ490"/>
      <c r="SA490"/>
      <c r="SB490"/>
      <c r="SC490"/>
      <c r="SD490"/>
      <c r="SE490"/>
      <c r="SF490"/>
      <c r="SG490"/>
      <c r="SH490"/>
      <c r="SI490"/>
      <c r="SJ490"/>
      <c r="SK490"/>
      <c r="SL490"/>
      <c r="SM490"/>
      <c r="SN490"/>
      <c r="SO490"/>
      <c r="SP490"/>
      <c r="SQ490"/>
      <c r="SR490"/>
      <c r="SS490"/>
      <c r="ST490"/>
      <c r="SU490"/>
      <c r="SV490"/>
      <c r="SW490"/>
      <c r="SX490"/>
      <c r="SY490"/>
      <c r="SZ490"/>
      <c r="TA490"/>
      <c r="TB490"/>
      <c r="TC490"/>
      <c r="TD490"/>
      <c r="TE490"/>
      <c r="TF490"/>
      <c r="TG490"/>
      <c r="TH490"/>
      <c r="TI490"/>
      <c r="TJ490"/>
      <c r="TK490"/>
      <c r="TL490"/>
      <c r="TM490"/>
      <c r="TN490"/>
      <c r="TO490"/>
      <c r="TP490"/>
      <c r="TQ490"/>
      <c r="TR490"/>
      <c r="TS490"/>
      <c r="TT490"/>
      <c r="TU490"/>
      <c r="TV490"/>
      <c r="TW490"/>
      <c r="TX490"/>
      <c r="TY490"/>
      <c r="TZ490"/>
      <c r="UA490"/>
      <c r="UB490"/>
      <c r="UC490"/>
      <c r="UD490"/>
      <c r="UE490"/>
      <c r="UF490"/>
      <c r="UG490"/>
      <c r="UH490"/>
      <c r="UI490"/>
      <c r="UJ490"/>
      <c r="UK490"/>
      <c r="UL490"/>
      <c r="UM490"/>
      <c r="UN490"/>
      <c r="UO490"/>
      <c r="UP490"/>
      <c r="UQ490"/>
      <c r="UR490"/>
      <c r="US490"/>
      <c r="UT490"/>
      <c r="UU490"/>
      <c r="UV490"/>
      <c r="UW490"/>
      <c r="UX490"/>
      <c r="UY490"/>
      <c r="UZ490"/>
      <c r="VA490"/>
      <c r="VB490"/>
      <c r="VC490"/>
      <c r="VD490"/>
      <c r="VE490"/>
      <c r="VF490"/>
      <c r="VG490"/>
      <c r="VH490"/>
      <c r="VI490"/>
      <c r="VJ490"/>
      <c r="VK490"/>
      <c r="VL490"/>
      <c r="VM490"/>
      <c r="VN490"/>
      <c r="VO490"/>
      <c r="VP490"/>
      <c r="VQ490"/>
      <c r="VR490"/>
      <c r="VS490"/>
      <c r="VT490"/>
      <c r="VU490"/>
      <c r="VV490"/>
      <c r="VW490"/>
      <c r="VX490"/>
      <c r="VY490"/>
      <c r="VZ490"/>
      <c r="WA490"/>
      <c r="WB490"/>
      <c r="WC490"/>
      <c r="WD490"/>
      <c r="WE490"/>
      <c r="WF490"/>
      <c r="WG490"/>
      <c r="WH490"/>
      <c r="WI490"/>
      <c r="WJ490"/>
      <c r="WK490"/>
      <c r="WL490"/>
      <c r="WM490"/>
      <c r="WN490"/>
      <c r="WO490"/>
      <c r="WP490"/>
      <c r="WQ490"/>
      <c r="WR490"/>
      <c r="WS490"/>
      <c r="WT490"/>
      <c r="WU490"/>
      <c r="WV490"/>
      <c r="WW490"/>
      <c r="WX490"/>
      <c r="WY490"/>
      <c r="WZ490"/>
      <c r="XA490"/>
      <c r="XB490"/>
      <c r="XC490"/>
      <c r="XD490"/>
      <c r="XE490"/>
      <c r="XF490"/>
      <c r="XG490"/>
      <c r="XH490"/>
      <c r="XI490"/>
      <c r="XJ490"/>
      <c r="XK490"/>
      <c r="XL490"/>
      <c r="XM490"/>
      <c r="XN490"/>
      <c r="XO490"/>
      <c r="XP490"/>
      <c r="XQ490"/>
      <c r="XR490"/>
      <c r="XS490"/>
      <c r="XT490"/>
      <c r="XU490"/>
      <c r="XV490"/>
      <c r="XW490"/>
      <c r="XX490"/>
      <c r="XY490"/>
      <c r="XZ490"/>
      <c r="YA490"/>
      <c r="YB490"/>
      <c r="YC490"/>
      <c r="YD490"/>
      <c r="YE490"/>
      <c r="YF490"/>
      <c r="YG490"/>
      <c r="YH490"/>
      <c r="YI490"/>
      <c r="YJ490"/>
      <c r="YK490"/>
      <c r="YL490"/>
      <c r="YM490"/>
      <c r="YN490"/>
      <c r="YO490"/>
      <c r="YP490"/>
      <c r="YQ490"/>
      <c r="YR490"/>
      <c r="YS490"/>
      <c r="YT490"/>
      <c r="YU490"/>
      <c r="YV490"/>
      <c r="YW490"/>
      <c r="YX490"/>
      <c r="YY490"/>
      <c r="YZ490"/>
      <c r="ZA490"/>
      <c r="ZB490"/>
      <c r="ZC490"/>
      <c r="ZD490"/>
      <c r="ZE490"/>
      <c r="ZF490"/>
      <c r="ZG490"/>
      <c r="ZH490"/>
      <c r="ZI490"/>
      <c r="ZJ490"/>
      <c r="ZK490"/>
      <c r="ZL490"/>
      <c r="ZM490"/>
      <c r="ZN490"/>
      <c r="ZO490"/>
      <c r="ZP490"/>
      <c r="ZQ490"/>
      <c r="ZR490"/>
      <c r="ZS490"/>
      <c r="ZT490"/>
      <c r="ZU490"/>
      <c r="ZV490"/>
      <c r="ZW490"/>
      <c r="ZX490"/>
      <c r="ZY490"/>
      <c r="ZZ490"/>
      <c r="AAA490"/>
      <c r="AAB490"/>
      <c r="AAC490"/>
      <c r="AAD490"/>
      <c r="AAE490"/>
      <c r="AAF490"/>
      <c r="AAG490"/>
      <c r="AAH490"/>
      <c r="AAI490"/>
      <c r="AAJ490"/>
      <c r="AAK490"/>
      <c r="AAL490"/>
      <c r="AAM490"/>
      <c r="AAN490"/>
      <c r="AAO490"/>
      <c r="AAP490"/>
      <c r="AAQ490"/>
      <c r="AAR490"/>
      <c r="AAS490"/>
      <c r="AAT490"/>
      <c r="AAU490"/>
      <c r="AAV490"/>
      <c r="AAW490"/>
      <c r="AAX490"/>
      <c r="AAY490"/>
      <c r="AAZ490"/>
      <c r="ABA490"/>
      <c r="ABB490"/>
      <c r="ABC490"/>
      <c r="ABD490"/>
      <c r="ABE490"/>
      <c r="ABF490"/>
      <c r="ABG490"/>
      <c r="ABH490"/>
      <c r="ABI490"/>
      <c r="ABJ490"/>
      <c r="ABK490"/>
      <c r="ABL490"/>
      <c r="ABM490"/>
      <c r="ABN490"/>
      <c r="ABO490"/>
      <c r="ABP490"/>
      <c r="ABQ490"/>
      <c r="ABR490"/>
      <c r="ABS490"/>
      <c r="ABT490"/>
      <c r="ABU490"/>
      <c r="ABV490"/>
      <c r="ABW490"/>
      <c r="ABX490"/>
      <c r="ABY490"/>
      <c r="ABZ490"/>
      <c r="ACA490"/>
      <c r="ACB490"/>
      <c r="ACC490"/>
      <c r="ACD490"/>
      <c r="ACE490"/>
      <c r="ACF490"/>
      <c r="ACG490"/>
      <c r="ACH490"/>
      <c r="ACI490"/>
      <c r="ACJ490"/>
      <c r="ACK490"/>
      <c r="ACL490"/>
      <c r="ACM490"/>
      <c r="ACN490"/>
      <c r="ACO490"/>
      <c r="ACP490"/>
      <c r="ACQ490"/>
      <c r="ACR490"/>
      <c r="ACS490"/>
      <c r="ACT490"/>
      <c r="ACU490"/>
      <c r="ACV490"/>
      <c r="ACW490"/>
      <c r="ACX490"/>
      <c r="ACY490"/>
      <c r="ACZ490"/>
      <c r="ADA490"/>
      <c r="ADB490"/>
      <c r="ADC490"/>
      <c r="ADD490"/>
      <c r="ADE490"/>
      <c r="ADF490"/>
      <c r="ADG490"/>
      <c r="ADH490"/>
      <c r="ADI490"/>
      <c r="ADJ490"/>
      <c r="ADK490"/>
      <c r="ADL490"/>
      <c r="ADM490"/>
      <c r="ADN490"/>
      <c r="ADO490"/>
      <c r="ADP490"/>
      <c r="ADQ490"/>
      <c r="ADR490"/>
      <c r="ADS490"/>
      <c r="ADT490"/>
      <c r="ADU490"/>
      <c r="ADV490"/>
      <c r="ADW490"/>
      <c r="ADX490"/>
      <c r="ADY490"/>
      <c r="ADZ490"/>
      <c r="AEA490"/>
      <c r="AEB490"/>
      <c r="AEC490"/>
      <c r="AED490"/>
      <c r="AEE490"/>
      <c r="AEF490"/>
      <c r="AEG490"/>
      <c r="AEH490"/>
      <c r="AEI490"/>
      <c r="AEJ490"/>
      <c r="AEK490"/>
      <c r="AEL490"/>
      <c r="AEM490"/>
      <c r="AEN490"/>
      <c r="AEO490"/>
      <c r="AEP490"/>
      <c r="AEQ490"/>
      <c r="AER490"/>
      <c r="AES490"/>
      <c r="AET490"/>
      <c r="AEU490"/>
      <c r="AEV490"/>
      <c r="AEW490"/>
      <c r="AEX490"/>
      <c r="AEY490"/>
      <c r="AEZ490"/>
      <c r="AFA490"/>
      <c r="AFB490"/>
      <c r="AFC490"/>
      <c r="AFD490"/>
      <c r="AFE490"/>
      <c r="AFF490"/>
      <c r="AFG490"/>
      <c r="AFH490"/>
      <c r="AFI490"/>
      <c r="AFJ490"/>
      <c r="AFK490"/>
      <c r="AFL490"/>
      <c r="AFM490"/>
      <c r="AFN490"/>
      <c r="AFO490"/>
      <c r="AFP490"/>
      <c r="AFQ490"/>
      <c r="AFR490"/>
      <c r="AFS490"/>
      <c r="AFT490"/>
      <c r="AFU490"/>
      <c r="AFV490"/>
      <c r="AFW490"/>
      <c r="AFX490"/>
      <c r="AFY490"/>
      <c r="AFZ490"/>
      <c r="AGA490"/>
      <c r="AGB490"/>
      <c r="AGC490"/>
      <c r="AGD490"/>
      <c r="AGE490"/>
      <c r="AGF490"/>
      <c r="AGG490"/>
      <c r="AGH490"/>
      <c r="AGI490"/>
      <c r="AGJ490"/>
      <c r="AGK490"/>
      <c r="AGL490"/>
      <c r="AGM490"/>
      <c r="AGN490"/>
      <c r="AGO490"/>
      <c r="AGP490"/>
      <c r="AGQ490"/>
      <c r="AGR490"/>
      <c r="AGS490"/>
      <c r="AGT490"/>
      <c r="AGU490"/>
      <c r="AGV490"/>
      <c r="AGW490"/>
      <c r="AGX490"/>
      <c r="AGY490"/>
      <c r="AGZ490"/>
      <c r="AHA490"/>
      <c r="AHB490"/>
      <c r="AHC490"/>
      <c r="AHD490"/>
      <c r="AHE490"/>
      <c r="AHF490"/>
      <c r="AHG490"/>
      <c r="AHH490"/>
      <c r="AHI490"/>
      <c r="AHJ490"/>
      <c r="AHK490"/>
      <c r="AHL490"/>
      <c r="AHM490"/>
      <c r="AHN490"/>
      <c r="AHO490"/>
      <c r="AHP490"/>
      <c r="AHQ490"/>
      <c r="AHR490"/>
      <c r="AHS490"/>
      <c r="AHT490"/>
      <c r="AHU490"/>
      <c r="AHV490"/>
      <c r="AHW490"/>
      <c r="AHX490"/>
      <c r="AHY490"/>
      <c r="AHZ490"/>
      <c r="AIA490"/>
      <c r="AIB490"/>
      <c r="AIC490"/>
      <c r="AID490"/>
      <c r="AIE490"/>
      <c r="AIF490"/>
      <c r="AIG490"/>
      <c r="AIH490"/>
      <c r="AII490"/>
      <c r="AIJ490"/>
      <c r="AIK490"/>
      <c r="AIL490"/>
      <c r="AIM490"/>
      <c r="AIN490"/>
      <c r="AIO490"/>
      <c r="AIP490"/>
      <c r="AIQ490"/>
      <c r="AIR490"/>
      <c r="AIS490"/>
      <c r="AIT490"/>
      <c r="AIU490"/>
      <c r="AIV490"/>
      <c r="AIW490"/>
      <c r="AIX490"/>
      <c r="AIY490"/>
      <c r="AIZ490"/>
      <c r="AJA490"/>
      <c r="AJB490"/>
      <c r="AJC490"/>
      <c r="AJD490"/>
      <c r="AJE490"/>
      <c r="AJF490"/>
      <c r="AJG490"/>
      <c r="AJH490"/>
      <c r="AJI490"/>
      <c r="AJJ490"/>
      <c r="AJK490"/>
      <c r="AJL490"/>
      <c r="AJM490"/>
      <c r="AJN490"/>
      <c r="AJO490"/>
      <c r="AJP490"/>
      <c r="AJQ490"/>
      <c r="AJR490"/>
      <c r="AJS490"/>
      <c r="AJT490"/>
      <c r="AJU490"/>
      <c r="AJV490"/>
      <c r="AJW490"/>
      <c r="AJX490"/>
      <c r="AJY490"/>
      <c r="AJZ490"/>
      <c r="AKA490"/>
      <c r="AKB490"/>
      <c r="AKC490"/>
      <c r="AKD490"/>
      <c r="AKE490"/>
      <c r="AKF490"/>
      <c r="AKG490"/>
      <c r="AKH490"/>
      <c r="AKI490"/>
      <c r="AKJ490"/>
      <c r="AKK490"/>
      <c r="AKL490"/>
      <c r="AKM490"/>
      <c r="AKN490"/>
      <c r="AKO490"/>
      <c r="AKP490"/>
      <c r="AKQ490"/>
      <c r="AKR490"/>
      <c r="AKS490"/>
      <c r="AKT490"/>
      <c r="AKU490"/>
      <c r="AKV490"/>
      <c r="AKW490"/>
      <c r="AKX490"/>
      <c r="AKY490"/>
      <c r="AKZ490"/>
      <c r="ALA490"/>
      <c r="ALB490"/>
      <c r="ALC490"/>
      <c r="ALD490"/>
      <c r="ALE490"/>
      <c r="ALF490"/>
      <c r="ALG490"/>
      <c r="ALH490"/>
      <c r="ALI490"/>
      <c r="ALJ490"/>
      <c r="ALK490"/>
      <c r="ALL490"/>
      <c r="ALM490"/>
      <c r="ALN490"/>
      <c r="ALO490"/>
      <c r="ALP490"/>
      <c r="ALQ490"/>
      <c r="ALR490"/>
      <c r="ALS490"/>
      <c r="ALT490"/>
      <c r="ALU490"/>
      <c r="ALV490"/>
      <c r="ALW490"/>
      <c r="ALX490"/>
      <c r="ALY490"/>
      <c r="ALZ490"/>
      <c r="AMA490"/>
      <c r="AMB490"/>
      <c r="AMC490"/>
      <c r="AMD490"/>
      <c r="AME490"/>
      <c r="AMF490"/>
      <c r="AMG490"/>
      <c r="AMH490"/>
      <c r="AMI490"/>
      <c r="AMJ490"/>
      <c r="AMK490"/>
      <c r="AML490"/>
      <c r="AMM490"/>
    </row>
    <row r="491" spans="1:1027" ht="25.5" customHeight="1">
      <c r="A491" s="656"/>
      <c r="B491" s="657"/>
      <c r="C491" s="263"/>
      <c r="D491" s="161" t="s">
        <v>320</v>
      </c>
      <c r="E491" s="700" t="s">
        <v>245</v>
      </c>
      <c r="F491" s="700"/>
      <c r="G491" s="295">
        <v>400</v>
      </c>
      <c r="H491" s="265">
        <v>400</v>
      </c>
      <c r="I491" s="273">
        <v>0</v>
      </c>
      <c r="J491" s="259">
        <f t="shared" si="54"/>
        <v>0</v>
      </c>
      <c r="K491" s="259">
        <f t="shared" si="55"/>
        <v>100</v>
      </c>
      <c r="L491" s="313"/>
      <c r="M491" s="161" t="s">
        <v>319</v>
      </c>
      <c r="N491" s="373" t="s">
        <v>401</v>
      </c>
      <c r="P491" s="267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  <c r="RA491"/>
      <c r="RB491"/>
      <c r="RC491"/>
      <c r="RD491"/>
      <c r="RE491"/>
      <c r="RF491"/>
      <c r="RG491"/>
      <c r="RH491"/>
      <c r="RI491"/>
      <c r="RJ491"/>
      <c r="RK491"/>
      <c r="RL491"/>
      <c r="RM491"/>
      <c r="RN491"/>
      <c r="RO491"/>
      <c r="RP491"/>
      <c r="RQ491"/>
      <c r="RR491"/>
      <c r="RS491"/>
      <c r="RT491"/>
      <c r="RU491"/>
      <c r="RV491"/>
      <c r="RW491"/>
      <c r="RX491"/>
      <c r="RY491"/>
      <c r="RZ491"/>
      <c r="SA491"/>
      <c r="SB491"/>
      <c r="SC491"/>
      <c r="SD491"/>
      <c r="SE491"/>
      <c r="SF491"/>
      <c r="SG491"/>
      <c r="SH491"/>
      <c r="SI491"/>
      <c r="SJ491"/>
      <c r="SK491"/>
      <c r="SL491"/>
      <c r="SM491"/>
      <c r="SN491"/>
      <c r="SO491"/>
      <c r="SP491"/>
      <c r="SQ491"/>
      <c r="SR491"/>
      <c r="SS491"/>
      <c r="ST491"/>
      <c r="SU491"/>
      <c r="SV491"/>
      <c r="SW491"/>
      <c r="SX491"/>
      <c r="SY491"/>
      <c r="SZ491"/>
      <c r="TA491"/>
      <c r="TB491"/>
      <c r="TC491"/>
      <c r="TD491"/>
      <c r="TE491"/>
      <c r="TF491"/>
      <c r="TG491"/>
      <c r="TH491"/>
      <c r="TI491"/>
      <c r="TJ491"/>
      <c r="TK491"/>
      <c r="TL491"/>
      <c r="TM491"/>
      <c r="TN491"/>
      <c r="TO491"/>
      <c r="TP491"/>
      <c r="TQ491"/>
      <c r="TR491"/>
      <c r="TS491"/>
      <c r="TT491"/>
      <c r="TU491"/>
      <c r="TV491"/>
      <c r="TW491"/>
      <c r="TX491"/>
      <c r="TY491"/>
      <c r="TZ491"/>
      <c r="UA491"/>
      <c r="UB491"/>
      <c r="UC491"/>
      <c r="UD491"/>
      <c r="UE491"/>
      <c r="UF491"/>
      <c r="UG491"/>
      <c r="UH491"/>
      <c r="UI491"/>
      <c r="UJ491"/>
      <c r="UK491"/>
      <c r="UL491"/>
      <c r="UM491"/>
      <c r="UN491"/>
      <c r="UO491"/>
      <c r="UP491"/>
      <c r="UQ491"/>
      <c r="UR491"/>
      <c r="US491"/>
      <c r="UT491"/>
      <c r="UU491"/>
      <c r="UV491"/>
      <c r="UW491"/>
      <c r="UX491"/>
      <c r="UY491"/>
      <c r="UZ491"/>
      <c r="VA491"/>
      <c r="VB491"/>
      <c r="VC491"/>
      <c r="VD491"/>
      <c r="VE491"/>
      <c r="VF491"/>
      <c r="VG491"/>
      <c r="VH491"/>
      <c r="VI491"/>
      <c r="VJ491"/>
      <c r="VK491"/>
      <c r="VL491"/>
      <c r="VM491"/>
      <c r="VN491"/>
      <c r="VO491"/>
      <c r="VP491"/>
      <c r="VQ491"/>
      <c r="VR491"/>
      <c r="VS491"/>
      <c r="VT491"/>
      <c r="VU491"/>
      <c r="VV491"/>
      <c r="VW491"/>
      <c r="VX491"/>
      <c r="VY491"/>
      <c r="VZ491"/>
      <c r="WA491"/>
      <c r="WB491"/>
      <c r="WC491"/>
      <c r="WD491"/>
      <c r="WE491"/>
      <c r="WF491"/>
      <c r="WG491"/>
      <c r="WH491"/>
      <c r="WI491"/>
      <c r="WJ491"/>
      <c r="WK491"/>
      <c r="WL491"/>
      <c r="WM491"/>
      <c r="WN491"/>
      <c r="WO491"/>
      <c r="WP491"/>
      <c r="WQ491"/>
      <c r="WR491"/>
      <c r="WS491"/>
      <c r="WT491"/>
      <c r="WU491"/>
      <c r="WV491"/>
      <c r="WW491"/>
      <c r="WX491"/>
      <c r="WY491"/>
      <c r="WZ491"/>
      <c r="XA491"/>
      <c r="XB491"/>
      <c r="XC491"/>
      <c r="XD491"/>
      <c r="XE491"/>
      <c r="XF491"/>
      <c r="XG491"/>
      <c r="XH491"/>
      <c r="XI491"/>
      <c r="XJ491"/>
      <c r="XK491"/>
      <c r="XL491"/>
      <c r="XM491"/>
      <c r="XN491"/>
      <c r="XO491"/>
      <c r="XP491"/>
      <c r="XQ491"/>
      <c r="XR491"/>
      <c r="XS491"/>
      <c r="XT491"/>
      <c r="XU491"/>
      <c r="XV491"/>
      <c r="XW491"/>
      <c r="XX491"/>
      <c r="XY491"/>
      <c r="XZ491"/>
      <c r="YA491"/>
      <c r="YB491"/>
      <c r="YC491"/>
      <c r="YD491"/>
      <c r="YE491"/>
      <c r="YF491"/>
      <c r="YG491"/>
      <c r="YH491"/>
      <c r="YI491"/>
      <c r="YJ491"/>
      <c r="YK491"/>
      <c r="YL491"/>
      <c r="YM491"/>
      <c r="YN491"/>
      <c r="YO491"/>
      <c r="YP491"/>
      <c r="YQ491"/>
      <c r="YR491"/>
      <c r="YS491"/>
      <c r="YT491"/>
      <c r="YU491"/>
      <c r="YV491"/>
      <c r="YW491"/>
      <c r="YX491"/>
      <c r="YY491"/>
      <c r="YZ491"/>
      <c r="ZA491"/>
      <c r="ZB491"/>
      <c r="ZC491"/>
      <c r="ZD491"/>
      <c r="ZE491"/>
      <c r="ZF491"/>
      <c r="ZG491"/>
      <c r="ZH491"/>
      <c r="ZI491"/>
      <c r="ZJ491"/>
      <c r="ZK491"/>
      <c r="ZL491"/>
      <c r="ZM491"/>
      <c r="ZN491"/>
      <c r="ZO491"/>
      <c r="ZP491"/>
      <c r="ZQ491"/>
      <c r="ZR491"/>
      <c r="ZS491"/>
      <c r="ZT491"/>
      <c r="ZU491"/>
      <c r="ZV491"/>
      <c r="ZW491"/>
      <c r="ZX491"/>
      <c r="ZY491"/>
      <c r="ZZ491"/>
      <c r="AAA491"/>
      <c r="AAB491"/>
      <c r="AAC491"/>
      <c r="AAD491"/>
      <c r="AAE491"/>
      <c r="AAF491"/>
      <c r="AAG491"/>
      <c r="AAH491"/>
      <c r="AAI491"/>
      <c r="AAJ491"/>
      <c r="AAK491"/>
      <c r="AAL491"/>
      <c r="AAM491"/>
      <c r="AAN491"/>
      <c r="AAO491"/>
      <c r="AAP491"/>
      <c r="AAQ491"/>
      <c r="AAR491"/>
      <c r="AAS491"/>
      <c r="AAT491"/>
      <c r="AAU491"/>
      <c r="AAV491"/>
      <c r="AAW491"/>
      <c r="AAX491"/>
      <c r="AAY491"/>
      <c r="AAZ491"/>
      <c r="ABA491"/>
      <c r="ABB491"/>
      <c r="ABC491"/>
      <c r="ABD491"/>
      <c r="ABE491"/>
      <c r="ABF491"/>
      <c r="ABG491"/>
      <c r="ABH491"/>
      <c r="ABI491"/>
      <c r="ABJ491"/>
      <c r="ABK491"/>
      <c r="ABL491"/>
      <c r="ABM491"/>
      <c r="ABN491"/>
      <c r="ABO491"/>
      <c r="ABP491"/>
      <c r="ABQ491"/>
      <c r="ABR491"/>
      <c r="ABS491"/>
      <c r="ABT491"/>
      <c r="ABU491"/>
      <c r="ABV491"/>
      <c r="ABW491"/>
      <c r="ABX491"/>
      <c r="ABY491"/>
      <c r="ABZ491"/>
      <c r="ACA491"/>
      <c r="ACB491"/>
      <c r="ACC491"/>
      <c r="ACD491"/>
      <c r="ACE491"/>
      <c r="ACF491"/>
      <c r="ACG491"/>
      <c r="ACH491"/>
      <c r="ACI491"/>
      <c r="ACJ491"/>
      <c r="ACK491"/>
      <c r="ACL491"/>
      <c r="ACM491"/>
      <c r="ACN491"/>
      <c r="ACO491"/>
      <c r="ACP491"/>
      <c r="ACQ491"/>
      <c r="ACR491"/>
      <c r="ACS491"/>
      <c r="ACT491"/>
      <c r="ACU491"/>
      <c r="ACV491"/>
      <c r="ACW491"/>
      <c r="ACX491"/>
      <c r="ACY491"/>
      <c r="ACZ491"/>
      <c r="ADA491"/>
      <c r="ADB491"/>
      <c r="ADC491"/>
      <c r="ADD491"/>
      <c r="ADE491"/>
      <c r="ADF491"/>
      <c r="ADG491"/>
      <c r="ADH491"/>
      <c r="ADI491"/>
      <c r="ADJ491"/>
      <c r="ADK491"/>
      <c r="ADL491"/>
      <c r="ADM491"/>
      <c r="ADN491"/>
      <c r="ADO491"/>
      <c r="ADP491"/>
      <c r="ADQ491"/>
      <c r="ADR491"/>
      <c r="ADS491"/>
      <c r="ADT491"/>
      <c r="ADU491"/>
      <c r="ADV491"/>
      <c r="ADW491"/>
      <c r="ADX491"/>
      <c r="ADY491"/>
      <c r="ADZ491"/>
      <c r="AEA491"/>
      <c r="AEB491"/>
      <c r="AEC491"/>
      <c r="AED491"/>
      <c r="AEE491"/>
      <c r="AEF491"/>
      <c r="AEG491"/>
      <c r="AEH491"/>
      <c r="AEI491"/>
      <c r="AEJ491"/>
      <c r="AEK491"/>
      <c r="AEL491"/>
      <c r="AEM491"/>
      <c r="AEN491"/>
      <c r="AEO491"/>
      <c r="AEP491"/>
      <c r="AEQ491"/>
      <c r="AER491"/>
      <c r="AES491"/>
      <c r="AET491"/>
      <c r="AEU491"/>
      <c r="AEV491"/>
      <c r="AEW491"/>
      <c r="AEX491"/>
      <c r="AEY491"/>
      <c r="AEZ491"/>
      <c r="AFA491"/>
      <c r="AFB491"/>
      <c r="AFC491"/>
      <c r="AFD491"/>
      <c r="AFE491"/>
      <c r="AFF491"/>
      <c r="AFG491"/>
      <c r="AFH491"/>
      <c r="AFI491"/>
      <c r="AFJ491"/>
      <c r="AFK491"/>
      <c r="AFL491"/>
      <c r="AFM491"/>
      <c r="AFN491"/>
      <c r="AFO491"/>
      <c r="AFP491"/>
      <c r="AFQ491"/>
      <c r="AFR491"/>
      <c r="AFS491"/>
      <c r="AFT491"/>
      <c r="AFU491"/>
      <c r="AFV491"/>
      <c r="AFW491"/>
      <c r="AFX491"/>
      <c r="AFY491"/>
      <c r="AFZ491"/>
      <c r="AGA491"/>
      <c r="AGB491"/>
      <c r="AGC491"/>
      <c r="AGD491"/>
      <c r="AGE491"/>
      <c r="AGF491"/>
      <c r="AGG491"/>
      <c r="AGH491"/>
      <c r="AGI491"/>
      <c r="AGJ491"/>
      <c r="AGK491"/>
      <c r="AGL491"/>
      <c r="AGM491"/>
      <c r="AGN491"/>
      <c r="AGO491"/>
      <c r="AGP491"/>
      <c r="AGQ491"/>
      <c r="AGR491"/>
      <c r="AGS491"/>
      <c r="AGT491"/>
      <c r="AGU491"/>
      <c r="AGV491"/>
      <c r="AGW491"/>
      <c r="AGX491"/>
      <c r="AGY491"/>
      <c r="AGZ491"/>
      <c r="AHA491"/>
      <c r="AHB491"/>
      <c r="AHC491"/>
      <c r="AHD491"/>
      <c r="AHE491"/>
      <c r="AHF491"/>
      <c r="AHG491"/>
      <c r="AHH491"/>
      <c r="AHI491"/>
      <c r="AHJ491"/>
      <c r="AHK491"/>
      <c r="AHL491"/>
      <c r="AHM491"/>
      <c r="AHN491"/>
      <c r="AHO491"/>
      <c r="AHP491"/>
      <c r="AHQ491"/>
      <c r="AHR491"/>
      <c r="AHS491"/>
      <c r="AHT491"/>
      <c r="AHU491"/>
      <c r="AHV491"/>
      <c r="AHW491"/>
      <c r="AHX491"/>
      <c r="AHY491"/>
      <c r="AHZ491"/>
      <c r="AIA491"/>
      <c r="AIB491"/>
      <c r="AIC491"/>
      <c r="AID491"/>
      <c r="AIE491"/>
      <c r="AIF491"/>
      <c r="AIG491"/>
      <c r="AIH491"/>
      <c r="AII491"/>
      <c r="AIJ491"/>
      <c r="AIK491"/>
      <c r="AIL491"/>
      <c r="AIM491"/>
      <c r="AIN491"/>
      <c r="AIO491"/>
      <c r="AIP491"/>
      <c r="AIQ491"/>
      <c r="AIR491"/>
      <c r="AIS491"/>
      <c r="AIT491"/>
      <c r="AIU491"/>
      <c r="AIV491"/>
      <c r="AIW491"/>
      <c r="AIX491"/>
      <c r="AIY491"/>
      <c r="AIZ491"/>
      <c r="AJA491"/>
      <c r="AJB491"/>
      <c r="AJC491"/>
      <c r="AJD491"/>
      <c r="AJE491"/>
      <c r="AJF491"/>
      <c r="AJG491"/>
      <c r="AJH491"/>
      <c r="AJI491"/>
      <c r="AJJ491"/>
      <c r="AJK491"/>
      <c r="AJL491"/>
      <c r="AJM491"/>
      <c r="AJN491"/>
      <c r="AJO491"/>
      <c r="AJP491"/>
      <c r="AJQ491"/>
      <c r="AJR491"/>
      <c r="AJS491"/>
      <c r="AJT491"/>
      <c r="AJU491"/>
      <c r="AJV491"/>
      <c r="AJW491"/>
      <c r="AJX491"/>
      <c r="AJY491"/>
      <c r="AJZ491"/>
      <c r="AKA491"/>
      <c r="AKB491"/>
      <c r="AKC491"/>
      <c r="AKD491"/>
      <c r="AKE491"/>
      <c r="AKF491"/>
      <c r="AKG491"/>
      <c r="AKH491"/>
      <c r="AKI491"/>
      <c r="AKJ491"/>
      <c r="AKK491"/>
      <c r="AKL491"/>
      <c r="AKM491"/>
      <c r="AKN491"/>
      <c r="AKO491"/>
      <c r="AKP491"/>
      <c r="AKQ491"/>
      <c r="AKR491"/>
      <c r="AKS491"/>
      <c r="AKT491"/>
      <c r="AKU491"/>
      <c r="AKV491"/>
      <c r="AKW491"/>
      <c r="AKX491"/>
      <c r="AKY491"/>
      <c r="AKZ491"/>
      <c r="ALA491"/>
      <c r="ALB491"/>
      <c r="ALC491"/>
      <c r="ALD491"/>
      <c r="ALE491"/>
      <c r="ALF491"/>
      <c r="ALG491"/>
      <c r="ALH491"/>
      <c r="ALI491"/>
      <c r="ALJ491"/>
      <c r="ALK491"/>
      <c r="ALL491"/>
      <c r="ALM491"/>
      <c r="ALN491"/>
      <c r="ALO491"/>
      <c r="ALP491"/>
      <c r="ALQ491"/>
      <c r="ALR491"/>
      <c r="ALS491"/>
      <c r="ALT491"/>
      <c r="ALU491"/>
      <c r="ALV491"/>
      <c r="ALW491"/>
      <c r="ALX491"/>
      <c r="ALY491"/>
      <c r="ALZ491"/>
      <c r="AMA491"/>
      <c r="AMB491"/>
      <c r="AMC491"/>
      <c r="AMD491"/>
      <c r="AME491"/>
      <c r="AMF491"/>
      <c r="AMG491"/>
      <c r="AMH491"/>
      <c r="AMI491"/>
      <c r="AMJ491"/>
      <c r="AMK491"/>
      <c r="AML491"/>
      <c r="AMM491"/>
    </row>
    <row r="492" spans="1:1027" ht="25.5" customHeight="1">
      <c r="A492" s="656"/>
      <c r="B492" s="657"/>
      <c r="C492" s="274"/>
      <c r="D492" s="163" t="s">
        <v>321</v>
      </c>
      <c r="E492" s="701" t="s">
        <v>226</v>
      </c>
      <c r="F492" s="701"/>
      <c r="G492" s="295">
        <v>200</v>
      </c>
      <c r="H492" s="275">
        <v>200</v>
      </c>
      <c r="I492" s="456">
        <v>0</v>
      </c>
      <c r="J492" s="259">
        <f t="shared" si="54"/>
        <v>0</v>
      </c>
      <c r="K492" s="259">
        <f t="shared" si="55"/>
        <v>100</v>
      </c>
      <c r="L492" s="313"/>
      <c r="M492" s="161" t="s">
        <v>320</v>
      </c>
      <c r="N492" s="373" t="s">
        <v>245</v>
      </c>
      <c r="P492" s="267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  <c r="MG492"/>
      <c r="MH492"/>
      <c r="MI492"/>
      <c r="MJ492"/>
      <c r="MK492"/>
      <c r="ML492"/>
      <c r="MM492"/>
      <c r="MN492"/>
      <c r="MO492"/>
      <c r="MP492"/>
      <c r="MQ492"/>
      <c r="MR492"/>
      <c r="MS492"/>
      <c r="MT492"/>
      <c r="MU492"/>
      <c r="MV492"/>
      <c r="MW492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  <c r="OG492"/>
      <c r="OH492"/>
      <c r="OI492"/>
      <c r="OJ492"/>
      <c r="OK492"/>
      <c r="OL492"/>
      <c r="OM492"/>
      <c r="ON492"/>
      <c r="OO492"/>
      <c r="OP492"/>
      <c r="OQ492"/>
      <c r="OR492"/>
      <c r="OS492"/>
      <c r="OT492"/>
      <c r="OU492"/>
      <c r="OV492"/>
      <c r="OW492"/>
      <c r="OX492"/>
      <c r="OY492"/>
      <c r="OZ492"/>
      <c r="PA492"/>
      <c r="PB492"/>
      <c r="PC492"/>
      <c r="PD492"/>
      <c r="PE492"/>
      <c r="PF492"/>
      <c r="PG492"/>
      <c r="PH492"/>
      <c r="PI492"/>
      <c r="PJ492"/>
      <c r="PK492"/>
      <c r="PL492"/>
      <c r="PM492"/>
      <c r="PN492"/>
      <c r="PO492"/>
      <c r="PP492"/>
      <c r="PQ492"/>
      <c r="PR492"/>
      <c r="PS492"/>
      <c r="PT492"/>
      <c r="PU492"/>
      <c r="PV492"/>
      <c r="PW492"/>
      <c r="PX492"/>
      <c r="PY492"/>
      <c r="PZ492"/>
      <c r="QA492"/>
      <c r="QB492"/>
      <c r="QC492"/>
      <c r="QD492"/>
      <c r="QE492"/>
      <c r="QF492"/>
      <c r="QG492"/>
      <c r="QH492"/>
      <c r="QI492"/>
      <c r="QJ492"/>
      <c r="QK492"/>
      <c r="QL492"/>
      <c r="QM492"/>
      <c r="QN492"/>
      <c r="QO492"/>
      <c r="QP492"/>
      <c r="QQ492"/>
      <c r="QR492"/>
      <c r="QS492"/>
      <c r="QT492"/>
      <c r="QU492"/>
      <c r="QV492"/>
      <c r="QW492"/>
      <c r="QX492"/>
      <c r="QY492"/>
      <c r="QZ492"/>
      <c r="RA492"/>
      <c r="RB492"/>
      <c r="RC492"/>
      <c r="RD492"/>
      <c r="RE492"/>
      <c r="RF492"/>
      <c r="RG492"/>
      <c r="RH492"/>
      <c r="RI492"/>
      <c r="RJ492"/>
      <c r="RK492"/>
      <c r="RL492"/>
      <c r="RM492"/>
      <c r="RN492"/>
      <c r="RO492"/>
      <c r="RP492"/>
      <c r="RQ492"/>
      <c r="RR492"/>
      <c r="RS492"/>
      <c r="RT492"/>
      <c r="RU492"/>
      <c r="RV492"/>
      <c r="RW492"/>
      <c r="RX492"/>
      <c r="RY492"/>
      <c r="RZ492"/>
      <c r="SA492"/>
      <c r="SB492"/>
      <c r="SC492"/>
      <c r="SD492"/>
      <c r="SE492"/>
      <c r="SF492"/>
      <c r="SG492"/>
      <c r="SH492"/>
      <c r="SI492"/>
      <c r="SJ492"/>
      <c r="SK492"/>
      <c r="SL492"/>
      <c r="SM492"/>
      <c r="SN492"/>
      <c r="SO492"/>
      <c r="SP492"/>
      <c r="SQ492"/>
      <c r="SR492"/>
      <c r="SS492"/>
      <c r="ST492"/>
      <c r="SU492"/>
      <c r="SV492"/>
      <c r="SW492"/>
      <c r="SX492"/>
      <c r="SY492"/>
      <c r="SZ492"/>
      <c r="TA492"/>
      <c r="TB492"/>
      <c r="TC492"/>
      <c r="TD492"/>
      <c r="TE492"/>
      <c r="TF492"/>
      <c r="TG492"/>
      <c r="TH492"/>
      <c r="TI492"/>
      <c r="TJ492"/>
      <c r="TK492"/>
      <c r="TL492"/>
      <c r="TM492"/>
      <c r="TN492"/>
      <c r="TO492"/>
      <c r="TP492"/>
      <c r="TQ492"/>
      <c r="TR492"/>
      <c r="TS492"/>
      <c r="TT492"/>
      <c r="TU492"/>
      <c r="TV492"/>
      <c r="TW492"/>
      <c r="TX492"/>
      <c r="TY492"/>
      <c r="TZ492"/>
      <c r="UA492"/>
      <c r="UB492"/>
      <c r="UC492"/>
      <c r="UD492"/>
      <c r="UE492"/>
      <c r="UF492"/>
      <c r="UG492"/>
      <c r="UH492"/>
      <c r="UI492"/>
      <c r="UJ492"/>
      <c r="UK492"/>
      <c r="UL492"/>
      <c r="UM492"/>
      <c r="UN492"/>
      <c r="UO492"/>
      <c r="UP492"/>
      <c r="UQ492"/>
      <c r="UR492"/>
      <c r="US492"/>
      <c r="UT492"/>
      <c r="UU492"/>
      <c r="UV492"/>
      <c r="UW492"/>
      <c r="UX492"/>
      <c r="UY492"/>
      <c r="UZ492"/>
      <c r="VA492"/>
      <c r="VB492"/>
      <c r="VC492"/>
      <c r="VD492"/>
      <c r="VE492"/>
      <c r="VF492"/>
      <c r="VG492"/>
      <c r="VH492"/>
      <c r="VI492"/>
      <c r="VJ492"/>
      <c r="VK492"/>
      <c r="VL492"/>
      <c r="VM492"/>
      <c r="VN492"/>
      <c r="VO492"/>
      <c r="VP492"/>
      <c r="VQ492"/>
      <c r="VR492"/>
      <c r="VS492"/>
      <c r="VT492"/>
      <c r="VU492"/>
      <c r="VV492"/>
      <c r="VW492"/>
      <c r="VX492"/>
      <c r="VY492"/>
      <c r="VZ492"/>
      <c r="WA492"/>
      <c r="WB492"/>
      <c r="WC492"/>
      <c r="WD492"/>
      <c r="WE492"/>
      <c r="WF492"/>
      <c r="WG492"/>
      <c r="WH492"/>
      <c r="WI492"/>
      <c r="WJ492"/>
      <c r="WK492"/>
      <c r="WL492"/>
      <c r="WM492"/>
      <c r="WN492"/>
      <c r="WO492"/>
      <c r="WP492"/>
      <c r="WQ492"/>
      <c r="WR492"/>
      <c r="WS492"/>
      <c r="WT492"/>
      <c r="WU492"/>
      <c r="WV492"/>
      <c r="WW492"/>
      <c r="WX492"/>
      <c r="WY492"/>
      <c r="WZ492"/>
      <c r="XA492"/>
      <c r="XB492"/>
      <c r="XC492"/>
      <c r="XD492"/>
      <c r="XE492"/>
      <c r="XF492"/>
      <c r="XG492"/>
      <c r="XH492"/>
      <c r="XI492"/>
      <c r="XJ492"/>
      <c r="XK492"/>
      <c r="XL492"/>
      <c r="XM492"/>
      <c r="XN492"/>
      <c r="XO492"/>
      <c r="XP492"/>
      <c r="XQ492"/>
      <c r="XR492"/>
      <c r="XS492"/>
      <c r="XT492"/>
      <c r="XU492"/>
      <c r="XV492"/>
      <c r="XW492"/>
      <c r="XX492"/>
      <c r="XY492"/>
      <c r="XZ492"/>
      <c r="YA492"/>
      <c r="YB492"/>
      <c r="YC492"/>
      <c r="YD492"/>
      <c r="YE492"/>
      <c r="YF492"/>
      <c r="YG492"/>
      <c r="YH492"/>
      <c r="YI492"/>
      <c r="YJ492"/>
      <c r="YK492"/>
      <c r="YL492"/>
      <c r="YM492"/>
      <c r="YN492"/>
      <c r="YO492"/>
      <c r="YP492"/>
      <c r="YQ492"/>
      <c r="YR492"/>
      <c r="YS492"/>
      <c r="YT492"/>
      <c r="YU492"/>
      <c r="YV492"/>
      <c r="YW492"/>
      <c r="YX492"/>
      <c r="YY492"/>
      <c r="YZ492"/>
      <c r="ZA492"/>
      <c r="ZB492"/>
      <c r="ZC492"/>
      <c r="ZD492"/>
      <c r="ZE492"/>
      <c r="ZF492"/>
      <c r="ZG492"/>
      <c r="ZH492"/>
      <c r="ZI492"/>
      <c r="ZJ492"/>
      <c r="ZK492"/>
      <c r="ZL492"/>
      <c r="ZM492"/>
      <c r="ZN492"/>
      <c r="ZO492"/>
      <c r="ZP492"/>
      <c r="ZQ492"/>
      <c r="ZR492"/>
      <c r="ZS492"/>
      <c r="ZT492"/>
      <c r="ZU492"/>
      <c r="ZV492"/>
      <c r="ZW492"/>
      <c r="ZX492"/>
      <c r="ZY492"/>
      <c r="ZZ492"/>
      <c r="AAA492"/>
      <c r="AAB492"/>
      <c r="AAC492"/>
      <c r="AAD492"/>
      <c r="AAE492"/>
      <c r="AAF492"/>
      <c r="AAG492"/>
      <c r="AAH492"/>
      <c r="AAI492"/>
      <c r="AAJ492"/>
      <c r="AAK492"/>
      <c r="AAL492"/>
      <c r="AAM492"/>
      <c r="AAN492"/>
      <c r="AAO492"/>
      <c r="AAP492"/>
      <c r="AAQ492"/>
      <c r="AAR492"/>
      <c r="AAS492"/>
      <c r="AAT492"/>
      <c r="AAU492"/>
      <c r="AAV492"/>
      <c r="AAW492"/>
      <c r="AAX492"/>
      <c r="AAY492"/>
      <c r="AAZ492"/>
      <c r="ABA492"/>
      <c r="ABB492"/>
      <c r="ABC492"/>
      <c r="ABD492"/>
      <c r="ABE492"/>
      <c r="ABF492"/>
      <c r="ABG492"/>
      <c r="ABH492"/>
      <c r="ABI492"/>
      <c r="ABJ492"/>
      <c r="ABK492"/>
      <c r="ABL492"/>
      <c r="ABM492"/>
      <c r="ABN492"/>
      <c r="ABO492"/>
      <c r="ABP492"/>
      <c r="ABQ492"/>
      <c r="ABR492"/>
      <c r="ABS492"/>
      <c r="ABT492"/>
      <c r="ABU492"/>
      <c r="ABV492"/>
      <c r="ABW492"/>
      <c r="ABX492"/>
      <c r="ABY492"/>
      <c r="ABZ492"/>
      <c r="ACA492"/>
      <c r="ACB492"/>
      <c r="ACC492"/>
      <c r="ACD492"/>
      <c r="ACE492"/>
      <c r="ACF492"/>
      <c r="ACG492"/>
      <c r="ACH492"/>
      <c r="ACI492"/>
      <c r="ACJ492"/>
      <c r="ACK492"/>
      <c r="ACL492"/>
      <c r="ACM492"/>
      <c r="ACN492"/>
      <c r="ACO492"/>
      <c r="ACP492"/>
      <c r="ACQ492"/>
      <c r="ACR492"/>
      <c r="ACS492"/>
      <c r="ACT492"/>
      <c r="ACU492"/>
      <c r="ACV492"/>
      <c r="ACW492"/>
      <c r="ACX492"/>
      <c r="ACY492"/>
      <c r="ACZ492"/>
      <c r="ADA492"/>
      <c r="ADB492"/>
      <c r="ADC492"/>
      <c r="ADD492"/>
      <c r="ADE492"/>
      <c r="ADF492"/>
      <c r="ADG492"/>
      <c r="ADH492"/>
      <c r="ADI492"/>
      <c r="ADJ492"/>
      <c r="ADK492"/>
      <c r="ADL492"/>
      <c r="ADM492"/>
      <c r="ADN492"/>
      <c r="ADO492"/>
      <c r="ADP492"/>
      <c r="ADQ492"/>
      <c r="ADR492"/>
      <c r="ADS492"/>
      <c r="ADT492"/>
      <c r="ADU492"/>
      <c r="ADV492"/>
      <c r="ADW492"/>
      <c r="ADX492"/>
      <c r="ADY492"/>
      <c r="ADZ492"/>
      <c r="AEA492"/>
      <c r="AEB492"/>
      <c r="AEC492"/>
      <c r="AED492"/>
      <c r="AEE492"/>
      <c r="AEF492"/>
      <c r="AEG492"/>
      <c r="AEH492"/>
      <c r="AEI492"/>
      <c r="AEJ492"/>
      <c r="AEK492"/>
      <c r="AEL492"/>
      <c r="AEM492"/>
      <c r="AEN492"/>
      <c r="AEO492"/>
      <c r="AEP492"/>
      <c r="AEQ492"/>
      <c r="AER492"/>
      <c r="AES492"/>
      <c r="AET492"/>
      <c r="AEU492"/>
      <c r="AEV492"/>
      <c r="AEW492"/>
      <c r="AEX492"/>
      <c r="AEY492"/>
      <c r="AEZ492"/>
      <c r="AFA492"/>
      <c r="AFB492"/>
      <c r="AFC492"/>
      <c r="AFD492"/>
      <c r="AFE492"/>
      <c r="AFF492"/>
      <c r="AFG492"/>
      <c r="AFH492"/>
      <c r="AFI492"/>
      <c r="AFJ492"/>
      <c r="AFK492"/>
      <c r="AFL492"/>
      <c r="AFM492"/>
      <c r="AFN492"/>
      <c r="AFO492"/>
      <c r="AFP492"/>
      <c r="AFQ492"/>
      <c r="AFR492"/>
      <c r="AFS492"/>
      <c r="AFT492"/>
      <c r="AFU492"/>
      <c r="AFV492"/>
      <c r="AFW492"/>
      <c r="AFX492"/>
      <c r="AFY492"/>
      <c r="AFZ492"/>
      <c r="AGA492"/>
      <c r="AGB492"/>
      <c r="AGC492"/>
      <c r="AGD492"/>
      <c r="AGE492"/>
      <c r="AGF492"/>
      <c r="AGG492"/>
      <c r="AGH492"/>
      <c r="AGI492"/>
      <c r="AGJ492"/>
      <c r="AGK492"/>
      <c r="AGL492"/>
      <c r="AGM492"/>
      <c r="AGN492"/>
      <c r="AGO492"/>
      <c r="AGP492"/>
      <c r="AGQ492"/>
      <c r="AGR492"/>
      <c r="AGS492"/>
      <c r="AGT492"/>
      <c r="AGU492"/>
      <c r="AGV492"/>
      <c r="AGW492"/>
      <c r="AGX492"/>
      <c r="AGY492"/>
      <c r="AGZ492"/>
      <c r="AHA492"/>
      <c r="AHB492"/>
      <c r="AHC492"/>
      <c r="AHD492"/>
      <c r="AHE492"/>
      <c r="AHF492"/>
      <c r="AHG492"/>
      <c r="AHH492"/>
      <c r="AHI492"/>
      <c r="AHJ492"/>
      <c r="AHK492"/>
      <c r="AHL492"/>
      <c r="AHM492"/>
      <c r="AHN492"/>
      <c r="AHO492"/>
      <c r="AHP492"/>
      <c r="AHQ492"/>
      <c r="AHR492"/>
      <c r="AHS492"/>
      <c r="AHT492"/>
      <c r="AHU492"/>
      <c r="AHV492"/>
      <c r="AHW492"/>
      <c r="AHX492"/>
      <c r="AHY492"/>
      <c r="AHZ492"/>
      <c r="AIA492"/>
      <c r="AIB492"/>
      <c r="AIC492"/>
      <c r="AID492"/>
      <c r="AIE492"/>
      <c r="AIF492"/>
      <c r="AIG492"/>
      <c r="AIH492"/>
      <c r="AII492"/>
      <c r="AIJ492"/>
      <c r="AIK492"/>
      <c r="AIL492"/>
      <c r="AIM492"/>
      <c r="AIN492"/>
      <c r="AIO492"/>
      <c r="AIP492"/>
      <c r="AIQ492"/>
      <c r="AIR492"/>
      <c r="AIS492"/>
      <c r="AIT492"/>
      <c r="AIU492"/>
      <c r="AIV492"/>
      <c r="AIW492"/>
      <c r="AIX492"/>
      <c r="AIY492"/>
      <c r="AIZ492"/>
      <c r="AJA492"/>
      <c r="AJB492"/>
      <c r="AJC492"/>
      <c r="AJD492"/>
      <c r="AJE492"/>
      <c r="AJF492"/>
      <c r="AJG492"/>
      <c r="AJH492"/>
      <c r="AJI492"/>
      <c r="AJJ492"/>
      <c r="AJK492"/>
      <c r="AJL492"/>
      <c r="AJM492"/>
      <c r="AJN492"/>
      <c r="AJO492"/>
      <c r="AJP492"/>
      <c r="AJQ492"/>
      <c r="AJR492"/>
      <c r="AJS492"/>
      <c r="AJT492"/>
      <c r="AJU492"/>
      <c r="AJV492"/>
      <c r="AJW492"/>
      <c r="AJX492"/>
      <c r="AJY492"/>
      <c r="AJZ492"/>
      <c r="AKA492"/>
      <c r="AKB492"/>
      <c r="AKC492"/>
      <c r="AKD492"/>
      <c r="AKE492"/>
      <c r="AKF492"/>
      <c r="AKG492"/>
      <c r="AKH492"/>
      <c r="AKI492"/>
      <c r="AKJ492"/>
      <c r="AKK492"/>
      <c r="AKL492"/>
      <c r="AKM492"/>
      <c r="AKN492"/>
      <c r="AKO492"/>
      <c r="AKP492"/>
      <c r="AKQ492"/>
      <c r="AKR492"/>
      <c r="AKS492"/>
      <c r="AKT492"/>
      <c r="AKU492"/>
      <c r="AKV492"/>
      <c r="AKW492"/>
      <c r="AKX492"/>
      <c r="AKY492"/>
      <c r="AKZ492"/>
      <c r="ALA492"/>
      <c r="ALB492"/>
      <c r="ALC492"/>
      <c r="ALD492"/>
      <c r="ALE492"/>
      <c r="ALF492"/>
      <c r="ALG492"/>
      <c r="ALH492"/>
      <c r="ALI492"/>
      <c r="ALJ492"/>
      <c r="ALK492"/>
      <c r="ALL492"/>
      <c r="ALM492"/>
      <c r="ALN492"/>
      <c r="ALO492"/>
      <c r="ALP492"/>
      <c r="ALQ492"/>
      <c r="ALR492"/>
      <c r="ALS492"/>
      <c r="ALT492"/>
      <c r="ALU492"/>
      <c r="ALV492"/>
      <c r="ALW492"/>
      <c r="ALX492"/>
      <c r="ALY492"/>
      <c r="ALZ492"/>
      <c r="AMA492"/>
      <c r="AMB492"/>
      <c r="AMC492"/>
      <c r="AMD492"/>
      <c r="AME492"/>
      <c r="AMF492"/>
      <c r="AMG492"/>
      <c r="AMH492"/>
      <c r="AMI492"/>
      <c r="AMJ492"/>
      <c r="AMK492"/>
      <c r="AML492"/>
      <c r="AMM492"/>
    </row>
    <row r="493" spans="1:1027" ht="34.9" customHeight="1">
      <c r="A493" s="656"/>
      <c r="B493" s="657"/>
      <c r="C493" s="263"/>
      <c r="D493" s="504" t="s">
        <v>322</v>
      </c>
      <c r="E493" s="719" t="s">
        <v>232</v>
      </c>
      <c r="F493" s="719"/>
      <c r="G493" s="505">
        <v>7658</v>
      </c>
      <c r="H493" s="264">
        <v>8300</v>
      </c>
      <c r="I493" s="266">
        <v>8300</v>
      </c>
      <c r="J493" s="259">
        <f t="shared" si="54"/>
        <v>100</v>
      </c>
      <c r="K493" s="259">
        <f t="shared" si="55"/>
        <v>108.3833899190389</v>
      </c>
      <c r="L493" s="313"/>
      <c r="M493" s="161" t="s">
        <v>321</v>
      </c>
      <c r="N493" s="373" t="s">
        <v>226</v>
      </c>
      <c r="P493" s="267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  <c r="SX493"/>
      <c r="SY493"/>
      <c r="SZ493"/>
      <c r="TA493"/>
      <c r="TB493"/>
      <c r="TC493"/>
      <c r="TD493"/>
      <c r="TE493"/>
      <c r="TF493"/>
      <c r="TG493"/>
      <c r="TH493"/>
      <c r="TI493"/>
      <c r="TJ493"/>
      <c r="TK493"/>
      <c r="TL493"/>
      <c r="TM493"/>
      <c r="TN493"/>
      <c r="TO493"/>
      <c r="TP493"/>
      <c r="TQ493"/>
      <c r="TR493"/>
      <c r="TS493"/>
      <c r="TT493"/>
      <c r="TU493"/>
      <c r="TV493"/>
      <c r="TW493"/>
      <c r="TX493"/>
      <c r="TY493"/>
      <c r="TZ493"/>
      <c r="UA493"/>
      <c r="UB493"/>
      <c r="UC493"/>
      <c r="UD493"/>
      <c r="UE493"/>
      <c r="UF493"/>
      <c r="UG493"/>
      <c r="UH493"/>
      <c r="UI493"/>
      <c r="UJ493"/>
      <c r="UK493"/>
      <c r="UL493"/>
      <c r="UM493"/>
      <c r="UN493"/>
      <c r="UO493"/>
      <c r="UP493"/>
      <c r="UQ493"/>
      <c r="UR493"/>
      <c r="US493"/>
      <c r="UT493"/>
      <c r="UU493"/>
      <c r="UV493"/>
      <c r="UW493"/>
      <c r="UX493"/>
      <c r="UY493"/>
      <c r="UZ493"/>
      <c r="VA493"/>
      <c r="VB493"/>
      <c r="VC493"/>
      <c r="VD493"/>
      <c r="VE493"/>
      <c r="VF493"/>
      <c r="VG493"/>
      <c r="VH493"/>
      <c r="VI493"/>
      <c r="VJ493"/>
      <c r="VK493"/>
      <c r="VL493"/>
      <c r="VM493"/>
      <c r="VN493"/>
      <c r="VO493"/>
      <c r="VP493"/>
      <c r="VQ493"/>
      <c r="VR493"/>
      <c r="VS493"/>
      <c r="VT493"/>
      <c r="VU493"/>
      <c r="VV493"/>
      <c r="VW493"/>
      <c r="VX493"/>
      <c r="VY493"/>
      <c r="VZ493"/>
      <c r="WA493"/>
      <c r="WB493"/>
      <c r="WC493"/>
      <c r="WD493"/>
      <c r="WE493"/>
      <c r="WF493"/>
      <c r="WG493"/>
      <c r="WH493"/>
      <c r="WI493"/>
      <c r="WJ493"/>
      <c r="WK493"/>
      <c r="WL493"/>
      <c r="WM493"/>
      <c r="WN493"/>
      <c r="WO493"/>
      <c r="WP493"/>
      <c r="WQ493"/>
      <c r="WR493"/>
      <c r="WS493"/>
      <c r="WT493"/>
      <c r="WU493"/>
      <c r="WV493"/>
      <c r="WW493"/>
      <c r="WX493"/>
      <c r="WY493"/>
      <c r="WZ493"/>
      <c r="XA493"/>
      <c r="XB493"/>
      <c r="XC493"/>
      <c r="XD493"/>
      <c r="XE493"/>
      <c r="XF493"/>
      <c r="XG493"/>
      <c r="XH493"/>
      <c r="XI493"/>
      <c r="XJ493"/>
      <c r="XK493"/>
      <c r="XL493"/>
      <c r="XM493"/>
      <c r="XN493"/>
      <c r="XO493"/>
      <c r="XP493"/>
      <c r="XQ493"/>
      <c r="XR493"/>
      <c r="XS493"/>
      <c r="XT493"/>
      <c r="XU493"/>
      <c r="XV493"/>
      <c r="XW493"/>
      <c r="XX493"/>
      <c r="XY493"/>
      <c r="XZ493"/>
      <c r="YA493"/>
      <c r="YB493"/>
      <c r="YC493"/>
      <c r="YD493"/>
      <c r="YE493"/>
      <c r="YF493"/>
      <c r="YG493"/>
      <c r="YH493"/>
      <c r="YI493"/>
      <c r="YJ493"/>
      <c r="YK493"/>
      <c r="YL493"/>
      <c r="YM493"/>
      <c r="YN493"/>
      <c r="YO493"/>
      <c r="YP493"/>
      <c r="YQ493"/>
      <c r="YR493"/>
      <c r="YS493"/>
      <c r="YT493"/>
      <c r="YU493"/>
      <c r="YV493"/>
      <c r="YW493"/>
      <c r="YX493"/>
      <c r="YY493"/>
      <c r="YZ493"/>
      <c r="ZA493"/>
      <c r="ZB493"/>
      <c r="ZC493"/>
      <c r="ZD493"/>
      <c r="ZE493"/>
      <c r="ZF493"/>
      <c r="ZG493"/>
      <c r="ZH493"/>
      <c r="ZI493"/>
      <c r="ZJ493"/>
      <c r="ZK493"/>
      <c r="ZL493"/>
      <c r="ZM493"/>
      <c r="ZN493"/>
      <c r="ZO493"/>
      <c r="ZP493"/>
      <c r="ZQ493"/>
      <c r="ZR493"/>
      <c r="ZS493"/>
      <c r="ZT493"/>
      <c r="ZU493"/>
      <c r="ZV493"/>
      <c r="ZW493"/>
      <c r="ZX493"/>
      <c r="ZY493"/>
      <c r="ZZ493"/>
      <c r="AAA493"/>
      <c r="AAB493"/>
      <c r="AAC493"/>
      <c r="AAD493"/>
      <c r="AAE493"/>
      <c r="AAF493"/>
      <c r="AAG493"/>
      <c r="AAH493"/>
      <c r="AAI493"/>
      <c r="AAJ493"/>
      <c r="AAK493"/>
      <c r="AAL493"/>
      <c r="AAM493"/>
      <c r="AAN493"/>
      <c r="AAO493"/>
      <c r="AAP493"/>
      <c r="AAQ493"/>
      <c r="AAR493"/>
      <c r="AAS493"/>
      <c r="AAT493"/>
      <c r="AAU493"/>
      <c r="AAV493"/>
      <c r="AAW493"/>
      <c r="AAX493"/>
      <c r="AAY493"/>
      <c r="AAZ493"/>
      <c r="ABA493"/>
      <c r="ABB493"/>
      <c r="ABC493"/>
      <c r="ABD493"/>
      <c r="ABE493"/>
      <c r="ABF493"/>
      <c r="ABG493"/>
      <c r="ABH493"/>
      <c r="ABI493"/>
      <c r="ABJ493"/>
      <c r="ABK493"/>
      <c r="ABL493"/>
      <c r="ABM493"/>
      <c r="ABN493"/>
      <c r="ABO493"/>
      <c r="ABP493"/>
      <c r="ABQ493"/>
      <c r="ABR493"/>
      <c r="ABS493"/>
      <c r="ABT493"/>
      <c r="ABU493"/>
      <c r="ABV493"/>
      <c r="ABW493"/>
      <c r="ABX493"/>
      <c r="ABY493"/>
      <c r="ABZ493"/>
      <c r="ACA493"/>
      <c r="ACB493"/>
      <c r="ACC493"/>
      <c r="ACD493"/>
      <c r="ACE493"/>
      <c r="ACF493"/>
      <c r="ACG493"/>
      <c r="ACH493"/>
      <c r="ACI493"/>
      <c r="ACJ493"/>
      <c r="ACK493"/>
      <c r="ACL493"/>
      <c r="ACM493"/>
      <c r="ACN493"/>
      <c r="ACO493"/>
      <c r="ACP493"/>
      <c r="ACQ493"/>
      <c r="ACR493"/>
      <c r="ACS493"/>
      <c r="ACT493"/>
      <c r="ACU493"/>
      <c r="ACV493"/>
      <c r="ACW493"/>
      <c r="ACX493"/>
      <c r="ACY493"/>
      <c r="ACZ493"/>
      <c r="ADA493"/>
      <c r="ADB493"/>
      <c r="ADC493"/>
      <c r="ADD493"/>
      <c r="ADE493"/>
      <c r="ADF493"/>
      <c r="ADG493"/>
      <c r="ADH493"/>
      <c r="ADI493"/>
      <c r="ADJ493"/>
      <c r="ADK493"/>
      <c r="ADL493"/>
      <c r="ADM493"/>
      <c r="ADN493"/>
      <c r="ADO493"/>
      <c r="ADP493"/>
      <c r="ADQ493"/>
      <c r="ADR493"/>
      <c r="ADS493"/>
      <c r="ADT493"/>
      <c r="ADU493"/>
      <c r="ADV493"/>
      <c r="ADW493"/>
      <c r="ADX493"/>
      <c r="ADY493"/>
      <c r="ADZ493"/>
      <c r="AEA493"/>
      <c r="AEB493"/>
      <c r="AEC493"/>
      <c r="AED493"/>
      <c r="AEE493"/>
      <c r="AEF493"/>
      <c r="AEG493"/>
      <c r="AEH493"/>
      <c r="AEI493"/>
      <c r="AEJ493"/>
      <c r="AEK493"/>
      <c r="AEL493"/>
      <c r="AEM493"/>
      <c r="AEN493"/>
      <c r="AEO493"/>
      <c r="AEP493"/>
      <c r="AEQ493"/>
      <c r="AER493"/>
      <c r="AES493"/>
      <c r="AET493"/>
      <c r="AEU493"/>
      <c r="AEV493"/>
      <c r="AEW493"/>
      <c r="AEX493"/>
      <c r="AEY493"/>
      <c r="AEZ493"/>
      <c r="AFA493"/>
      <c r="AFB493"/>
      <c r="AFC493"/>
      <c r="AFD493"/>
      <c r="AFE493"/>
      <c r="AFF493"/>
      <c r="AFG493"/>
      <c r="AFH493"/>
      <c r="AFI493"/>
      <c r="AFJ493"/>
      <c r="AFK493"/>
      <c r="AFL493"/>
      <c r="AFM493"/>
      <c r="AFN493"/>
      <c r="AFO493"/>
      <c r="AFP493"/>
      <c r="AFQ493"/>
      <c r="AFR493"/>
      <c r="AFS493"/>
      <c r="AFT493"/>
      <c r="AFU493"/>
      <c r="AFV493"/>
      <c r="AFW493"/>
      <c r="AFX493"/>
      <c r="AFY493"/>
      <c r="AFZ493"/>
      <c r="AGA493"/>
      <c r="AGB493"/>
      <c r="AGC493"/>
      <c r="AGD493"/>
      <c r="AGE493"/>
      <c r="AGF493"/>
      <c r="AGG493"/>
      <c r="AGH493"/>
      <c r="AGI493"/>
      <c r="AGJ493"/>
      <c r="AGK493"/>
      <c r="AGL493"/>
      <c r="AGM493"/>
      <c r="AGN493"/>
      <c r="AGO493"/>
      <c r="AGP493"/>
      <c r="AGQ493"/>
      <c r="AGR493"/>
      <c r="AGS493"/>
      <c r="AGT493"/>
      <c r="AGU493"/>
      <c r="AGV493"/>
      <c r="AGW493"/>
      <c r="AGX493"/>
      <c r="AGY493"/>
      <c r="AGZ493"/>
      <c r="AHA493"/>
      <c r="AHB493"/>
      <c r="AHC493"/>
      <c r="AHD493"/>
      <c r="AHE493"/>
      <c r="AHF493"/>
      <c r="AHG493"/>
      <c r="AHH493"/>
      <c r="AHI493"/>
      <c r="AHJ493"/>
      <c r="AHK493"/>
      <c r="AHL493"/>
      <c r="AHM493"/>
      <c r="AHN493"/>
      <c r="AHO493"/>
      <c r="AHP493"/>
      <c r="AHQ493"/>
      <c r="AHR493"/>
      <c r="AHS493"/>
      <c r="AHT493"/>
      <c r="AHU493"/>
      <c r="AHV493"/>
      <c r="AHW493"/>
      <c r="AHX493"/>
      <c r="AHY493"/>
      <c r="AHZ493"/>
      <c r="AIA493"/>
      <c r="AIB493"/>
      <c r="AIC493"/>
      <c r="AID493"/>
      <c r="AIE493"/>
      <c r="AIF493"/>
      <c r="AIG493"/>
      <c r="AIH493"/>
      <c r="AII493"/>
      <c r="AIJ493"/>
      <c r="AIK493"/>
      <c r="AIL493"/>
      <c r="AIM493"/>
      <c r="AIN493"/>
      <c r="AIO493"/>
      <c r="AIP493"/>
      <c r="AIQ493"/>
      <c r="AIR493"/>
      <c r="AIS493"/>
      <c r="AIT493"/>
      <c r="AIU493"/>
      <c r="AIV493"/>
      <c r="AIW493"/>
      <c r="AIX493"/>
      <c r="AIY493"/>
      <c r="AIZ493"/>
      <c r="AJA493"/>
      <c r="AJB493"/>
      <c r="AJC493"/>
      <c r="AJD493"/>
      <c r="AJE493"/>
      <c r="AJF493"/>
      <c r="AJG493"/>
      <c r="AJH493"/>
      <c r="AJI493"/>
      <c r="AJJ493"/>
      <c r="AJK493"/>
      <c r="AJL493"/>
      <c r="AJM493"/>
      <c r="AJN493"/>
      <c r="AJO493"/>
      <c r="AJP493"/>
      <c r="AJQ493"/>
      <c r="AJR493"/>
      <c r="AJS493"/>
      <c r="AJT493"/>
      <c r="AJU493"/>
      <c r="AJV493"/>
      <c r="AJW493"/>
      <c r="AJX493"/>
      <c r="AJY493"/>
      <c r="AJZ493"/>
      <c r="AKA493"/>
      <c r="AKB493"/>
      <c r="AKC493"/>
      <c r="AKD493"/>
      <c r="AKE493"/>
      <c r="AKF493"/>
      <c r="AKG493"/>
      <c r="AKH493"/>
      <c r="AKI493"/>
      <c r="AKJ493"/>
      <c r="AKK493"/>
      <c r="AKL493"/>
      <c r="AKM493"/>
      <c r="AKN493"/>
      <c r="AKO493"/>
      <c r="AKP493"/>
      <c r="AKQ493"/>
      <c r="AKR493"/>
      <c r="AKS493"/>
      <c r="AKT493"/>
      <c r="AKU493"/>
      <c r="AKV493"/>
      <c r="AKW493"/>
      <c r="AKX493"/>
      <c r="AKY493"/>
      <c r="AKZ493"/>
      <c r="ALA493"/>
      <c r="ALB493"/>
      <c r="ALC493"/>
      <c r="ALD493"/>
      <c r="ALE493"/>
      <c r="ALF493"/>
      <c r="ALG493"/>
      <c r="ALH493"/>
      <c r="ALI493"/>
      <c r="ALJ493"/>
      <c r="ALK493"/>
      <c r="ALL493"/>
      <c r="ALM493"/>
      <c r="ALN493"/>
      <c r="ALO493"/>
      <c r="ALP493"/>
      <c r="ALQ493"/>
      <c r="ALR493"/>
      <c r="ALS493"/>
      <c r="ALT493"/>
      <c r="ALU493"/>
      <c r="ALV493"/>
      <c r="ALW493"/>
      <c r="ALX493"/>
      <c r="ALY493"/>
      <c r="ALZ493"/>
      <c r="AMA493"/>
      <c r="AMB493"/>
      <c r="AMC493"/>
      <c r="AMD493"/>
      <c r="AME493"/>
      <c r="AMF493"/>
      <c r="AMG493"/>
      <c r="AMH493"/>
      <c r="AMI493"/>
      <c r="AMJ493"/>
      <c r="AMK493"/>
      <c r="AML493"/>
      <c r="AMM493"/>
    </row>
    <row r="494" spans="1:1027" ht="37.15" customHeight="1">
      <c r="A494" s="656"/>
      <c r="B494" s="657"/>
      <c r="C494" s="263"/>
      <c r="D494" s="504" t="s">
        <v>323</v>
      </c>
      <c r="E494" s="719" t="s">
        <v>247</v>
      </c>
      <c r="F494" s="719"/>
      <c r="G494" s="505">
        <v>2000</v>
      </c>
      <c r="H494" s="264">
        <v>2000</v>
      </c>
      <c r="I494" s="266">
        <v>1589</v>
      </c>
      <c r="J494" s="259">
        <f t="shared" si="54"/>
        <v>79.45</v>
      </c>
      <c r="K494" s="259">
        <f t="shared" si="55"/>
        <v>100</v>
      </c>
      <c r="L494" s="313"/>
      <c r="M494" s="161" t="s">
        <v>322</v>
      </c>
      <c r="N494" s="373" t="s">
        <v>232</v>
      </c>
      <c r="P494" s="267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  <c r="SX494"/>
      <c r="SY494"/>
      <c r="SZ494"/>
      <c r="TA494"/>
      <c r="TB494"/>
      <c r="TC494"/>
      <c r="TD494"/>
      <c r="TE494"/>
      <c r="TF494"/>
      <c r="TG494"/>
      <c r="TH494"/>
      <c r="TI494"/>
      <c r="TJ494"/>
      <c r="TK494"/>
      <c r="TL494"/>
      <c r="TM494"/>
      <c r="TN494"/>
      <c r="TO494"/>
      <c r="TP494"/>
      <c r="TQ494"/>
      <c r="TR494"/>
      <c r="TS494"/>
      <c r="TT494"/>
      <c r="TU494"/>
      <c r="TV494"/>
      <c r="TW494"/>
      <c r="TX494"/>
      <c r="TY494"/>
      <c r="TZ494"/>
      <c r="UA494"/>
      <c r="UB494"/>
      <c r="UC494"/>
      <c r="UD494"/>
      <c r="UE494"/>
      <c r="UF494"/>
      <c r="UG494"/>
      <c r="UH494"/>
      <c r="UI494"/>
      <c r="UJ494"/>
      <c r="UK494"/>
      <c r="UL494"/>
      <c r="UM494"/>
      <c r="UN494"/>
      <c r="UO494"/>
      <c r="UP494"/>
      <c r="UQ494"/>
      <c r="UR494"/>
      <c r="US494"/>
      <c r="UT494"/>
      <c r="UU494"/>
      <c r="UV494"/>
      <c r="UW494"/>
      <c r="UX494"/>
      <c r="UY494"/>
      <c r="UZ494"/>
      <c r="VA494"/>
      <c r="VB494"/>
      <c r="VC494"/>
      <c r="VD494"/>
      <c r="VE494"/>
      <c r="VF494"/>
      <c r="VG494"/>
      <c r="VH494"/>
      <c r="VI494"/>
      <c r="VJ494"/>
      <c r="VK494"/>
      <c r="VL494"/>
      <c r="VM494"/>
      <c r="VN494"/>
      <c r="VO494"/>
      <c r="VP494"/>
      <c r="VQ494"/>
      <c r="VR494"/>
      <c r="VS494"/>
      <c r="VT494"/>
      <c r="VU494"/>
      <c r="VV494"/>
      <c r="VW494"/>
      <c r="VX494"/>
      <c r="VY494"/>
      <c r="VZ494"/>
      <c r="WA494"/>
      <c r="WB494"/>
      <c r="WC494"/>
      <c r="WD494"/>
      <c r="WE494"/>
      <c r="WF494"/>
      <c r="WG494"/>
      <c r="WH494"/>
      <c r="WI494"/>
      <c r="WJ494"/>
      <c r="WK494"/>
      <c r="WL494"/>
      <c r="WM494"/>
      <c r="WN494"/>
      <c r="WO494"/>
      <c r="WP494"/>
      <c r="WQ494"/>
      <c r="WR494"/>
      <c r="WS494"/>
      <c r="WT494"/>
      <c r="WU494"/>
      <c r="WV494"/>
      <c r="WW494"/>
      <c r="WX494"/>
      <c r="WY494"/>
      <c r="WZ494"/>
      <c r="XA494"/>
      <c r="XB494"/>
      <c r="XC494"/>
      <c r="XD494"/>
      <c r="XE494"/>
      <c r="XF494"/>
      <c r="XG494"/>
      <c r="XH494"/>
      <c r="XI494"/>
      <c r="XJ494"/>
      <c r="XK494"/>
      <c r="XL494"/>
      <c r="XM494"/>
      <c r="XN494"/>
      <c r="XO494"/>
      <c r="XP494"/>
      <c r="XQ494"/>
      <c r="XR494"/>
      <c r="XS494"/>
      <c r="XT494"/>
      <c r="XU494"/>
      <c r="XV494"/>
      <c r="XW494"/>
      <c r="XX494"/>
      <c r="XY494"/>
      <c r="XZ494"/>
      <c r="YA494"/>
      <c r="YB494"/>
      <c r="YC494"/>
      <c r="YD494"/>
      <c r="YE494"/>
      <c r="YF494"/>
      <c r="YG494"/>
      <c r="YH494"/>
      <c r="YI494"/>
      <c r="YJ494"/>
      <c r="YK494"/>
      <c r="YL494"/>
      <c r="YM494"/>
      <c r="YN494"/>
      <c r="YO494"/>
      <c r="YP494"/>
      <c r="YQ494"/>
      <c r="YR494"/>
      <c r="YS494"/>
      <c r="YT494"/>
      <c r="YU494"/>
      <c r="YV494"/>
      <c r="YW494"/>
      <c r="YX494"/>
      <c r="YY494"/>
      <c r="YZ494"/>
      <c r="ZA494"/>
      <c r="ZB494"/>
      <c r="ZC494"/>
      <c r="ZD494"/>
      <c r="ZE494"/>
      <c r="ZF494"/>
      <c r="ZG494"/>
      <c r="ZH494"/>
      <c r="ZI494"/>
      <c r="ZJ494"/>
      <c r="ZK494"/>
      <c r="ZL494"/>
      <c r="ZM494"/>
      <c r="ZN494"/>
      <c r="ZO494"/>
      <c r="ZP494"/>
      <c r="ZQ494"/>
      <c r="ZR494"/>
      <c r="ZS494"/>
      <c r="ZT494"/>
      <c r="ZU494"/>
      <c r="ZV494"/>
      <c r="ZW494"/>
      <c r="ZX494"/>
      <c r="ZY494"/>
      <c r="ZZ494"/>
      <c r="AAA494"/>
      <c r="AAB494"/>
      <c r="AAC494"/>
      <c r="AAD494"/>
      <c r="AAE494"/>
      <c r="AAF494"/>
      <c r="AAG494"/>
      <c r="AAH494"/>
      <c r="AAI494"/>
      <c r="AAJ494"/>
      <c r="AAK494"/>
      <c r="AAL494"/>
      <c r="AAM494"/>
      <c r="AAN494"/>
      <c r="AAO494"/>
      <c r="AAP494"/>
      <c r="AAQ494"/>
      <c r="AAR494"/>
      <c r="AAS494"/>
      <c r="AAT494"/>
      <c r="AAU494"/>
      <c r="AAV494"/>
      <c r="AAW494"/>
      <c r="AAX494"/>
      <c r="AAY494"/>
      <c r="AAZ494"/>
      <c r="ABA494"/>
      <c r="ABB494"/>
      <c r="ABC494"/>
      <c r="ABD494"/>
      <c r="ABE494"/>
      <c r="ABF494"/>
      <c r="ABG494"/>
      <c r="ABH494"/>
      <c r="ABI494"/>
      <c r="ABJ494"/>
      <c r="ABK494"/>
      <c r="ABL494"/>
      <c r="ABM494"/>
      <c r="ABN494"/>
      <c r="ABO494"/>
      <c r="ABP494"/>
      <c r="ABQ494"/>
      <c r="ABR494"/>
      <c r="ABS494"/>
      <c r="ABT494"/>
      <c r="ABU494"/>
      <c r="ABV494"/>
      <c r="ABW494"/>
      <c r="ABX494"/>
      <c r="ABY494"/>
      <c r="ABZ494"/>
      <c r="ACA494"/>
      <c r="ACB494"/>
      <c r="ACC494"/>
      <c r="ACD494"/>
      <c r="ACE494"/>
      <c r="ACF494"/>
      <c r="ACG494"/>
      <c r="ACH494"/>
      <c r="ACI494"/>
      <c r="ACJ494"/>
      <c r="ACK494"/>
      <c r="ACL494"/>
      <c r="ACM494"/>
      <c r="ACN494"/>
      <c r="ACO494"/>
      <c r="ACP494"/>
      <c r="ACQ494"/>
      <c r="ACR494"/>
      <c r="ACS494"/>
      <c r="ACT494"/>
      <c r="ACU494"/>
      <c r="ACV494"/>
      <c r="ACW494"/>
      <c r="ACX494"/>
      <c r="ACY494"/>
      <c r="ACZ494"/>
      <c r="ADA494"/>
      <c r="ADB494"/>
      <c r="ADC494"/>
      <c r="ADD494"/>
      <c r="ADE494"/>
      <c r="ADF494"/>
      <c r="ADG494"/>
      <c r="ADH494"/>
      <c r="ADI494"/>
      <c r="ADJ494"/>
      <c r="ADK494"/>
      <c r="ADL494"/>
      <c r="ADM494"/>
      <c r="ADN494"/>
      <c r="ADO494"/>
      <c r="ADP494"/>
      <c r="ADQ494"/>
      <c r="ADR494"/>
      <c r="ADS494"/>
      <c r="ADT494"/>
      <c r="ADU494"/>
      <c r="ADV494"/>
      <c r="ADW494"/>
      <c r="ADX494"/>
      <c r="ADY494"/>
      <c r="ADZ494"/>
      <c r="AEA494"/>
      <c r="AEB494"/>
      <c r="AEC494"/>
      <c r="AED494"/>
      <c r="AEE494"/>
      <c r="AEF494"/>
      <c r="AEG494"/>
      <c r="AEH494"/>
      <c r="AEI494"/>
      <c r="AEJ494"/>
      <c r="AEK494"/>
      <c r="AEL494"/>
      <c r="AEM494"/>
      <c r="AEN494"/>
      <c r="AEO494"/>
      <c r="AEP494"/>
      <c r="AEQ494"/>
      <c r="AER494"/>
      <c r="AES494"/>
      <c r="AET494"/>
      <c r="AEU494"/>
      <c r="AEV494"/>
      <c r="AEW494"/>
      <c r="AEX494"/>
      <c r="AEY494"/>
      <c r="AEZ494"/>
      <c r="AFA494"/>
      <c r="AFB494"/>
      <c r="AFC494"/>
      <c r="AFD494"/>
      <c r="AFE494"/>
      <c r="AFF494"/>
      <c r="AFG494"/>
      <c r="AFH494"/>
      <c r="AFI494"/>
      <c r="AFJ494"/>
      <c r="AFK494"/>
      <c r="AFL494"/>
      <c r="AFM494"/>
      <c r="AFN494"/>
      <c r="AFO494"/>
      <c r="AFP494"/>
      <c r="AFQ494"/>
      <c r="AFR494"/>
      <c r="AFS494"/>
      <c r="AFT494"/>
      <c r="AFU494"/>
      <c r="AFV494"/>
      <c r="AFW494"/>
      <c r="AFX494"/>
      <c r="AFY494"/>
      <c r="AFZ494"/>
      <c r="AGA494"/>
      <c r="AGB494"/>
      <c r="AGC494"/>
      <c r="AGD494"/>
      <c r="AGE494"/>
      <c r="AGF494"/>
      <c r="AGG494"/>
      <c r="AGH494"/>
      <c r="AGI494"/>
      <c r="AGJ494"/>
      <c r="AGK494"/>
      <c r="AGL494"/>
      <c r="AGM494"/>
      <c r="AGN494"/>
      <c r="AGO494"/>
      <c r="AGP494"/>
      <c r="AGQ494"/>
      <c r="AGR494"/>
      <c r="AGS494"/>
      <c r="AGT494"/>
      <c r="AGU494"/>
      <c r="AGV494"/>
      <c r="AGW494"/>
      <c r="AGX494"/>
      <c r="AGY494"/>
      <c r="AGZ494"/>
      <c r="AHA494"/>
      <c r="AHB494"/>
      <c r="AHC494"/>
      <c r="AHD494"/>
      <c r="AHE494"/>
      <c r="AHF494"/>
      <c r="AHG494"/>
      <c r="AHH494"/>
      <c r="AHI494"/>
      <c r="AHJ494"/>
      <c r="AHK494"/>
      <c r="AHL494"/>
      <c r="AHM494"/>
      <c r="AHN494"/>
      <c r="AHO494"/>
      <c r="AHP494"/>
      <c r="AHQ494"/>
      <c r="AHR494"/>
      <c r="AHS494"/>
      <c r="AHT494"/>
      <c r="AHU494"/>
      <c r="AHV494"/>
      <c r="AHW494"/>
      <c r="AHX494"/>
      <c r="AHY494"/>
      <c r="AHZ494"/>
      <c r="AIA494"/>
      <c r="AIB494"/>
      <c r="AIC494"/>
      <c r="AID494"/>
      <c r="AIE494"/>
      <c r="AIF494"/>
      <c r="AIG494"/>
      <c r="AIH494"/>
      <c r="AII494"/>
      <c r="AIJ494"/>
      <c r="AIK494"/>
      <c r="AIL494"/>
      <c r="AIM494"/>
      <c r="AIN494"/>
      <c r="AIO494"/>
      <c r="AIP494"/>
      <c r="AIQ494"/>
      <c r="AIR494"/>
      <c r="AIS494"/>
      <c r="AIT494"/>
      <c r="AIU494"/>
      <c r="AIV494"/>
      <c r="AIW494"/>
      <c r="AIX494"/>
      <c r="AIY494"/>
      <c r="AIZ494"/>
      <c r="AJA494"/>
      <c r="AJB494"/>
      <c r="AJC494"/>
      <c r="AJD494"/>
      <c r="AJE494"/>
      <c r="AJF494"/>
      <c r="AJG494"/>
      <c r="AJH494"/>
      <c r="AJI494"/>
      <c r="AJJ494"/>
      <c r="AJK494"/>
      <c r="AJL494"/>
      <c r="AJM494"/>
      <c r="AJN494"/>
      <c r="AJO494"/>
      <c r="AJP494"/>
      <c r="AJQ494"/>
      <c r="AJR494"/>
      <c r="AJS494"/>
      <c r="AJT494"/>
      <c r="AJU494"/>
      <c r="AJV494"/>
      <c r="AJW494"/>
      <c r="AJX494"/>
      <c r="AJY494"/>
      <c r="AJZ494"/>
      <c r="AKA494"/>
      <c r="AKB494"/>
      <c r="AKC494"/>
      <c r="AKD494"/>
      <c r="AKE494"/>
      <c r="AKF494"/>
      <c r="AKG494"/>
      <c r="AKH494"/>
      <c r="AKI494"/>
      <c r="AKJ494"/>
      <c r="AKK494"/>
      <c r="AKL494"/>
      <c r="AKM494"/>
      <c r="AKN494"/>
      <c r="AKO494"/>
      <c r="AKP494"/>
      <c r="AKQ494"/>
      <c r="AKR494"/>
      <c r="AKS494"/>
      <c r="AKT494"/>
      <c r="AKU494"/>
      <c r="AKV494"/>
      <c r="AKW494"/>
      <c r="AKX494"/>
      <c r="AKY494"/>
      <c r="AKZ494"/>
      <c r="ALA494"/>
      <c r="ALB494"/>
      <c r="ALC494"/>
      <c r="ALD494"/>
      <c r="ALE494"/>
      <c r="ALF494"/>
      <c r="ALG494"/>
      <c r="ALH494"/>
      <c r="ALI494"/>
      <c r="ALJ494"/>
      <c r="ALK494"/>
      <c r="ALL494"/>
      <c r="ALM494"/>
      <c r="ALN494"/>
      <c r="ALO494"/>
      <c r="ALP494"/>
      <c r="ALQ494"/>
      <c r="ALR494"/>
      <c r="ALS494"/>
      <c r="ALT494"/>
      <c r="ALU494"/>
      <c r="ALV494"/>
      <c r="ALW494"/>
      <c r="ALX494"/>
      <c r="ALY494"/>
      <c r="ALZ494"/>
      <c r="AMA494"/>
      <c r="AMB494"/>
      <c r="AMC494"/>
      <c r="AMD494"/>
      <c r="AME494"/>
      <c r="AMF494"/>
      <c r="AMG494"/>
      <c r="AMH494"/>
      <c r="AMI494"/>
      <c r="AMJ494"/>
      <c r="AMK494"/>
      <c r="AML494"/>
      <c r="AMM494"/>
    </row>
    <row r="495" spans="1:1027" s="411" customFormat="1" ht="37.15" customHeight="1">
      <c r="A495" s="689"/>
      <c r="B495" s="690"/>
      <c r="C495" s="499">
        <v>85503</v>
      </c>
      <c r="D495" s="506"/>
      <c r="E495" s="721" t="s">
        <v>586</v>
      </c>
      <c r="F495" s="721"/>
      <c r="G495" s="507">
        <f>SUM(G496)</f>
        <v>0</v>
      </c>
      <c r="H495" s="507">
        <f t="shared" ref="H495:I495" si="57">SUM(H496)</f>
        <v>197</v>
      </c>
      <c r="I495" s="507">
        <f t="shared" si="57"/>
        <v>197</v>
      </c>
      <c r="J495" s="259">
        <f t="shared" si="54"/>
        <v>100</v>
      </c>
      <c r="K495" s="259"/>
      <c r="L495" s="313"/>
      <c r="M495" s="157"/>
      <c r="N495" s="168"/>
      <c r="O495" s="260"/>
      <c r="P495" s="261"/>
    </row>
    <row r="496" spans="1:1027" s="208" customFormat="1" ht="37.15" customHeight="1">
      <c r="A496" s="660"/>
      <c r="B496" s="661"/>
      <c r="C496" s="263"/>
      <c r="D496" s="504" t="s">
        <v>312</v>
      </c>
      <c r="E496" s="722" t="s">
        <v>225</v>
      </c>
      <c r="F496" s="723"/>
      <c r="G496" s="505">
        <v>0</v>
      </c>
      <c r="H496" s="264">
        <v>197</v>
      </c>
      <c r="I496" s="266">
        <v>197</v>
      </c>
      <c r="J496" s="259">
        <f t="shared" si="54"/>
        <v>100</v>
      </c>
      <c r="K496" s="259"/>
      <c r="L496" s="315"/>
      <c r="M496" s="161"/>
      <c r="N496" s="373"/>
      <c r="O496" s="252"/>
      <c r="P496" s="267"/>
    </row>
    <row r="497" spans="1:1027" s="411" customFormat="1" ht="47.25" customHeight="1">
      <c r="A497" s="689"/>
      <c r="B497" s="690"/>
      <c r="C497" s="491">
        <v>85505</v>
      </c>
      <c r="D497" s="491"/>
      <c r="E497" s="678" t="s">
        <v>574</v>
      </c>
      <c r="F497" s="679"/>
      <c r="G497" s="272">
        <f>SUM(G498:G516)</f>
        <v>688074</v>
      </c>
      <c r="H497" s="272">
        <f t="shared" ref="H497:I497" si="58">SUM(H498:H516)</f>
        <v>853079</v>
      </c>
      <c r="I497" s="272">
        <f t="shared" si="58"/>
        <v>367126.17</v>
      </c>
      <c r="J497" s="259">
        <f t="shared" si="54"/>
        <v>43.035424620697491</v>
      </c>
      <c r="K497" s="259">
        <f t="shared" si="55"/>
        <v>123.98070556364577</v>
      </c>
      <c r="L497" s="313"/>
      <c r="M497" s="157" t="s">
        <v>323</v>
      </c>
      <c r="N497" s="168" t="s">
        <v>247</v>
      </c>
      <c r="O497" s="260"/>
      <c r="P497" s="261"/>
    </row>
    <row r="498" spans="1:1027" ht="43.5" customHeight="1">
      <c r="A498" s="656"/>
      <c r="B498" s="657"/>
      <c r="C498" s="263"/>
      <c r="D498" s="57" t="s">
        <v>315</v>
      </c>
      <c r="E498" s="700" t="s">
        <v>229</v>
      </c>
      <c r="F498" s="700"/>
      <c r="G498" s="265">
        <v>1200</v>
      </c>
      <c r="H498" s="265">
        <v>3200</v>
      </c>
      <c r="I498" s="273">
        <v>2406.62</v>
      </c>
      <c r="J498" s="259">
        <f t="shared" si="54"/>
        <v>75.206874999999997</v>
      </c>
      <c r="K498" s="259">
        <f t="shared" si="55"/>
        <v>266.66666666666663</v>
      </c>
      <c r="L498" s="313"/>
      <c r="M498" s="313"/>
      <c r="N498" s="313"/>
      <c r="P498" s="267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  <c r="TE498"/>
      <c r="TF498"/>
      <c r="TG498"/>
      <c r="TH498"/>
      <c r="TI498"/>
      <c r="TJ498"/>
      <c r="TK498"/>
      <c r="TL498"/>
      <c r="TM498"/>
      <c r="TN498"/>
      <c r="TO498"/>
      <c r="TP498"/>
      <c r="TQ498"/>
      <c r="TR498"/>
      <c r="TS498"/>
      <c r="TT498"/>
      <c r="TU498"/>
      <c r="TV498"/>
      <c r="TW498"/>
      <c r="TX498"/>
      <c r="TY498"/>
      <c r="TZ498"/>
      <c r="UA498"/>
      <c r="UB498"/>
      <c r="UC498"/>
      <c r="UD498"/>
      <c r="UE498"/>
      <c r="UF498"/>
      <c r="UG498"/>
      <c r="UH498"/>
      <c r="UI498"/>
      <c r="UJ498"/>
      <c r="UK498"/>
      <c r="UL498"/>
      <c r="UM498"/>
      <c r="UN498"/>
      <c r="UO498"/>
      <c r="UP498"/>
      <c r="UQ498"/>
      <c r="UR498"/>
      <c r="US498"/>
      <c r="UT498"/>
      <c r="UU498"/>
      <c r="UV498"/>
      <c r="UW498"/>
      <c r="UX498"/>
      <c r="UY498"/>
      <c r="UZ498"/>
      <c r="VA498"/>
      <c r="VB498"/>
      <c r="VC498"/>
      <c r="VD498"/>
      <c r="VE498"/>
      <c r="VF498"/>
      <c r="VG498"/>
      <c r="VH498"/>
      <c r="VI498"/>
      <c r="VJ498"/>
      <c r="VK498"/>
      <c r="VL498"/>
      <c r="VM498"/>
      <c r="VN498"/>
      <c r="VO498"/>
      <c r="VP498"/>
      <c r="VQ498"/>
      <c r="VR498"/>
      <c r="VS498"/>
      <c r="VT498"/>
      <c r="VU498"/>
      <c r="VV498"/>
      <c r="VW498"/>
      <c r="VX498"/>
      <c r="VY498"/>
      <c r="VZ498"/>
      <c r="WA498"/>
      <c r="WB498"/>
      <c r="WC498"/>
      <c r="WD498"/>
      <c r="WE498"/>
      <c r="WF498"/>
      <c r="WG498"/>
      <c r="WH498"/>
      <c r="WI498"/>
      <c r="WJ498"/>
      <c r="WK498"/>
      <c r="WL498"/>
      <c r="WM498"/>
      <c r="WN498"/>
      <c r="WO498"/>
      <c r="WP498"/>
      <c r="WQ498"/>
      <c r="WR498"/>
      <c r="WS498"/>
      <c r="WT498"/>
      <c r="WU498"/>
      <c r="WV498"/>
      <c r="WW498"/>
      <c r="WX498"/>
      <c r="WY498"/>
      <c r="WZ498"/>
      <c r="XA498"/>
      <c r="XB498"/>
      <c r="XC498"/>
      <c r="XD498"/>
      <c r="XE498"/>
      <c r="XF498"/>
      <c r="XG498"/>
      <c r="XH498"/>
      <c r="XI498"/>
      <c r="XJ498"/>
      <c r="XK498"/>
      <c r="XL498"/>
      <c r="XM498"/>
      <c r="XN498"/>
      <c r="XO498"/>
      <c r="XP498"/>
      <c r="XQ498"/>
      <c r="XR498"/>
      <c r="XS498"/>
      <c r="XT498"/>
      <c r="XU498"/>
      <c r="XV498"/>
      <c r="XW498"/>
      <c r="XX498"/>
      <c r="XY498"/>
      <c r="XZ498"/>
      <c r="YA498"/>
      <c r="YB498"/>
      <c r="YC498"/>
      <c r="YD498"/>
      <c r="YE498"/>
      <c r="YF498"/>
      <c r="YG498"/>
      <c r="YH498"/>
      <c r="YI498"/>
      <c r="YJ498"/>
      <c r="YK498"/>
      <c r="YL498"/>
      <c r="YM498"/>
      <c r="YN498"/>
      <c r="YO498"/>
      <c r="YP498"/>
      <c r="YQ498"/>
      <c r="YR498"/>
      <c r="YS498"/>
      <c r="YT498"/>
      <c r="YU498"/>
      <c r="YV498"/>
      <c r="YW498"/>
      <c r="YX498"/>
      <c r="YY498"/>
      <c r="YZ498"/>
      <c r="ZA498"/>
      <c r="ZB498"/>
      <c r="ZC498"/>
      <c r="ZD498"/>
      <c r="ZE498"/>
      <c r="ZF498"/>
      <c r="ZG498"/>
      <c r="ZH498"/>
      <c r="ZI498"/>
      <c r="ZJ498"/>
      <c r="ZK498"/>
      <c r="ZL498"/>
      <c r="ZM498"/>
      <c r="ZN498"/>
      <c r="ZO498"/>
      <c r="ZP498"/>
      <c r="ZQ498"/>
      <c r="ZR498"/>
      <c r="ZS498"/>
      <c r="ZT498"/>
      <c r="ZU498"/>
      <c r="ZV498"/>
      <c r="ZW498"/>
      <c r="ZX498"/>
      <c r="ZY498"/>
      <c r="ZZ498"/>
      <c r="AAA498"/>
      <c r="AAB498"/>
      <c r="AAC498"/>
      <c r="AAD498"/>
      <c r="AAE498"/>
      <c r="AAF498"/>
      <c r="AAG498"/>
      <c r="AAH498"/>
      <c r="AAI498"/>
      <c r="AAJ498"/>
      <c r="AAK498"/>
      <c r="AAL498"/>
      <c r="AAM498"/>
      <c r="AAN498"/>
      <c r="AAO498"/>
      <c r="AAP498"/>
      <c r="AAQ498"/>
      <c r="AAR498"/>
      <c r="AAS498"/>
      <c r="AAT498"/>
      <c r="AAU498"/>
      <c r="AAV498"/>
      <c r="AAW498"/>
      <c r="AAX498"/>
      <c r="AAY498"/>
      <c r="AAZ498"/>
      <c r="ABA498"/>
      <c r="ABB498"/>
      <c r="ABC498"/>
      <c r="ABD498"/>
      <c r="ABE498"/>
      <c r="ABF498"/>
      <c r="ABG498"/>
      <c r="ABH498"/>
      <c r="ABI498"/>
      <c r="ABJ498"/>
      <c r="ABK498"/>
      <c r="ABL498"/>
      <c r="ABM498"/>
      <c r="ABN498"/>
      <c r="ABO498"/>
      <c r="ABP498"/>
      <c r="ABQ498"/>
      <c r="ABR498"/>
      <c r="ABS498"/>
      <c r="ABT498"/>
      <c r="ABU498"/>
      <c r="ABV498"/>
      <c r="ABW498"/>
      <c r="ABX498"/>
      <c r="ABY498"/>
      <c r="ABZ498"/>
      <c r="ACA498"/>
      <c r="ACB498"/>
      <c r="ACC498"/>
      <c r="ACD498"/>
      <c r="ACE498"/>
      <c r="ACF498"/>
      <c r="ACG498"/>
      <c r="ACH498"/>
      <c r="ACI498"/>
      <c r="ACJ498"/>
      <c r="ACK498"/>
      <c r="ACL498"/>
      <c r="ACM498"/>
      <c r="ACN498"/>
      <c r="ACO498"/>
      <c r="ACP498"/>
      <c r="ACQ498"/>
      <c r="ACR498"/>
      <c r="ACS498"/>
      <c r="ACT498"/>
      <c r="ACU498"/>
      <c r="ACV498"/>
      <c r="ACW498"/>
      <c r="ACX498"/>
      <c r="ACY498"/>
      <c r="ACZ498"/>
      <c r="ADA498"/>
      <c r="ADB498"/>
      <c r="ADC498"/>
      <c r="ADD498"/>
      <c r="ADE498"/>
      <c r="ADF498"/>
      <c r="ADG498"/>
      <c r="ADH498"/>
      <c r="ADI498"/>
      <c r="ADJ498"/>
      <c r="ADK498"/>
      <c r="ADL498"/>
      <c r="ADM498"/>
      <c r="ADN498"/>
      <c r="ADO498"/>
      <c r="ADP498"/>
      <c r="ADQ498"/>
      <c r="ADR498"/>
      <c r="ADS498"/>
      <c r="ADT498"/>
      <c r="ADU498"/>
      <c r="ADV498"/>
      <c r="ADW498"/>
      <c r="ADX498"/>
      <c r="ADY498"/>
      <c r="ADZ498"/>
      <c r="AEA498"/>
      <c r="AEB498"/>
      <c r="AEC498"/>
      <c r="AED498"/>
      <c r="AEE498"/>
      <c r="AEF498"/>
      <c r="AEG498"/>
      <c r="AEH498"/>
      <c r="AEI498"/>
      <c r="AEJ498"/>
      <c r="AEK498"/>
      <c r="AEL498"/>
      <c r="AEM498"/>
      <c r="AEN498"/>
      <c r="AEO498"/>
      <c r="AEP498"/>
      <c r="AEQ498"/>
      <c r="AER498"/>
      <c r="AES498"/>
      <c r="AET498"/>
      <c r="AEU498"/>
      <c r="AEV498"/>
      <c r="AEW498"/>
      <c r="AEX498"/>
      <c r="AEY498"/>
      <c r="AEZ498"/>
      <c r="AFA498"/>
      <c r="AFB498"/>
      <c r="AFC498"/>
      <c r="AFD498"/>
      <c r="AFE498"/>
      <c r="AFF498"/>
      <c r="AFG498"/>
      <c r="AFH498"/>
      <c r="AFI498"/>
      <c r="AFJ498"/>
      <c r="AFK498"/>
      <c r="AFL498"/>
      <c r="AFM498"/>
      <c r="AFN498"/>
      <c r="AFO498"/>
      <c r="AFP498"/>
      <c r="AFQ498"/>
      <c r="AFR498"/>
      <c r="AFS498"/>
      <c r="AFT498"/>
      <c r="AFU498"/>
      <c r="AFV498"/>
      <c r="AFW498"/>
      <c r="AFX498"/>
      <c r="AFY498"/>
      <c r="AFZ498"/>
      <c r="AGA498"/>
      <c r="AGB498"/>
      <c r="AGC498"/>
      <c r="AGD498"/>
      <c r="AGE498"/>
      <c r="AGF498"/>
      <c r="AGG498"/>
      <c r="AGH498"/>
      <c r="AGI498"/>
      <c r="AGJ498"/>
      <c r="AGK498"/>
      <c r="AGL498"/>
      <c r="AGM498"/>
      <c r="AGN498"/>
      <c r="AGO498"/>
      <c r="AGP498"/>
      <c r="AGQ498"/>
      <c r="AGR498"/>
      <c r="AGS498"/>
      <c r="AGT498"/>
      <c r="AGU498"/>
      <c r="AGV498"/>
      <c r="AGW498"/>
      <c r="AGX498"/>
      <c r="AGY498"/>
      <c r="AGZ498"/>
      <c r="AHA498"/>
      <c r="AHB498"/>
      <c r="AHC498"/>
      <c r="AHD498"/>
      <c r="AHE498"/>
      <c r="AHF498"/>
      <c r="AHG498"/>
      <c r="AHH498"/>
      <c r="AHI498"/>
      <c r="AHJ498"/>
      <c r="AHK498"/>
      <c r="AHL498"/>
      <c r="AHM498"/>
      <c r="AHN498"/>
      <c r="AHO498"/>
      <c r="AHP498"/>
      <c r="AHQ498"/>
      <c r="AHR498"/>
      <c r="AHS498"/>
      <c r="AHT498"/>
      <c r="AHU498"/>
      <c r="AHV498"/>
      <c r="AHW498"/>
      <c r="AHX498"/>
      <c r="AHY498"/>
      <c r="AHZ498"/>
      <c r="AIA498"/>
      <c r="AIB498"/>
      <c r="AIC498"/>
      <c r="AID498"/>
      <c r="AIE498"/>
      <c r="AIF498"/>
      <c r="AIG498"/>
      <c r="AIH498"/>
      <c r="AII498"/>
      <c r="AIJ498"/>
      <c r="AIK498"/>
      <c r="AIL498"/>
      <c r="AIM498"/>
      <c r="AIN498"/>
      <c r="AIO498"/>
      <c r="AIP498"/>
      <c r="AIQ498"/>
      <c r="AIR498"/>
      <c r="AIS498"/>
      <c r="AIT498"/>
      <c r="AIU498"/>
      <c r="AIV498"/>
      <c r="AIW498"/>
      <c r="AIX498"/>
      <c r="AIY498"/>
      <c r="AIZ498"/>
      <c r="AJA498"/>
      <c r="AJB498"/>
      <c r="AJC498"/>
      <c r="AJD498"/>
      <c r="AJE498"/>
      <c r="AJF498"/>
      <c r="AJG498"/>
      <c r="AJH498"/>
      <c r="AJI498"/>
      <c r="AJJ498"/>
      <c r="AJK498"/>
      <c r="AJL498"/>
      <c r="AJM498"/>
      <c r="AJN498"/>
      <c r="AJO498"/>
      <c r="AJP498"/>
      <c r="AJQ498"/>
      <c r="AJR498"/>
      <c r="AJS498"/>
      <c r="AJT498"/>
      <c r="AJU498"/>
      <c r="AJV498"/>
      <c r="AJW498"/>
      <c r="AJX498"/>
      <c r="AJY498"/>
      <c r="AJZ498"/>
      <c r="AKA498"/>
      <c r="AKB498"/>
      <c r="AKC498"/>
      <c r="AKD498"/>
      <c r="AKE498"/>
      <c r="AKF498"/>
      <c r="AKG498"/>
      <c r="AKH498"/>
      <c r="AKI498"/>
      <c r="AKJ498"/>
      <c r="AKK498"/>
      <c r="AKL498"/>
      <c r="AKM498"/>
      <c r="AKN498"/>
      <c r="AKO498"/>
      <c r="AKP498"/>
      <c r="AKQ498"/>
      <c r="AKR498"/>
      <c r="AKS498"/>
      <c r="AKT498"/>
      <c r="AKU498"/>
      <c r="AKV498"/>
      <c r="AKW498"/>
      <c r="AKX498"/>
      <c r="AKY498"/>
      <c r="AKZ498"/>
      <c r="ALA498"/>
      <c r="ALB498"/>
      <c r="ALC498"/>
      <c r="ALD498"/>
      <c r="ALE498"/>
      <c r="ALF498"/>
      <c r="ALG498"/>
      <c r="ALH498"/>
      <c r="ALI498"/>
      <c r="ALJ498"/>
      <c r="ALK498"/>
      <c r="ALL498"/>
      <c r="ALM498"/>
      <c r="ALN498"/>
      <c r="ALO498"/>
      <c r="ALP498"/>
      <c r="ALQ498"/>
      <c r="ALR498"/>
      <c r="ALS498"/>
      <c r="ALT498"/>
      <c r="ALU498"/>
      <c r="ALV498"/>
      <c r="ALW498"/>
      <c r="ALX498"/>
      <c r="ALY498"/>
      <c r="ALZ498"/>
      <c r="AMA498"/>
      <c r="AMB498"/>
      <c r="AMC498"/>
      <c r="AMD498"/>
      <c r="AME498"/>
      <c r="AMF498"/>
      <c r="AMG498"/>
      <c r="AMH498"/>
      <c r="AMI498"/>
      <c r="AMJ498"/>
      <c r="AMK498"/>
      <c r="AML498"/>
      <c r="AMM498"/>
    </row>
    <row r="499" spans="1:1027" ht="25.5" customHeight="1">
      <c r="A499" s="656"/>
      <c r="B499" s="657"/>
      <c r="C499" s="263"/>
      <c r="D499" s="57" t="s">
        <v>308</v>
      </c>
      <c r="E499" s="700" t="s">
        <v>220</v>
      </c>
      <c r="F499" s="700"/>
      <c r="G499" s="265">
        <v>435706</v>
      </c>
      <c r="H499" s="265">
        <v>488491</v>
      </c>
      <c r="I499" s="273">
        <v>235006.39</v>
      </c>
      <c r="J499" s="259">
        <f t="shared" si="54"/>
        <v>48.108642738556085</v>
      </c>
      <c r="K499" s="259">
        <f t="shared" si="55"/>
        <v>112.11482054412838</v>
      </c>
      <c r="L499" s="313"/>
      <c r="M499" s="313"/>
      <c r="N499" s="313"/>
      <c r="P499" s="267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  <c r="MG499"/>
      <c r="MH499"/>
      <c r="MI499"/>
      <c r="MJ499"/>
      <c r="MK499"/>
      <c r="ML499"/>
      <c r="MM499"/>
      <c r="MN499"/>
      <c r="MO499"/>
      <c r="MP499"/>
      <c r="MQ499"/>
      <c r="MR499"/>
      <c r="MS499"/>
      <c r="MT499"/>
      <c r="MU499"/>
      <c r="MV499"/>
      <c r="MW499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  <c r="PC499"/>
      <c r="PD499"/>
      <c r="PE499"/>
      <c r="PF499"/>
      <c r="PG499"/>
      <c r="PH499"/>
      <c r="PI499"/>
      <c r="PJ499"/>
      <c r="PK499"/>
      <c r="PL499"/>
      <c r="PM499"/>
      <c r="PN499"/>
      <c r="PO499"/>
      <c r="PP499"/>
      <c r="PQ499"/>
      <c r="PR499"/>
      <c r="PS499"/>
      <c r="PT499"/>
      <c r="PU499"/>
      <c r="PV499"/>
      <c r="PW499"/>
      <c r="PX499"/>
      <c r="PY499"/>
      <c r="PZ499"/>
      <c r="QA499"/>
      <c r="QB499"/>
      <c r="QC499"/>
      <c r="QD499"/>
      <c r="QE499"/>
      <c r="QF499"/>
      <c r="QG499"/>
      <c r="QH499"/>
      <c r="QI499"/>
      <c r="QJ499"/>
      <c r="QK499"/>
      <c r="QL499"/>
      <c r="QM499"/>
      <c r="QN499"/>
      <c r="QO499"/>
      <c r="QP499"/>
      <c r="QQ499"/>
      <c r="QR499"/>
      <c r="QS499"/>
      <c r="QT499"/>
      <c r="QU499"/>
      <c r="QV499"/>
      <c r="QW499"/>
      <c r="QX499"/>
      <c r="QY499"/>
      <c r="QZ499"/>
      <c r="RA499"/>
      <c r="RB499"/>
      <c r="RC499"/>
      <c r="RD499"/>
      <c r="RE499"/>
      <c r="RF499"/>
      <c r="RG499"/>
      <c r="RH499"/>
      <c r="RI499"/>
      <c r="RJ499"/>
      <c r="RK499"/>
      <c r="RL499"/>
      <c r="RM499"/>
      <c r="RN499"/>
      <c r="RO499"/>
      <c r="RP499"/>
      <c r="RQ499"/>
      <c r="RR499"/>
      <c r="RS499"/>
      <c r="RT499"/>
      <c r="RU499"/>
      <c r="RV499"/>
      <c r="RW499"/>
      <c r="RX499"/>
      <c r="RY499"/>
      <c r="RZ499"/>
      <c r="SA499"/>
      <c r="SB499"/>
      <c r="SC499"/>
      <c r="SD499"/>
      <c r="SE499"/>
      <c r="SF499"/>
      <c r="SG499"/>
      <c r="SH499"/>
      <c r="SI499"/>
      <c r="SJ499"/>
      <c r="SK499"/>
      <c r="SL499"/>
      <c r="SM499"/>
      <c r="SN499"/>
      <c r="SO499"/>
      <c r="SP499"/>
      <c r="SQ499"/>
      <c r="SR499"/>
      <c r="SS499"/>
      <c r="ST499"/>
      <c r="SU499"/>
      <c r="SV499"/>
      <c r="SW499"/>
      <c r="SX499"/>
      <c r="SY499"/>
      <c r="SZ499"/>
      <c r="TA499"/>
      <c r="TB499"/>
      <c r="TC499"/>
      <c r="TD499"/>
      <c r="TE499"/>
      <c r="TF499"/>
      <c r="TG499"/>
      <c r="TH499"/>
      <c r="TI499"/>
      <c r="TJ499"/>
      <c r="TK499"/>
      <c r="TL499"/>
      <c r="TM499"/>
      <c r="TN499"/>
      <c r="TO499"/>
      <c r="TP499"/>
      <c r="TQ499"/>
      <c r="TR499"/>
      <c r="TS499"/>
      <c r="TT499"/>
      <c r="TU499"/>
      <c r="TV499"/>
      <c r="TW499"/>
      <c r="TX499"/>
      <c r="TY499"/>
      <c r="TZ499"/>
      <c r="UA499"/>
      <c r="UB499"/>
      <c r="UC499"/>
      <c r="UD499"/>
      <c r="UE499"/>
      <c r="UF499"/>
      <c r="UG499"/>
      <c r="UH499"/>
      <c r="UI499"/>
      <c r="UJ499"/>
      <c r="UK499"/>
      <c r="UL499"/>
      <c r="UM499"/>
      <c r="UN499"/>
      <c r="UO499"/>
      <c r="UP499"/>
      <c r="UQ499"/>
      <c r="UR499"/>
      <c r="US499"/>
      <c r="UT499"/>
      <c r="UU499"/>
      <c r="UV499"/>
      <c r="UW499"/>
      <c r="UX499"/>
      <c r="UY499"/>
      <c r="UZ499"/>
      <c r="VA499"/>
      <c r="VB499"/>
      <c r="VC499"/>
      <c r="VD499"/>
      <c r="VE499"/>
      <c r="VF499"/>
      <c r="VG499"/>
      <c r="VH499"/>
      <c r="VI499"/>
      <c r="VJ499"/>
      <c r="VK499"/>
      <c r="VL499"/>
      <c r="VM499"/>
      <c r="VN499"/>
      <c r="VO499"/>
      <c r="VP499"/>
      <c r="VQ499"/>
      <c r="VR499"/>
      <c r="VS499"/>
      <c r="VT499"/>
      <c r="VU499"/>
      <c r="VV499"/>
      <c r="VW499"/>
      <c r="VX499"/>
      <c r="VY499"/>
      <c r="VZ499"/>
      <c r="WA499"/>
      <c r="WB499"/>
      <c r="WC499"/>
      <c r="WD499"/>
      <c r="WE499"/>
      <c r="WF499"/>
      <c r="WG499"/>
      <c r="WH499"/>
      <c r="WI499"/>
      <c r="WJ499"/>
      <c r="WK499"/>
      <c r="WL499"/>
      <c r="WM499"/>
      <c r="WN499"/>
      <c r="WO499"/>
      <c r="WP499"/>
      <c r="WQ499"/>
      <c r="WR499"/>
      <c r="WS499"/>
      <c r="WT499"/>
      <c r="WU499"/>
      <c r="WV499"/>
      <c r="WW499"/>
      <c r="WX499"/>
      <c r="WY499"/>
      <c r="WZ499"/>
      <c r="XA499"/>
      <c r="XB499"/>
      <c r="XC499"/>
      <c r="XD499"/>
      <c r="XE499"/>
      <c r="XF499"/>
      <c r="XG499"/>
      <c r="XH499"/>
      <c r="XI499"/>
      <c r="XJ499"/>
      <c r="XK499"/>
      <c r="XL499"/>
      <c r="XM499"/>
      <c r="XN499"/>
      <c r="XO499"/>
      <c r="XP499"/>
      <c r="XQ499"/>
      <c r="XR499"/>
      <c r="XS499"/>
      <c r="XT499"/>
      <c r="XU499"/>
      <c r="XV499"/>
      <c r="XW499"/>
      <c r="XX499"/>
      <c r="XY499"/>
      <c r="XZ499"/>
      <c r="YA499"/>
      <c r="YB499"/>
      <c r="YC499"/>
      <c r="YD499"/>
      <c r="YE499"/>
      <c r="YF499"/>
      <c r="YG499"/>
      <c r="YH499"/>
      <c r="YI499"/>
      <c r="YJ499"/>
      <c r="YK499"/>
      <c r="YL499"/>
      <c r="YM499"/>
      <c r="YN499"/>
      <c r="YO499"/>
      <c r="YP499"/>
      <c r="YQ499"/>
      <c r="YR499"/>
      <c r="YS499"/>
      <c r="YT499"/>
      <c r="YU499"/>
      <c r="YV499"/>
      <c r="YW499"/>
      <c r="YX499"/>
      <c r="YY499"/>
      <c r="YZ499"/>
      <c r="ZA499"/>
      <c r="ZB499"/>
      <c r="ZC499"/>
      <c r="ZD499"/>
      <c r="ZE499"/>
      <c r="ZF499"/>
      <c r="ZG499"/>
      <c r="ZH499"/>
      <c r="ZI499"/>
      <c r="ZJ499"/>
      <c r="ZK499"/>
      <c r="ZL499"/>
      <c r="ZM499"/>
      <c r="ZN499"/>
      <c r="ZO499"/>
      <c r="ZP499"/>
      <c r="ZQ499"/>
      <c r="ZR499"/>
      <c r="ZS499"/>
      <c r="ZT499"/>
      <c r="ZU499"/>
      <c r="ZV499"/>
      <c r="ZW499"/>
      <c r="ZX499"/>
      <c r="ZY499"/>
      <c r="ZZ499"/>
      <c r="AAA499"/>
      <c r="AAB499"/>
      <c r="AAC499"/>
      <c r="AAD499"/>
      <c r="AAE499"/>
      <c r="AAF499"/>
      <c r="AAG499"/>
      <c r="AAH499"/>
      <c r="AAI499"/>
      <c r="AAJ499"/>
      <c r="AAK499"/>
      <c r="AAL499"/>
      <c r="AAM499"/>
      <c r="AAN499"/>
      <c r="AAO499"/>
      <c r="AAP499"/>
      <c r="AAQ499"/>
      <c r="AAR499"/>
      <c r="AAS499"/>
      <c r="AAT499"/>
      <c r="AAU499"/>
      <c r="AAV499"/>
      <c r="AAW499"/>
      <c r="AAX499"/>
      <c r="AAY499"/>
      <c r="AAZ499"/>
      <c r="ABA499"/>
      <c r="ABB499"/>
      <c r="ABC499"/>
      <c r="ABD499"/>
      <c r="ABE499"/>
      <c r="ABF499"/>
      <c r="ABG499"/>
      <c r="ABH499"/>
      <c r="ABI499"/>
      <c r="ABJ499"/>
      <c r="ABK499"/>
      <c r="ABL499"/>
      <c r="ABM499"/>
      <c r="ABN499"/>
      <c r="ABO499"/>
      <c r="ABP499"/>
      <c r="ABQ499"/>
      <c r="ABR499"/>
      <c r="ABS499"/>
      <c r="ABT499"/>
      <c r="ABU499"/>
      <c r="ABV499"/>
      <c r="ABW499"/>
      <c r="ABX499"/>
      <c r="ABY499"/>
      <c r="ABZ499"/>
      <c r="ACA499"/>
      <c r="ACB499"/>
      <c r="ACC499"/>
      <c r="ACD499"/>
      <c r="ACE499"/>
      <c r="ACF499"/>
      <c r="ACG499"/>
      <c r="ACH499"/>
      <c r="ACI499"/>
      <c r="ACJ499"/>
      <c r="ACK499"/>
      <c r="ACL499"/>
      <c r="ACM499"/>
      <c r="ACN499"/>
      <c r="ACO499"/>
      <c r="ACP499"/>
      <c r="ACQ499"/>
      <c r="ACR499"/>
      <c r="ACS499"/>
      <c r="ACT499"/>
      <c r="ACU499"/>
      <c r="ACV499"/>
      <c r="ACW499"/>
      <c r="ACX499"/>
      <c r="ACY499"/>
      <c r="ACZ499"/>
      <c r="ADA499"/>
      <c r="ADB499"/>
      <c r="ADC499"/>
      <c r="ADD499"/>
      <c r="ADE499"/>
      <c r="ADF499"/>
      <c r="ADG499"/>
      <c r="ADH499"/>
      <c r="ADI499"/>
      <c r="ADJ499"/>
      <c r="ADK499"/>
      <c r="ADL499"/>
      <c r="ADM499"/>
      <c r="ADN499"/>
      <c r="ADO499"/>
      <c r="ADP499"/>
      <c r="ADQ499"/>
      <c r="ADR499"/>
      <c r="ADS499"/>
      <c r="ADT499"/>
      <c r="ADU499"/>
      <c r="ADV499"/>
      <c r="ADW499"/>
      <c r="ADX499"/>
      <c r="ADY499"/>
      <c r="ADZ499"/>
      <c r="AEA499"/>
      <c r="AEB499"/>
      <c r="AEC499"/>
      <c r="AED499"/>
      <c r="AEE499"/>
      <c r="AEF499"/>
      <c r="AEG499"/>
      <c r="AEH499"/>
      <c r="AEI499"/>
      <c r="AEJ499"/>
      <c r="AEK499"/>
      <c r="AEL499"/>
      <c r="AEM499"/>
      <c r="AEN499"/>
      <c r="AEO499"/>
      <c r="AEP499"/>
      <c r="AEQ499"/>
      <c r="AER499"/>
      <c r="AES499"/>
      <c r="AET499"/>
      <c r="AEU499"/>
      <c r="AEV499"/>
      <c r="AEW499"/>
      <c r="AEX499"/>
      <c r="AEY499"/>
      <c r="AEZ499"/>
      <c r="AFA499"/>
      <c r="AFB499"/>
      <c r="AFC499"/>
      <c r="AFD499"/>
      <c r="AFE499"/>
      <c r="AFF499"/>
      <c r="AFG499"/>
      <c r="AFH499"/>
      <c r="AFI499"/>
      <c r="AFJ499"/>
      <c r="AFK499"/>
      <c r="AFL499"/>
      <c r="AFM499"/>
      <c r="AFN499"/>
      <c r="AFO499"/>
      <c r="AFP499"/>
      <c r="AFQ499"/>
      <c r="AFR499"/>
      <c r="AFS499"/>
      <c r="AFT499"/>
      <c r="AFU499"/>
      <c r="AFV499"/>
      <c r="AFW499"/>
      <c r="AFX499"/>
      <c r="AFY499"/>
      <c r="AFZ499"/>
      <c r="AGA499"/>
      <c r="AGB499"/>
      <c r="AGC499"/>
      <c r="AGD499"/>
      <c r="AGE499"/>
      <c r="AGF499"/>
      <c r="AGG499"/>
      <c r="AGH499"/>
      <c r="AGI499"/>
      <c r="AGJ499"/>
      <c r="AGK499"/>
      <c r="AGL499"/>
      <c r="AGM499"/>
      <c r="AGN499"/>
      <c r="AGO499"/>
      <c r="AGP499"/>
      <c r="AGQ499"/>
      <c r="AGR499"/>
      <c r="AGS499"/>
      <c r="AGT499"/>
      <c r="AGU499"/>
      <c r="AGV499"/>
      <c r="AGW499"/>
      <c r="AGX499"/>
      <c r="AGY499"/>
      <c r="AGZ499"/>
      <c r="AHA499"/>
      <c r="AHB499"/>
      <c r="AHC499"/>
      <c r="AHD499"/>
      <c r="AHE499"/>
      <c r="AHF499"/>
      <c r="AHG499"/>
      <c r="AHH499"/>
      <c r="AHI499"/>
      <c r="AHJ499"/>
      <c r="AHK499"/>
      <c r="AHL499"/>
      <c r="AHM499"/>
      <c r="AHN499"/>
      <c r="AHO499"/>
      <c r="AHP499"/>
      <c r="AHQ499"/>
      <c r="AHR499"/>
      <c r="AHS499"/>
      <c r="AHT499"/>
      <c r="AHU499"/>
      <c r="AHV499"/>
      <c r="AHW499"/>
      <c r="AHX499"/>
      <c r="AHY499"/>
      <c r="AHZ499"/>
      <c r="AIA499"/>
      <c r="AIB499"/>
      <c r="AIC499"/>
      <c r="AID499"/>
      <c r="AIE499"/>
      <c r="AIF499"/>
      <c r="AIG499"/>
      <c r="AIH499"/>
      <c r="AII499"/>
      <c r="AIJ499"/>
      <c r="AIK499"/>
      <c r="AIL499"/>
      <c r="AIM499"/>
      <c r="AIN499"/>
      <c r="AIO499"/>
      <c r="AIP499"/>
      <c r="AIQ499"/>
      <c r="AIR499"/>
      <c r="AIS499"/>
      <c r="AIT499"/>
      <c r="AIU499"/>
      <c r="AIV499"/>
      <c r="AIW499"/>
      <c r="AIX499"/>
      <c r="AIY499"/>
      <c r="AIZ499"/>
      <c r="AJA499"/>
      <c r="AJB499"/>
      <c r="AJC499"/>
      <c r="AJD499"/>
      <c r="AJE499"/>
      <c r="AJF499"/>
      <c r="AJG499"/>
      <c r="AJH499"/>
      <c r="AJI499"/>
      <c r="AJJ499"/>
      <c r="AJK499"/>
      <c r="AJL499"/>
      <c r="AJM499"/>
      <c r="AJN499"/>
      <c r="AJO499"/>
      <c r="AJP499"/>
      <c r="AJQ499"/>
      <c r="AJR499"/>
      <c r="AJS499"/>
      <c r="AJT499"/>
      <c r="AJU499"/>
      <c r="AJV499"/>
      <c r="AJW499"/>
      <c r="AJX499"/>
      <c r="AJY499"/>
      <c r="AJZ499"/>
      <c r="AKA499"/>
      <c r="AKB499"/>
      <c r="AKC499"/>
      <c r="AKD499"/>
      <c r="AKE499"/>
      <c r="AKF499"/>
      <c r="AKG499"/>
      <c r="AKH499"/>
      <c r="AKI499"/>
      <c r="AKJ499"/>
      <c r="AKK499"/>
      <c r="AKL499"/>
      <c r="AKM499"/>
      <c r="AKN499"/>
      <c r="AKO499"/>
      <c r="AKP499"/>
      <c r="AKQ499"/>
      <c r="AKR499"/>
      <c r="AKS499"/>
      <c r="AKT499"/>
      <c r="AKU499"/>
      <c r="AKV499"/>
      <c r="AKW499"/>
      <c r="AKX499"/>
      <c r="AKY499"/>
      <c r="AKZ499"/>
      <c r="ALA499"/>
      <c r="ALB499"/>
      <c r="ALC499"/>
      <c r="ALD499"/>
      <c r="ALE499"/>
      <c r="ALF499"/>
      <c r="ALG499"/>
      <c r="ALH499"/>
      <c r="ALI499"/>
      <c r="ALJ499"/>
      <c r="ALK499"/>
      <c r="ALL499"/>
      <c r="ALM499"/>
      <c r="ALN499"/>
      <c r="ALO499"/>
      <c r="ALP499"/>
      <c r="ALQ499"/>
      <c r="ALR499"/>
      <c r="ALS499"/>
      <c r="ALT499"/>
      <c r="ALU499"/>
      <c r="ALV499"/>
      <c r="ALW499"/>
      <c r="ALX499"/>
      <c r="ALY499"/>
      <c r="ALZ499"/>
      <c r="AMA499"/>
      <c r="AMB499"/>
      <c r="AMC499"/>
      <c r="AMD499"/>
      <c r="AME499"/>
      <c r="AMF499"/>
      <c r="AMG499"/>
      <c r="AMH499"/>
      <c r="AMI499"/>
      <c r="AMJ499"/>
      <c r="AMK499"/>
      <c r="AML499"/>
      <c r="AMM499"/>
    </row>
    <row r="500" spans="1:1027" ht="25.5" customHeight="1">
      <c r="A500" s="656"/>
      <c r="B500" s="657"/>
      <c r="C500" s="263"/>
      <c r="D500" s="57" t="s">
        <v>309</v>
      </c>
      <c r="E500" s="700" t="s">
        <v>221</v>
      </c>
      <c r="F500" s="700"/>
      <c r="G500" s="265">
        <v>76118</v>
      </c>
      <c r="H500" s="265">
        <v>85338</v>
      </c>
      <c r="I500" s="273">
        <v>39810.78</v>
      </c>
      <c r="J500" s="259">
        <f t="shared" si="54"/>
        <v>46.650706601982705</v>
      </c>
      <c r="K500" s="259">
        <f t="shared" si="55"/>
        <v>112.11277227462624</v>
      </c>
      <c r="L500" s="313"/>
      <c r="M500" s="313"/>
      <c r="N500" s="313"/>
      <c r="P500" s="267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  <c r="MG500"/>
      <c r="MH500"/>
      <c r="MI500"/>
      <c r="MJ500"/>
      <c r="MK500"/>
      <c r="ML500"/>
      <c r="MM500"/>
      <c r="MN500"/>
      <c r="MO500"/>
      <c r="MP500"/>
      <c r="MQ500"/>
      <c r="MR500"/>
      <c r="MS500"/>
      <c r="MT500"/>
      <c r="MU500"/>
      <c r="MV500"/>
      <c r="MW500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  <c r="OG500"/>
      <c r="OH500"/>
      <c r="OI500"/>
      <c r="OJ500"/>
      <c r="OK500"/>
      <c r="OL500"/>
      <c r="OM500"/>
      <c r="ON500"/>
      <c r="OO500"/>
      <c r="OP500"/>
      <c r="OQ500"/>
      <c r="OR500"/>
      <c r="OS500"/>
      <c r="OT500"/>
      <c r="OU500"/>
      <c r="OV500"/>
      <c r="OW500"/>
      <c r="OX500"/>
      <c r="OY500"/>
      <c r="OZ500"/>
      <c r="PA500"/>
      <c r="PB500"/>
      <c r="PC500"/>
      <c r="PD500"/>
      <c r="PE500"/>
      <c r="PF500"/>
      <c r="PG500"/>
      <c r="PH500"/>
      <c r="PI500"/>
      <c r="PJ500"/>
      <c r="PK500"/>
      <c r="PL500"/>
      <c r="PM500"/>
      <c r="PN500"/>
      <c r="PO500"/>
      <c r="PP500"/>
      <c r="PQ500"/>
      <c r="PR500"/>
      <c r="PS500"/>
      <c r="PT500"/>
      <c r="PU500"/>
      <c r="PV500"/>
      <c r="PW500"/>
      <c r="PX500"/>
      <c r="PY500"/>
      <c r="PZ500"/>
      <c r="QA500"/>
      <c r="QB500"/>
      <c r="QC500"/>
      <c r="QD500"/>
      <c r="QE500"/>
      <c r="QF500"/>
      <c r="QG500"/>
      <c r="QH500"/>
      <c r="QI500"/>
      <c r="QJ500"/>
      <c r="QK500"/>
      <c r="QL500"/>
      <c r="QM500"/>
      <c r="QN500"/>
      <c r="QO500"/>
      <c r="QP500"/>
      <c r="QQ500"/>
      <c r="QR500"/>
      <c r="QS500"/>
      <c r="QT500"/>
      <c r="QU500"/>
      <c r="QV500"/>
      <c r="QW500"/>
      <c r="QX500"/>
      <c r="QY500"/>
      <c r="QZ500"/>
      <c r="RA500"/>
      <c r="RB500"/>
      <c r="RC500"/>
      <c r="RD500"/>
      <c r="RE500"/>
      <c r="RF500"/>
      <c r="RG500"/>
      <c r="RH500"/>
      <c r="RI500"/>
      <c r="RJ500"/>
      <c r="RK500"/>
      <c r="RL500"/>
      <c r="RM500"/>
      <c r="RN500"/>
      <c r="RO500"/>
      <c r="RP500"/>
      <c r="RQ500"/>
      <c r="RR500"/>
      <c r="RS500"/>
      <c r="RT500"/>
      <c r="RU500"/>
      <c r="RV500"/>
      <c r="RW500"/>
      <c r="RX500"/>
      <c r="RY500"/>
      <c r="RZ500"/>
      <c r="SA500"/>
      <c r="SB500"/>
      <c r="SC500"/>
      <c r="SD500"/>
      <c r="SE500"/>
      <c r="SF500"/>
      <c r="SG500"/>
      <c r="SH500"/>
      <c r="SI500"/>
      <c r="SJ500"/>
      <c r="SK500"/>
      <c r="SL500"/>
      <c r="SM500"/>
      <c r="SN500"/>
      <c r="SO500"/>
      <c r="SP500"/>
      <c r="SQ500"/>
      <c r="SR500"/>
      <c r="SS500"/>
      <c r="ST500"/>
      <c r="SU500"/>
      <c r="SV500"/>
      <c r="SW500"/>
      <c r="SX500"/>
      <c r="SY500"/>
      <c r="SZ500"/>
      <c r="TA500"/>
      <c r="TB500"/>
      <c r="TC500"/>
      <c r="TD500"/>
      <c r="TE500"/>
      <c r="TF500"/>
      <c r="TG500"/>
      <c r="TH500"/>
      <c r="TI500"/>
      <c r="TJ500"/>
      <c r="TK500"/>
      <c r="TL500"/>
      <c r="TM500"/>
      <c r="TN500"/>
      <c r="TO500"/>
      <c r="TP500"/>
      <c r="TQ500"/>
      <c r="TR500"/>
      <c r="TS500"/>
      <c r="TT500"/>
      <c r="TU500"/>
      <c r="TV500"/>
      <c r="TW500"/>
      <c r="TX500"/>
      <c r="TY500"/>
      <c r="TZ500"/>
      <c r="UA500"/>
      <c r="UB500"/>
      <c r="UC500"/>
      <c r="UD500"/>
      <c r="UE500"/>
      <c r="UF500"/>
      <c r="UG500"/>
      <c r="UH500"/>
      <c r="UI500"/>
      <c r="UJ500"/>
      <c r="UK500"/>
      <c r="UL500"/>
      <c r="UM500"/>
      <c r="UN500"/>
      <c r="UO500"/>
      <c r="UP500"/>
      <c r="UQ500"/>
      <c r="UR500"/>
      <c r="US500"/>
      <c r="UT500"/>
      <c r="UU500"/>
      <c r="UV500"/>
      <c r="UW500"/>
      <c r="UX500"/>
      <c r="UY500"/>
      <c r="UZ500"/>
      <c r="VA500"/>
      <c r="VB500"/>
      <c r="VC500"/>
      <c r="VD500"/>
      <c r="VE500"/>
      <c r="VF500"/>
      <c r="VG500"/>
      <c r="VH500"/>
      <c r="VI500"/>
      <c r="VJ500"/>
      <c r="VK500"/>
      <c r="VL500"/>
      <c r="VM500"/>
      <c r="VN500"/>
      <c r="VO500"/>
      <c r="VP500"/>
      <c r="VQ500"/>
      <c r="VR500"/>
      <c r="VS500"/>
      <c r="VT500"/>
      <c r="VU500"/>
      <c r="VV500"/>
      <c r="VW500"/>
      <c r="VX500"/>
      <c r="VY500"/>
      <c r="VZ500"/>
      <c r="WA500"/>
      <c r="WB500"/>
      <c r="WC500"/>
      <c r="WD500"/>
      <c r="WE500"/>
      <c r="WF500"/>
      <c r="WG500"/>
      <c r="WH500"/>
      <c r="WI500"/>
      <c r="WJ500"/>
      <c r="WK500"/>
      <c r="WL500"/>
      <c r="WM500"/>
      <c r="WN500"/>
      <c r="WO500"/>
      <c r="WP500"/>
      <c r="WQ500"/>
      <c r="WR500"/>
      <c r="WS500"/>
      <c r="WT500"/>
      <c r="WU500"/>
      <c r="WV500"/>
      <c r="WW500"/>
      <c r="WX500"/>
      <c r="WY500"/>
      <c r="WZ500"/>
      <c r="XA500"/>
      <c r="XB500"/>
      <c r="XC500"/>
      <c r="XD500"/>
      <c r="XE500"/>
      <c r="XF500"/>
      <c r="XG500"/>
      <c r="XH500"/>
      <c r="XI500"/>
      <c r="XJ500"/>
      <c r="XK500"/>
      <c r="XL500"/>
      <c r="XM500"/>
      <c r="XN500"/>
      <c r="XO500"/>
      <c r="XP500"/>
      <c r="XQ500"/>
      <c r="XR500"/>
      <c r="XS500"/>
      <c r="XT500"/>
      <c r="XU500"/>
      <c r="XV500"/>
      <c r="XW500"/>
      <c r="XX500"/>
      <c r="XY500"/>
      <c r="XZ500"/>
      <c r="YA500"/>
      <c r="YB500"/>
      <c r="YC500"/>
      <c r="YD500"/>
      <c r="YE500"/>
      <c r="YF500"/>
      <c r="YG500"/>
      <c r="YH500"/>
      <c r="YI500"/>
      <c r="YJ500"/>
      <c r="YK500"/>
      <c r="YL500"/>
      <c r="YM500"/>
      <c r="YN500"/>
      <c r="YO500"/>
      <c r="YP500"/>
      <c r="YQ500"/>
      <c r="YR500"/>
      <c r="YS500"/>
      <c r="YT500"/>
      <c r="YU500"/>
      <c r="YV500"/>
      <c r="YW500"/>
      <c r="YX500"/>
      <c r="YY500"/>
      <c r="YZ500"/>
      <c r="ZA500"/>
      <c r="ZB500"/>
      <c r="ZC500"/>
      <c r="ZD500"/>
      <c r="ZE500"/>
      <c r="ZF500"/>
      <c r="ZG500"/>
      <c r="ZH500"/>
      <c r="ZI500"/>
      <c r="ZJ500"/>
      <c r="ZK500"/>
      <c r="ZL500"/>
      <c r="ZM500"/>
      <c r="ZN500"/>
      <c r="ZO500"/>
      <c r="ZP500"/>
      <c r="ZQ500"/>
      <c r="ZR500"/>
      <c r="ZS500"/>
      <c r="ZT500"/>
      <c r="ZU500"/>
      <c r="ZV500"/>
      <c r="ZW500"/>
      <c r="ZX500"/>
      <c r="ZY500"/>
      <c r="ZZ500"/>
      <c r="AAA500"/>
      <c r="AAB500"/>
      <c r="AAC500"/>
      <c r="AAD500"/>
      <c r="AAE500"/>
      <c r="AAF500"/>
      <c r="AAG500"/>
      <c r="AAH500"/>
      <c r="AAI500"/>
      <c r="AAJ500"/>
      <c r="AAK500"/>
      <c r="AAL500"/>
      <c r="AAM500"/>
      <c r="AAN500"/>
      <c r="AAO500"/>
      <c r="AAP500"/>
      <c r="AAQ500"/>
      <c r="AAR500"/>
      <c r="AAS500"/>
      <c r="AAT500"/>
      <c r="AAU500"/>
      <c r="AAV500"/>
      <c r="AAW500"/>
      <c r="AAX500"/>
      <c r="AAY500"/>
      <c r="AAZ500"/>
      <c r="ABA500"/>
      <c r="ABB500"/>
      <c r="ABC500"/>
      <c r="ABD500"/>
      <c r="ABE500"/>
      <c r="ABF500"/>
      <c r="ABG500"/>
      <c r="ABH500"/>
      <c r="ABI500"/>
      <c r="ABJ500"/>
      <c r="ABK500"/>
      <c r="ABL500"/>
      <c r="ABM500"/>
      <c r="ABN500"/>
      <c r="ABO500"/>
      <c r="ABP500"/>
      <c r="ABQ500"/>
      <c r="ABR500"/>
      <c r="ABS500"/>
      <c r="ABT500"/>
      <c r="ABU500"/>
      <c r="ABV500"/>
      <c r="ABW500"/>
      <c r="ABX500"/>
      <c r="ABY500"/>
      <c r="ABZ500"/>
      <c r="ACA500"/>
      <c r="ACB500"/>
      <c r="ACC500"/>
      <c r="ACD500"/>
      <c r="ACE500"/>
      <c r="ACF500"/>
      <c r="ACG500"/>
      <c r="ACH500"/>
      <c r="ACI500"/>
      <c r="ACJ500"/>
      <c r="ACK500"/>
      <c r="ACL500"/>
      <c r="ACM500"/>
      <c r="ACN500"/>
      <c r="ACO500"/>
      <c r="ACP500"/>
      <c r="ACQ500"/>
      <c r="ACR500"/>
      <c r="ACS500"/>
      <c r="ACT500"/>
      <c r="ACU500"/>
      <c r="ACV500"/>
      <c r="ACW500"/>
      <c r="ACX500"/>
      <c r="ACY500"/>
      <c r="ACZ500"/>
      <c r="ADA500"/>
      <c r="ADB500"/>
      <c r="ADC500"/>
      <c r="ADD500"/>
      <c r="ADE500"/>
      <c r="ADF500"/>
      <c r="ADG500"/>
      <c r="ADH500"/>
      <c r="ADI500"/>
      <c r="ADJ500"/>
      <c r="ADK500"/>
      <c r="ADL500"/>
      <c r="ADM500"/>
      <c r="ADN500"/>
      <c r="ADO500"/>
      <c r="ADP500"/>
      <c r="ADQ500"/>
      <c r="ADR500"/>
      <c r="ADS500"/>
      <c r="ADT500"/>
      <c r="ADU500"/>
      <c r="ADV500"/>
      <c r="ADW500"/>
      <c r="ADX500"/>
      <c r="ADY500"/>
      <c r="ADZ500"/>
      <c r="AEA500"/>
      <c r="AEB500"/>
      <c r="AEC500"/>
      <c r="AED500"/>
      <c r="AEE500"/>
      <c r="AEF500"/>
      <c r="AEG500"/>
      <c r="AEH500"/>
      <c r="AEI500"/>
      <c r="AEJ500"/>
      <c r="AEK500"/>
      <c r="AEL500"/>
      <c r="AEM500"/>
      <c r="AEN500"/>
      <c r="AEO500"/>
      <c r="AEP500"/>
      <c r="AEQ500"/>
      <c r="AER500"/>
      <c r="AES500"/>
      <c r="AET500"/>
      <c r="AEU500"/>
      <c r="AEV500"/>
      <c r="AEW500"/>
      <c r="AEX500"/>
      <c r="AEY500"/>
      <c r="AEZ500"/>
      <c r="AFA500"/>
      <c r="AFB500"/>
      <c r="AFC500"/>
      <c r="AFD500"/>
      <c r="AFE500"/>
      <c r="AFF500"/>
      <c r="AFG500"/>
      <c r="AFH500"/>
      <c r="AFI500"/>
      <c r="AFJ500"/>
      <c r="AFK500"/>
      <c r="AFL500"/>
      <c r="AFM500"/>
      <c r="AFN500"/>
      <c r="AFO500"/>
      <c r="AFP500"/>
      <c r="AFQ500"/>
      <c r="AFR500"/>
      <c r="AFS500"/>
      <c r="AFT500"/>
      <c r="AFU500"/>
      <c r="AFV500"/>
      <c r="AFW500"/>
      <c r="AFX500"/>
      <c r="AFY500"/>
      <c r="AFZ500"/>
      <c r="AGA500"/>
      <c r="AGB500"/>
      <c r="AGC500"/>
      <c r="AGD500"/>
      <c r="AGE500"/>
      <c r="AGF500"/>
      <c r="AGG500"/>
      <c r="AGH500"/>
      <c r="AGI500"/>
      <c r="AGJ500"/>
      <c r="AGK500"/>
      <c r="AGL500"/>
      <c r="AGM500"/>
      <c r="AGN500"/>
      <c r="AGO500"/>
      <c r="AGP500"/>
      <c r="AGQ500"/>
      <c r="AGR500"/>
      <c r="AGS500"/>
      <c r="AGT500"/>
      <c r="AGU500"/>
      <c r="AGV500"/>
      <c r="AGW500"/>
      <c r="AGX500"/>
      <c r="AGY500"/>
      <c r="AGZ500"/>
      <c r="AHA500"/>
      <c r="AHB500"/>
      <c r="AHC500"/>
      <c r="AHD500"/>
      <c r="AHE500"/>
      <c r="AHF500"/>
      <c r="AHG500"/>
      <c r="AHH500"/>
      <c r="AHI500"/>
      <c r="AHJ500"/>
      <c r="AHK500"/>
      <c r="AHL500"/>
      <c r="AHM500"/>
      <c r="AHN500"/>
      <c r="AHO500"/>
      <c r="AHP500"/>
      <c r="AHQ500"/>
      <c r="AHR500"/>
      <c r="AHS500"/>
      <c r="AHT500"/>
      <c r="AHU500"/>
      <c r="AHV500"/>
      <c r="AHW500"/>
      <c r="AHX500"/>
      <c r="AHY500"/>
      <c r="AHZ500"/>
      <c r="AIA500"/>
      <c r="AIB500"/>
      <c r="AIC500"/>
      <c r="AID500"/>
      <c r="AIE500"/>
      <c r="AIF500"/>
      <c r="AIG500"/>
      <c r="AIH500"/>
      <c r="AII500"/>
      <c r="AIJ500"/>
      <c r="AIK500"/>
      <c r="AIL500"/>
      <c r="AIM500"/>
      <c r="AIN500"/>
      <c r="AIO500"/>
      <c r="AIP500"/>
      <c r="AIQ500"/>
      <c r="AIR500"/>
      <c r="AIS500"/>
      <c r="AIT500"/>
      <c r="AIU500"/>
      <c r="AIV500"/>
      <c r="AIW500"/>
      <c r="AIX500"/>
      <c r="AIY500"/>
      <c r="AIZ500"/>
      <c r="AJA500"/>
      <c r="AJB500"/>
      <c r="AJC500"/>
      <c r="AJD500"/>
      <c r="AJE500"/>
      <c r="AJF500"/>
      <c r="AJG500"/>
      <c r="AJH500"/>
      <c r="AJI500"/>
      <c r="AJJ500"/>
      <c r="AJK500"/>
      <c r="AJL500"/>
      <c r="AJM500"/>
      <c r="AJN500"/>
      <c r="AJO500"/>
      <c r="AJP500"/>
      <c r="AJQ500"/>
      <c r="AJR500"/>
      <c r="AJS500"/>
      <c r="AJT500"/>
      <c r="AJU500"/>
      <c r="AJV500"/>
      <c r="AJW500"/>
      <c r="AJX500"/>
      <c r="AJY500"/>
      <c r="AJZ500"/>
      <c r="AKA500"/>
      <c r="AKB500"/>
      <c r="AKC500"/>
      <c r="AKD500"/>
      <c r="AKE500"/>
      <c r="AKF500"/>
      <c r="AKG500"/>
      <c r="AKH500"/>
      <c r="AKI500"/>
      <c r="AKJ500"/>
      <c r="AKK500"/>
      <c r="AKL500"/>
      <c r="AKM500"/>
      <c r="AKN500"/>
      <c r="AKO500"/>
      <c r="AKP500"/>
      <c r="AKQ500"/>
      <c r="AKR500"/>
      <c r="AKS500"/>
      <c r="AKT500"/>
      <c r="AKU500"/>
      <c r="AKV500"/>
      <c r="AKW500"/>
      <c r="AKX500"/>
      <c r="AKY500"/>
      <c r="AKZ500"/>
      <c r="ALA500"/>
      <c r="ALB500"/>
      <c r="ALC500"/>
      <c r="ALD500"/>
      <c r="ALE500"/>
      <c r="ALF500"/>
      <c r="ALG500"/>
      <c r="ALH500"/>
      <c r="ALI500"/>
      <c r="ALJ500"/>
      <c r="ALK500"/>
      <c r="ALL500"/>
      <c r="ALM500"/>
      <c r="ALN500"/>
      <c r="ALO500"/>
      <c r="ALP500"/>
      <c r="ALQ500"/>
      <c r="ALR500"/>
      <c r="ALS500"/>
      <c r="ALT500"/>
      <c r="ALU500"/>
      <c r="ALV500"/>
      <c r="ALW500"/>
      <c r="ALX500"/>
      <c r="ALY500"/>
      <c r="ALZ500"/>
      <c r="AMA500"/>
      <c r="AMB500"/>
      <c r="AMC500"/>
      <c r="AMD500"/>
      <c r="AME500"/>
      <c r="AMF500"/>
      <c r="AMG500"/>
      <c r="AMH500"/>
      <c r="AMI500"/>
      <c r="AMJ500"/>
      <c r="AMK500"/>
      <c r="AML500"/>
      <c r="AMM500"/>
    </row>
    <row r="501" spans="1:1027" ht="25.5" customHeight="1">
      <c r="A501" s="656"/>
      <c r="B501" s="657"/>
      <c r="C501" s="263"/>
      <c r="D501" s="57" t="s">
        <v>310</v>
      </c>
      <c r="E501" s="700" t="s">
        <v>222</v>
      </c>
      <c r="F501" s="700"/>
      <c r="G501" s="265">
        <v>10674</v>
      </c>
      <c r="H501" s="265">
        <v>10555</v>
      </c>
      <c r="I501" s="273">
        <v>4147.66</v>
      </c>
      <c r="J501" s="259">
        <f t="shared" si="54"/>
        <v>39.295689246802461</v>
      </c>
      <c r="K501" s="259">
        <f t="shared" si="55"/>
        <v>98.88514146524264</v>
      </c>
      <c r="L501" s="313"/>
      <c r="M501" s="313"/>
      <c r="N501" s="313"/>
      <c r="P501" s="267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  <c r="QH501"/>
      <c r="QI501"/>
      <c r="QJ501"/>
      <c r="QK501"/>
      <c r="QL501"/>
      <c r="QM501"/>
      <c r="QN501"/>
      <c r="QO501"/>
      <c r="QP501"/>
      <c r="QQ501"/>
      <c r="QR501"/>
      <c r="QS501"/>
      <c r="QT501"/>
      <c r="QU501"/>
      <c r="QV501"/>
      <c r="QW501"/>
      <c r="QX501"/>
      <c r="QY501"/>
      <c r="QZ501"/>
      <c r="RA501"/>
      <c r="RB501"/>
      <c r="RC501"/>
      <c r="RD501"/>
      <c r="RE501"/>
      <c r="RF501"/>
      <c r="RG501"/>
      <c r="RH501"/>
      <c r="RI501"/>
      <c r="RJ501"/>
      <c r="RK501"/>
      <c r="RL501"/>
      <c r="RM501"/>
      <c r="RN501"/>
      <c r="RO501"/>
      <c r="RP501"/>
      <c r="RQ501"/>
      <c r="RR501"/>
      <c r="RS501"/>
      <c r="RT501"/>
      <c r="RU501"/>
      <c r="RV501"/>
      <c r="RW501"/>
      <c r="RX501"/>
      <c r="RY501"/>
      <c r="RZ501"/>
      <c r="SA501"/>
      <c r="SB501"/>
      <c r="SC501"/>
      <c r="SD501"/>
      <c r="SE501"/>
      <c r="SF501"/>
      <c r="SG501"/>
      <c r="SH501"/>
      <c r="SI501"/>
      <c r="SJ501"/>
      <c r="SK501"/>
      <c r="SL501"/>
      <c r="SM501"/>
      <c r="SN501"/>
      <c r="SO501"/>
      <c r="SP501"/>
      <c r="SQ501"/>
      <c r="SR501"/>
      <c r="SS501"/>
      <c r="ST501"/>
      <c r="SU501"/>
      <c r="SV501"/>
      <c r="SW501"/>
      <c r="SX501"/>
      <c r="SY501"/>
      <c r="SZ501"/>
      <c r="TA501"/>
      <c r="TB501"/>
      <c r="TC501"/>
      <c r="TD501"/>
      <c r="TE501"/>
      <c r="TF501"/>
      <c r="TG501"/>
      <c r="TH501"/>
      <c r="TI501"/>
      <c r="TJ501"/>
      <c r="TK501"/>
      <c r="TL501"/>
      <c r="TM501"/>
      <c r="TN501"/>
      <c r="TO501"/>
      <c r="TP501"/>
      <c r="TQ501"/>
      <c r="TR501"/>
      <c r="TS501"/>
      <c r="TT501"/>
      <c r="TU501"/>
      <c r="TV501"/>
      <c r="TW501"/>
      <c r="TX501"/>
      <c r="TY501"/>
      <c r="TZ501"/>
      <c r="UA501"/>
      <c r="UB501"/>
      <c r="UC501"/>
      <c r="UD501"/>
      <c r="UE501"/>
      <c r="UF501"/>
      <c r="UG501"/>
      <c r="UH501"/>
      <c r="UI501"/>
      <c r="UJ501"/>
      <c r="UK501"/>
      <c r="UL501"/>
      <c r="UM501"/>
      <c r="UN501"/>
      <c r="UO501"/>
      <c r="UP501"/>
      <c r="UQ501"/>
      <c r="UR501"/>
      <c r="US501"/>
      <c r="UT501"/>
      <c r="UU501"/>
      <c r="UV501"/>
      <c r="UW501"/>
      <c r="UX501"/>
      <c r="UY501"/>
      <c r="UZ501"/>
      <c r="VA501"/>
      <c r="VB501"/>
      <c r="VC501"/>
      <c r="VD501"/>
      <c r="VE501"/>
      <c r="VF501"/>
      <c r="VG501"/>
      <c r="VH501"/>
      <c r="VI501"/>
      <c r="VJ501"/>
      <c r="VK501"/>
      <c r="VL501"/>
      <c r="VM501"/>
      <c r="VN501"/>
      <c r="VO501"/>
      <c r="VP501"/>
      <c r="VQ501"/>
      <c r="VR501"/>
      <c r="VS501"/>
      <c r="VT501"/>
      <c r="VU501"/>
      <c r="VV501"/>
      <c r="VW501"/>
      <c r="VX501"/>
      <c r="VY501"/>
      <c r="VZ501"/>
      <c r="WA501"/>
      <c r="WB501"/>
      <c r="WC501"/>
      <c r="WD501"/>
      <c r="WE501"/>
      <c r="WF501"/>
      <c r="WG501"/>
      <c r="WH501"/>
      <c r="WI501"/>
      <c r="WJ501"/>
      <c r="WK501"/>
      <c r="WL501"/>
      <c r="WM501"/>
      <c r="WN501"/>
      <c r="WO501"/>
      <c r="WP501"/>
      <c r="WQ501"/>
      <c r="WR501"/>
      <c r="WS501"/>
      <c r="WT501"/>
      <c r="WU501"/>
      <c r="WV501"/>
      <c r="WW501"/>
      <c r="WX501"/>
      <c r="WY501"/>
      <c r="WZ501"/>
      <c r="XA501"/>
      <c r="XB501"/>
      <c r="XC501"/>
      <c r="XD501"/>
      <c r="XE501"/>
      <c r="XF501"/>
      <c r="XG501"/>
      <c r="XH501"/>
      <c r="XI501"/>
      <c r="XJ501"/>
      <c r="XK501"/>
      <c r="XL501"/>
      <c r="XM501"/>
      <c r="XN501"/>
      <c r="XO501"/>
      <c r="XP501"/>
      <c r="XQ501"/>
      <c r="XR501"/>
      <c r="XS501"/>
      <c r="XT501"/>
      <c r="XU501"/>
      <c r="XV501"/>
      <c r="XW501"/>
      <c r="XX501"/>
      <c r="XY501"/>
      <c r="XZ501"/>
      <c r="YA501"/>
      <c r="YB501"/>
      <c r="YC501"/>
      <c r="YD501"/>
      <c r="YE501"/>
      <c r="YF501"/>
      <c r="YG501"/>
      <c r="YH501"/>
      <c r="YI501"/>
      <c r="YJ501"/>
      <c r="YK501"/>
      <c r="YL501"/>
      <c r="YM501"/>
      <c r="YN501"/>
      <c r="YO501"/>
      <c r="YP501"/>
      <c r="YQ501"/>
      <c r="YR501"/>
      <c r="YS501"/>
      <c r="YT501"/>
      <c r="YU501"/>
      <c r="YV501"/>
      <c r="YW501"/>
      <c r="YX501"/>
      <c r="YY501"/>
      <c r="YZ501"/>
      <c r="ZA501"/>
      <c r="ZB501"/>
      <c r="ZC501"/>
      <c r="ZD501"/>
      <c r="ZE501"/>
      <c r="ZF501"/>
      <c r="ZG501"/>
      <c r="ZH501"/>
      <c r="ZI501"/>
      <c r="ZJ501"/>
      <c r="ZK501"/>
      <c r="ZL501"/>
      <c r="ZM501"/>
      <c r="ZN501"/>
      <c r="ZO501"/>
      <c r="ZP501"/>
      <c r="ZQ501"/>
      <c r="ZR501"/>
      <c r="ZS501"/>
      <c r="ZT501"/>
      <c r="ZU501"/>
      <c r="ZV501"/>
      <c r="ZW501"/>
      <c r="ZX501"/>
      <c r="ZY501"/>
      <c r="ZZ501"/>
      <c r="AAA501"/>
      <c r="AAB501"/>
      <c r="AAC501"/>
      <c r="AAD501"/>
      <c r="AAE501"/>
      <c r="AAF501"/>
      <c r="AAG501"/>
      <c r="AAH501"/>
      <c r="AAI501"/>
      <c r="AAJ501"/>
      <c r="AAK501"/>
      <c r="AAL501"/>
      <c r="AAM501"/>
      <c r="AAN501"/>
      <c r="AAO501"/>
      <c r="AAP501"/>
      <c r="AAQ501"/>
      <c r="AAR501"/>
      <c r="AAS501"/>
      <c r="AAT501"/>
      <c r="AAU501"/>
      <c r="AAV501"/>
      <c r="AAW501"/>
      <c r="AAX501"/>
      <c r="AAY501"/>
      <c r="AAZ501"/>
      <c r="ABA501"/>
      <c r="ABB501"/>
      <c r="ABC501"/>
      <c r="ABD501"/>
      <c r="ABE501"/>
      <c r="ABF501"/>
      <c r="ABG501"/>
      <c r="ABH501"/>
      <c r="ABI501"/>
      <c r="ABJ501"/>
      <c r="ABK501"/>
      <c r="ABL501"/>
      <c r="ABM501"/>
      <c r="ABN501"/>
      <c r="ABO501"/>
      <c r="ABP501"/>
      <c r="ABQ501"/>
      <c r="ABR501"/>
      <c r="ABS501"/>
      <c r="ABT501"/>
      <c r="ABU501"/>
      <c r="ABV501"/>
      <c r="ABW501"/>
      <c r="ABX501"/>
      <c r="ABY501"/>
      <c r="ABZ501"/>
      <c r="ACA501"/>
      <c r="ACB501"/>
      <c r="ACC501"/>
      <c r="ACD501"/>
      <c r="ACE501"/>
      <c r="ACF501"/>
      <c r="ACG501"/>
      <c r="ACH501"/>
      <c r="ACI501"/>
      <c r="ACJ501"/>
      <c r="ACK501"/>
      <c r="ACL501"/>
      <c r="ACM501"/>
      <c r="ACN501"/>
      <c r="ACO501"/>
      <c r="ACP501"/>
      <c r="ACQ501"/>
      <c r="ACR501"/>
      <c r="ACS501"/>
      <c r="ACT501"/>
      <c r="ACU501"/>
      <c r="ACV501"/>
      <c r="ACW501"/>
      <c r="ACX501"/>
      <c r="ACY501"/>
      <c r="ACZ501"/>
      <c r="ADA501"/>
      <c r="ADB501"/>
      <c r="ADC501"/>
      <c r="ADD501"/>
      <c r="ADE501"/>
      <c r="ADF501"/>
      <c r="ADG501"/>
      <c r="ADH501"/>
      <c r="ADI501"/>
      <c r="ADJ501"/>
      <c r="ADK501"/>
      <c r="ADL501"/>
      <c r="ADM501"/>
      <c r="ADN501"/>
      <c r="ADO501"/>
      <c r="ADP501"/>
      <c r="ADQ501"/>
      <c r="ADR501"/>
      <c r="ADS501"/>
      <c r="ADT501"/>
      <c r="ADU501"/>
      <c r="ADV501"/>
      <c r="ADW501"/>
      <c r="ADX501"/>
      <c r="ADY501"/>
      <c r="ADZ501"/>
      <c r="AEA501"/>
      <c r="AEB501"/>
      <c r="AEC501"/>
      <c r="AED501"/>
      <c r="AEE501"/>
      <c r="AEF501"/>
      <c r="AEG501"/>
      <c r="AEH501"/>
      <c r="AEI501"/>
      <c r="AEJ501"/>
      <c r="AEK501"/>
      <c r="AEL501"/>
      <c r="AEM501"/>
      <c r="AEN501"/>
      <c r="AEO501"/>
      <c r="AEP501"/>
      <c r="AEQ501"/>
      <c r="AER501"/>
      <c r="AES501"/>
      <c r="AET501"/>
      <c r="AEU501"/>
      <c r="AEV501"/>
      <c r="AEW501"/>
      <c r="AEX501"/>
      <c r="AEY501"/>
      <c r="AEZ501"/>
      <c r="AFA501"/>
      <c r="AFB501"/>
      <c r="AFC501"/>
      <c r="AFD501"/>
      <c r="AFE501"/>
      <c r="AFF501"/>
      <c r="AFG501"/>
      <c r="AFH501"/>
      <c r="AFI501"/>
      <c r="AFJ501"/>
      <c r="AFK501"/>
      <c r="AFL501"/>
      <c r="AFM501"/>
      <c r="AFN501"/>
      <c r="AFO501"/>
      <c r="AFP501"/>
      <c r="AFQ501"/>
      <c r="AFR501"/>
      <c r="AFS501"/>
      <c r="AFT501"/>
      <c r="AFU501"/>
      <c r="AFV501"/>
      <c r="AFW501"/>
      <c r="AFX501"/>
      <c r="AFY501"/>
      <c r="AFZ501"/>
      <c r="AGA501"/>
      <c r="AGB501"/>
      <c r="AGC501"/>
      <c r="AGD501"/>
      <c r="AGE501"/>
      <c r="AGF501"/>
      <c r="AGG501"/>
      <c r="AGH501"/>
      <c r="AGI501"/>
      <c r="AGJ501"/>
      <c r="AGK501"/>
      <c r="AGL501"/>
      <c r="AGM501"/>
      <c r="AGN501"/>
      <c r="AGO501"/>
      <c r="AGP501"/>
      <c r="AGQ501"/>
      <c r="AGR501"/>
      <c r="AGS501"/>
      <c r="AGT501"/>
      <c r="AGU501"/>
      <c r="AGV501"/>
      <c r="AGW501"/>
      <c r="AGX501"/>
      <c r="AGY501"/>
      <c r="AGZ501"/>
      <c r="AHA501"/>
      <c r="AHB501"/>
      <c r="AHC501"/>
      <c r="AHD501"/>
      <c r="AHE501"/>
      <c r="AHF501"/>
      <c r="AHG501"/>
      <c r="AHH501"/>
      <c r="AHI501"/>
      <c r="AHJ501"/>
      <c r="AHK501"/>
      <c r="AHL501"/>
      <c r="AHM501"/>
      <c r="AHN501"/>
      <c r="AHO501"/>
      <c r="AHP501"/>
      <c r="AHQ501"/>
      <c r="AHR501"/>
      <c r="AHS501"/>
      <c r="AHT501"/>
      <c r="AHU501"/>
      <c r="AHV501"/>
      <c r="AHW501"/>
      <c r="AHX501"/>
      <c r="AHY501"/>
      <c r="AHZ501"/>
      <c r="AIA501"/>
      <c r="AIB501"/>
      <c r="AIC501"/>
      <c r="AID501"/>
      <c r="AIE501"/>
      <c r="AIF501"/>
      <c r="AIG501"/>
      <c r="AIH501"/>
      <c r="AII501"/>
      <c r="AIJ501"/>
      <c r="AIK501"/>
      <c r="AIL501"/>
      <c r="AIM501"/>
      <c r="AIN501"/>
      <c r="AIO501"/>
      <c r="AIP501"/>
      <c r="AIQ501"/>
      <c r="AIR501"/>
      <c r="AIS501"/>
      <c r="AIT501"/>
      <c r="AIU501"/>
      <c r="AIV501"/>
      <c r="AIW501"/>
      <c r="AIX501"/>
      <c r="AIY501"/>
      <c r="AIZ501"/>
      <c r="AJA501"/>
      <c r="AJB501"/>
      <c r="AJC501"/>
      <c r="AJD501"/>
      <c r="AJE501"/>
      <c r="AJF501"/>
      <c r="AJG501"/>
      <c r="AJH501"/>
      <c r="AJI501"/>
      <c r="AJJ501"/>
      <c r="AJK501"/>
      <c r="AJL501"/>
      <c r="AJM501"/>
      <c r="AJN501"/>
      <c r="AJO501"/>
      <c r="AJP501"/>
      <c r="AJQ501"/>
      <c r="AJR501"/>
      <c r="AJS501"/>
      <c r="AJT501"/>
      <c r="AJU501"/>
      <c r="AJV501"/>
      <c r="AJW501"/>
      <c r="AJX501"/>
      <c r="AJY501"/>
      <c r="AJZ501"/>
      <c r="AKA501"/>
      <c r="AKB501"/>
      <c r="AKC501"/>
      <c r="AKD501"/>
      <c r="AKE501"/>
      <c r="AKF501"/>
      <c r="AKG501"/>
      <c r="AKH501"/>
      <c r="AKI501"/>
      <c r="AKJ501"/>
      <c r="AKK501"/>
      <c r="AKL501"/>
      <c r="AKM501"/>
      <c r="AKN501"/>
      <c r="AKO501"/>
      <c r="AKP501"/>
      <c r="AKQ501"/>
      <c r="AKR501"/>
      <c r="AKS501"/>
      <c r="AKT501"/>
      <c r="AKU501"/>
      <c r="AKV501"/>
      <c r="AKW501"/>
      <c r="AKX501"/>
      <c r="AKY501"/>
      <c r="AKZ501"/>
      <c r="ALA501"/>
      <c r="ALB501"/>
      <c r="ALC501"/>
      <c r="ALD501"/>
      <c r="ALE501"/>
      <c r="ALF501"/>
      <c r="ALG501"/>
      <c r="ALH501"/>
      <c r="ALI501"/>
      <c r="ALJ501"/>
      <c r="ALK501"/>
      <c r="ALL501"/>
      <c r="ALM501"/>
      <c r="ALN501"/>
      <c r="ALO501"/>
      <c r="ALP501"/>
      <c r="ALQ501"/>
      <c r="ALR501"/>
      <c r="ALS501"/>
      <c r="ALT501"/>
      <c r="ALU501"/>
      <c r="ALV501"/>
      <c r="ALW501"/>
      <c r="ALX501"/>
      <c r="ALY501"/>
      <c r="ALZ501"/>
      <c r="AMA501"/>
      <c r="AMB501"/>
      <c r="AMC501"/>
      <c r="AMD501"/>
      <c r="AME501"/>
      <c r="AMF501"/>
      <c r="AMG501"/>
      <c r="AMH501"/>
      <c r="AMI501"/>
      <c r="AMJ501"/>
      <c r="AMK501"/>
      <c r="AML501"/>
      <c r="AMM501"/>
    </row>
    <row r="502" spans="1:1027" ht="25.5" customHeight="1">
      <c r="A502" s="656"/>
      <c r="B502" s="657"/>
      <c r="C502" s="263"/>
      <c r="D502" s="57" t="s">
        <v>311</v>
      </c>
      <c r="E502" s="700" t="s">
        <v>237</v>
      </c>
      <c r="F502" s="700"/>
      <c r="G502" s="265">
        <v>2000</v>
      </c>
      <c r="H502" s="265">
        <v>2000</v>
      </c>
      <c r="I502" s="273">
        <v>0</v>
      </c>
      <c r="J502" s="259">
        <f t="shared" si="54"/>
        <v>0</v>
      </c>
      <c r="K502" s="259">
        <f t="shared" si="55"/>
        <v>100</v>
      </c>
      <c r="L502" s="313"/>
      <c r="M502" s="313"/>
      <c r="N502" s="313"/>
      <c r="P502" s="267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  <c r="TH502"/>
      <c r="TI502"/>
      <c r="TJ502"/>
      <c r="TK502"/>
      <c r="TL502"/>
      <c r="TM502"/>
      <c r="TN502"/>
      <c r="TO502"/>
      <c r="TP502"/>
      <c r="TQ502"/>
      <c r="TR502"/>
      <c r="TS502"/>
      <c r="TT502"/>
      <c r="TU502"/>
      <c r="TV502"/>
      <c r="TW502"/>
      <c r="TX502"/>
      <c r="TY502"/>
      <c r="TZ502"/>
      <c r="UA502"/>
      <c r="UB502"/>
      <c r="UC502"/>
      <c r="UD502"/>
      <c r="UE502"/>
      <c r="UF502"/>
      <c r="UG502"/>
      <c r="UH502"/>
      <c r="UI502"/>
      <c r="UJ502"/>
      <c r="UK502"/>
      <c r="UL502"/>
      <c r="UM502"/>
      <c r="UN502"/>
      <c r="UO502"/>
      <c r="UP502"/>
      <c r="UQ502"/>
      <c r="UR502"/>
      <c r="US502"/>
      <c r="UT502"/>
      <c r="UU502"/>
      <c r="UV502"/>
      <c r="UW502"/>
      <c r="UX502"/>
      <c r="UY502"/>
      <c r="UZ502"/>
      <c r="VA502"/>
      <c r="VB502"/>
      <c r="VC502"/>
      <c r="VD502"/>
      <c r="VE502"/>
      <c r="VF502"/>
      <c r="VG502"/>
      <c r="VH502"/>
      <c r="VI502"/>
      <c r="VJ502"/>
      <c r="VK502"/>
      <c r="VL502"/>
      <c r="VM502"/>
      <c r="VN502"/>
      <c r="VO502"/>
      <c r="VP502"/>
      <c r="VQ502"/>
      <c r="VR502"/>
      <c r="VS502"/>
      <c r="VT502"/>
      <c r="VU502"/>
      <c r="VV502"/>
      <c r="VW502"/>
      <c r="VX502"/>
      <c r="VY502"/>
      <c r="VZ502"/>
      <c r="WA502"/>
      <c r="WB502"/>
      <c r="WC502"/>
      <c r="WD502"/>
      <c r="WE502"/>
      <c r="WF502"/>
      <c r="WG502"/>
      <c r="WH502"/>
      <c r="WI502"/>
      <c r="WJ502"/>
      <c r="WK502"/>
      <c r="WL502"/>
      <c r="WM502"/>
      <c r="WN502"/>
      <c r="WO502"/>
      <c r="WP502"/>
      <c r="WQ502"/>
      <c r="WR502"/>
      <c r="WS502"/>
      <c r="WT502"/>
      <c r="WU502"/>
      <c r="WV502"/>
      <c r="WW502"/>
      <c r="WX502"/>
      <c r="WY502"/>
      <c r="WZ502"/>
      <c r="XA502"/>
      <c r="XB502"/>
      <c r="XC502"/>
      <c r="XD502"/>
      <c r="XE502"/>
      <c r="XF502"/>
      <c r="XG502"/>
      <c r="XH502"/>
      <c r="XI502"/>
      <c r="XJ502"/>
      <c r="XK502"/>
      <c r="XL502"/>
      <c r="XM502"/>
      <c r="XN502"/>
      <c r="XO502"/>
      <c r="XP502"/>
      <c r="XQ502"/>
      <c r="XR502"/>
      <c r="XS502"/>
      <c r="XT502"/>
      <c r="XU502"/>
      <c r="XV502"/>
      <c r="XW502"/>
      <c r="XX502"/>
      <c r="XY502"/>
      <c r="XZ502"/>
      <c r="YA502"/>
      <c r="YB502"/>
      <c r="YC502"/>
      <c r="YD502"/>
      <c r="YE502"/>
      <c r="YF502"/>
      <c r="YG502"/>
      <c r="YH502"/>
      <c r="YI502"/>
      <c r="YJ502"/>
      <c r="YK502"/>
      <c r="YL502"/>
      <c r="YM502"/>
      <c r="YN502"/>
      <c r="YO502"/>
      <c r="YP502"/>
      <c r="YQ502"/>
      <c r="YR502"/>
      <c r="YS502"/>
      <c r="YT502"/>
      <c r="YU502"/>
      <c r="YV502"/>
      <c r="YW502"/>
      <c r="YX502"/>
      <c r="YY502"/>
      <c r="YZ502"/>
      <c r="ZA502"/>
      <c r="ZB502"/>
      <c r="ZC502"/>
      <c r="ZD502"/>
      <c r="ZE502"/>
      <c r="ZF502"/>
      <c r="ZG502"/>
      <c r="ZH502"/>
      <c r="ZI502"/>
      <c r="ZJ502"/>
      <c r="ZK502"/>
      <c r="ZL502"/>
      <c r="ZM502"/>
      <c r="ZN502"/>
      <c r="ZO502"/>
      <c r="ZP502"/>
      <c r="ZQ502"/>
      <c r="ZR502"/>
      <c r="ZS502"/>
      <c r="ZT502"/>
      <c r="ZU502"/>
      <c r="ZV502"/>
      <c r="ZW502"/>
      <c r="ZX502"/>
      <c r="ZY502"/>
      <c r="ZZ502"/>
      <c r="AAA502"/>
      <c r="AAB502"/>
      <c r="AAC502"/>
      <c r="AAD502"/>
      <c r="AAE502"/>
      <c r="AAF502"/>
      <c r="AAG502"/>
      <c r="AAH502"/>
      <c r="AAI502"/>
      <c r="AAJ502"/>
      <c r="AAK502"/>
      <c r="AAL502"/>
      <c r="AAM502"/>
      <c r="AAN502"/>
      <c r="AAO502"/>
      <c r="AAP502"/>
      <c r="AAQ502"/>
      <c r="AAR502"/>
      <c r="AAS502"/>
      <c r="AAT502"/>
      <c r="AAU502"/>
      <c r="AAV502"/>
      <c r="AAW502"/>
      <c r="AAX502"/>
      <c r="AAY502"/>
      <c r="AAZ502"/>
      <c r="ABA502"/>
      <c r="ABB502"/>
      <c r="ABC502"/>
      <c r="ABD502"/>
      <c r="ABE502"/>
      <c r="ABF502"/>
      <c r="ABG502"/>
      <c r="ABH502"/>
      <c r="ABI502"/>
      <c r="ABJ502"/>
      <c r="ABK502"/>
      <c r="ABL502"/>
      <c r="ABM502"/>
      <c r="ABN502"/>
      <c r="ABO502"/>
      <c r="ABP502"/>
      <c r="ABQ502"/>
      <c r="ABR502"/>
      <c r="ABS502"/>
      <c r="ABT502"/>
      <c r="ABU502"/>
      <c r="ABV502"/>
      <c r="ABW502"/>
      <c r="ABX502"/>
      <c r="ABY502"/>
      <c r="ABZ502"/>
      <c r="ACA502"/>
      <c r="ACB502"/>
      <c r="ACC502"/>
      <c r="ACD502"/>
      <c r="ACE502"/>
      <c r="ACF502"/>
      <c r="ACG502"/>
      <c r="ACH502"/>
      <c r="ACI502"/>
      <c r="ACJ502"/>
      <c r="ACK502"/>
      <c r="ACL502"/>
      <c r="ACM502"/>
      <c r="ACN502"/>
      <c r="ACO502"/>
      <c r="ACP502"/>
      <c r="ACQ502"/>
      <c r="ACR502"/>
      <c r="ACS502"/>
      <c r="ACT502"/>
      <c r="ACU502"/>
      <c r="ACV502"/>
      <c r="ACW502"/>
      <c r="ACX502"/>
      <c r="ACY502"/>
      <c r="ACZ502"/>
      <c r="ADA502"/>
      <c r="ADB502"/>
      <c r="ADC502"/>
      <c r="ADD502"/>
      <c r="ADE502"/>
      <c r="ADF502"/>
      <c r="ADG502"/>
      <c r="ADH502"/>
      <c r="ADI502"/>
      <c r="ADJ502"/>
      <c r="ADK502"/>
      <c r="ADL502"/>
      <c r="ADM502"/>
      <c r="ADN502"/>
      <c r="ADO502"/>
      <c r="ADP502"/>
      <c r="ADQ502"/>
      <c r="ADR502"/>
      <c r="ADS502"/>
      <c r="ADT502"/>
      <c r="ADU502"/>
      <c r="ADV502"/>
      <c r="ADW502"/>
      <c r="ADX502"/>
      <c r="ADY502"/>
      <c r="ADZ502"/>
      <c r="AEA502"/>
      <c r="AEB502"/>
      <c r="AEC502"/>
      <c r="AED502"/>
      <c r="AEE502"/>
      <c r="AEF502"/>
      <c r="AEG502"/>
      <c r="AEH502"/>
      <c r="AEI502"/>
      <c r="AEJ502"/>
      <c r="AEK502"/>
      <c r="AEL502"/>
      <c r="AEM502"/>
      <c r="AEN502"/>
      <c r="AEO502"/>
      <c r="AEP502"/>
      <c r="AEQ502"/>
      <c r="AER502"/>
      <c r="AES502"/>
      <c r="AET502"/>
      <c r="AEU502"/>
      <c r="AEV502"/>
      <c r="AEW502"/>
      <c r="AEX502"/>
      <c r="AEY502"/>
      <c r="AEZ502"/>
      <c r="AFA502"/>
      <c r="AFB502"/>
      <c r="AFC502"/>
      <c r="AFD502"/>
      <c r="AFE502"/>
      <c r="AFF502"/>
      <c r="AFG502"/>
      <c r="AFH502"/>
      <c r="AFI502"/>
      <c r="AFJ502"/>
      <c r="AFK502"/>
      <c r="AFL502"/>
      <c r="AFM502"/>
      <c r="AFN502"/>
      <c r="AFO502"/>
      <c r="AFP502"/>
      <c r="AFQ502"/>
      <c r="AFR502"/>
      <c r="AFS502"/>
      <c r="AFT502"/>
      <c r="AFU502"/>
      <c r="AFV502"/>
      <c r="AFW502"/>
      <c r="AFX502"/>
      <c r="AFY502"/>
      <c r="AFZ502"/>
      <c r="AGA502"/>
      <c r="AGB502"/>
      <c r="AGC502"/>
      <c r="AGD502"/>
      <c r="AGE502"/>
      <c r="AGF502"/>
      <c r="AGG502"/>
      <c r="AGH502"/>
      <c r="AGI502"/>
      <c r="AGJ502"/>
      <c r="AGK502"/>
      <c r="AGL502"/>
      <c r="AGM502"/>
      <c r="AGN502"/>
      <c r="AGO502"/>
      <c r="AGP502"/>
      <c r="AGQ502"/>
      <c r="AGR502"/>
      <c r="AGS502"/>
      <c r="AGT502"/>
      <c r="AGU502"/>
      <c r="AGV502"/>
      <c r="AGW502"/>
      <c r="AGX502"/>
      <c r="AGY502"/>
      <c r="AGZ502"/>
      <c r="AHA502"/>
      <c r="AHB502"/>
      <c r="AHC502"/>
      <c r="AHD502"/>
      <c r="AHE502"/>
      <c r="AHF502"/>
      <c r="AHG502"/>
      <c r="AHH502"/>
      <c r="AHI502"/>
      <c r="AHJ502"/>
      <c r="AHK502"/>
      <c r="AHL502"/>
      <c r="AHM502"/>
      <c r="AHN502"/>
      <c r="AHO502"/>
      <c r="AHP502"/>
      <c r="AHQ502"/>
      <c r="AHR502"/>
      <c r="AHS502"/>
      <c r="AHT502"/>
      <c r="AHU502"/>
      <c r="AHV502"/>
      <c r="AHW502"/>
      <c r="AHX502"/>
      <c r="AHY502"/>
      <c r="AHZ502"/>
      <c r="AIA502"/>
      <c r="AIB502"/>
      <c r="AIC502"/>
      <c r="AID502"/>
      <c r="AIE502"/>
      <c r="AIF502"/>
      <c r="AIG502"/>
      <c r="AIH502"/>
      <c r="AII502"/>
      <c r="AIJ502"/>
      <c r="AIK502"/>
      <c r="AIL502"/>
      <c r="AIM502"/>
      <c r="AIN502"/>
      <c r="AIO502"/>
      <c r="AIP502"/>
      <c r="AIQ502"/>
      <c r="AIR502"/>
      <c r="AIS502"/>
      <c r="AIT502"/>
      <c r="AIU502"/>
      <c r="AIV502"/>
      <c r="AIW502"/>
      <c r="AIX502"/>
      <c r="AIY502"/>
      <c r="AIZ502"/>
      <c r="AJA502"/>
      <c r="AJB502"/>
      <c r="AJC502"/>
      <c r="AJD502"/>
      <c r="AJE502"/>
      <c r="AJF502"/>
      <c r="AJG502"/>
      <c r="AJH502"/>
      <c r="AJI502"/>
      <c r="AJJ502"/>
      <c r="AJK502"/>
      <c r="AJL502"/>
      <c r="AJM502"/>
      <c r="AJN502"/>
      <c r="AJO502"/>
      <c r="AJP502"/>
      <c r="AJQ502"/>
      <c r="AJR502"/>
      <c r="AJS502"/>
      <c r="AJT502"/>
      <c r="AJU502"/>
      <c r="AJV502"/>
      <c r="AJW502"/>
      <c r="AJX502"/>
      <c r="AJY502"/>
      <c r="AJZ502"/>
      <c r="AKA502"/>
      <c r="AKB502"/>
      <c r="AKC502"/>
      <c r="AKD502"/>
      <c r="AKE502"/>
      <c r="AKF502"/>
      <c r="AKG502"/>
      <c r="AKH502"/>
      <c r="AKI502"/>
      <c r="AKJ502"/>
      <c r="AKK502"/>
      <c r="AKL502"/>
      <c r="AKM502"/>
      <c r="AKN502"/>
      <c r="AKO502"/>
      <c r="AKP502"/>
      <c r="AKQ502"/>
      <c r="AKR502"/>
      <c r="AKS502"/>
      <c r="AKT502"/>
      <c r="AKU502"/>
      <c r="AKV502"/>
      <c r="AKW502"/>
      <c r="AKX502"/>
      <c r="AKY502"/>
      <c r="AKZ502"/>
      <c r="ALA502"/>
      <c r="ALB502"/>
      <c r="ALC502"/>
      <c r="ALD502"/>
      <c r="ALE502"/>
      <c r="ALF502"/>
      <c r="ALG502"/>
      <c r="ALH502"/>
      <c r="ALI502"/>
      <c r="ALJ502"/>
      <c r="ALK502"/>
      <c r="ALL502"/>
      <c r="ALM502"/>
      <c r="ALN502"/>
      <c r="ALO502"/>
      <c r="ALP502"/>
      <c r="ALQ502"/>
      <c r="ALR502"/>
      <c r="ALS502"/>
      <c r="ALT502"/>
      <c r="ALU502"/>
      <c r="ALV502"/>
      <c r="ALW502"/>
      <c r="ALX502"/>
      <c r="ALY502"/>
      <c r="ALZ502"/>
      <c r="AMA502"/>
      <c r="AMB502"/>
      <c r="AMC502"/>
      <c r="AMD502"/>
      <c r="AME502"/>
      <c r="AMF502"/>
      <c r="AMG502"/>
      <c r="AMH502"/>
      <c r="AMI502"/>
      <c r="AMJ502"/>
      <c r="AMK502"/>
      <c r="AML502"/>
      <c r="AMM502"/>
    </row>
    <row r="503" spans="1:1027" ht="25.5" customHeight="1">
      <c r="A503" s="656"/>
      <c r="B503" s="657"/>
      <c r="C503" s="263"/>
      <c r="D503" s="57" t="s">
        <v>312</v>
      </c>
      <c r="E503" s="700" t="s">
        <v>225</v>
      </c>
      <c r="F503" s="700"/>
      <c r="G503" s="265">
        <v>15188</v>
      </c>
      <c r="H503" s="265">
        <v>59154</v>
      </c>
      <c r="I503" s="273">
        <v>23087.02</v>
      </c>
      <c r="J503" s="259">
        <f t="shared" si="54"/>
        <v>39.028670926733611</v>
      </c>
      <c r="K503" s="259">
        <f t="shared" si="55"/>
        <v>389.47853568606791</v>
      </c>
      <c r="L503" s="313"/>
      <c r="M503" s="313"/>
      <c r="N503" s="313"/>
      <c r="P503" s="267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  <c r="UR503"/>
      <c r="US503"/>
      <c r="UT503"/>
      <c r="UU503"/>
      <c r="UV503"/>
      <c r="UW503"/>
      <c r="UX503"/>
      <c r="UY503"/>
      <c r="UZ503"/>
      <c r="VA503"/>
      <c r="VB503"/>
      <c r="VC503"/>
      <c r="VD503"/>
      <c r="VE503"/>
      <c r="VF503"/>
      <c r="VG503"/>
      <c r="VH503"/>
      <c r="VI503"/>
      <c r="VJ503"/>
      <c r="VK503"/>
      <c r="VL503"/>
      <c r="VM503"/>
      <c r="VN503"/>
      <c r="VO503"/>
      <c r="VP503"/>
      <c r="VQ503"/>
      <c r="VR503"/>
      <c r="VS503"/>
      <c r="VT503"/>
      <c r="VU503"/>
      <c r="VV503"/>
      <c r="VW503"/>
      <c r="VX503"/>
      <c r="VY503"/>
      <c r="VZ503"/>
      <c r="WA503"/>
      <c r="WB503"/>
      <c r="WC503"/>
      <c r="WD503"/>
      <c r="WE503"/>
      <c r="WF503"/>
      <c r="WG503"/>
      <c r="WH503"/>
      <c r="WI503"/>
      <c r="WJ503"/>
      <c r="WK503"/>
      <c r="WL503"/>
      <c r="WM503"/>
      <c r="WN503"/>
      <c r="WO503"/>
      <c r="WP503"/>
      <c r="WQ503"/>
      <c r="WR503"/>
      <c r="WS503"/>
      <c r="WT503"/>
      <c r="WU503"/>
      <c r="WV503"/>
      <c r="WW503"/>
      <c r="WX503"/>
      <c r="WY503"/>
      <c r="WZ503"/>
      <c r="XA503"/>
      <c r="XB503"/>
      <c r="XC503"/>
      <c r="XD503"/>
      <c r="XE503"/>
      <c r="XF503"/>
      <c r="XG503"/>
      <c r="XH503"/>
      <c r="XI503"/>
      <c r="XJ503"/>
      <c r="XK503"/>
      <c r="XL503"/>
      <c r="XM503"/>
      <c r="XN503"/>
      <c r="XO503"/>
      <c r="XP503"/>
      <c r="XQ503"/>
      <c r="XR503"/>
      <c r="XS503"/>
      <c r="XT503"/>
      <c r="XU503"/>
      <c r="XV503"/>
      <c r="XW503"/>
      <c r="XX503"/>
      <c r="XY503"/>
      <c r="XZ503"/>
      <c r="YA503"/>
      <c r="YB503"/>
      <c r="YC503"/>
      <c r="YD503"/>
      <c r="YE503"/>
      <c r="YF503"/>
      <c r="YG503"/>
      <c r="YH503"/>
      <c r="YI503"/>
      <c r="YJ503"/>
      <c r="YK503"/>
      <c r="YL503"/>
      <c r="YM503"/>
      <c r="YN503"/>
      <c r="YO503"/>
      <c r="YP503"/>
      <c r="YQ503"/>
      <c r="YR503"/>
      <c r="YS503"/>
      <c r="YT503"/>
      <c r="YU503"/>
      <c r="YV503"/>
      <c r="YW503"/>
      <c r="YX503"/>
      <c r="YY503"/>
      <c r="YZ503"/>
      <c r="ZA503"/>
      <c r="ZB503"/>
      <c r="ZC503"/>
      <c r="ZD503"/>
      <c r="ZE503"/>
      <c r="ZF503"/>
      <c r="ZG503"/>
      <c r="ZH503"/>
      <c r="ZI503"/>
      <c r="ZJ503"/>
      <c r="ZK503"/>
      <c r="ZL503"/>
      <c r="ZM503"/>
      <c r="ZN503"/>
      <c r="ZO503"/>
      <c r="ZP503"/>
      <c r="ZQ503"/>
      <c r="ZR503"/>
      <c r="ZS503"/>
      <c r="ZT503"/>
      <c r="ZU503"/>
      <c r="ZV503"/>
      <c r="ZW503"/>
      <c r="ZX503"/>
      <c r="ZY503"/>
      <c r="ZZ503"/>
      <c r="AAA503"/>
      <c r="AAB503"/>
      <c r="AAC503"/>
      <c r="AAD503"/>
      <c r="AAE503"/>
      <c r="AAF503"/>
      <c r="AAG503"/>
      <c r="AAH503"/>
      <c r="AAI503"/>
      <c r="AAJ503"/>
      <c r="AAK503"/>
      <c r="AAL503"/>
      <c r="AAM503"/>
      <c r="AAN503"/>
      <c r="AAO503"/>
      <c r="AAP503"/>
      <c r="AAQ503"/>
      <c r="AAR503"/>
      <c r="AAS503"/>
      <c r="AAT503"/>
      <c r="AAU503"/>
      <c r="AAV503"/>
      <c r="AAW503"/>
      <c r="AAX503"/>
      <c r="AAY503"/>
      <c r="AAZ503"/>
      <c r="ABA503"/>
      <c r="ABB503"/>
      <c r="ABC503"/>
      <c r="ABD503"/>
      <c r="ABE503"/>
      <c r="ABF503"/>
      <c r="ABG503"/>
      <c r="ABH503"/>
      <c r="ABI503"/>
      <c r="ABJ503"/>
      <c r="ABK503"/>
      <c r="ABL503"/>
      <c r="ABM503"/>
      <c r="ABN503"/>
      <c r="ABO503"/>
      <c r="ABP503"/>
      <c r="ABQ503"/>
      <c r="ABR503"/>
      <c r="ABS503"/>
      <c r="ABT503"/>
      <c r="ABU503"/>
      <c r="ABV503"/>
      <c r="ABW503"/>
      <c r="ABX503"/>
      <c r="ABY503"/>
      <c r="ABZ503"/>
      <c r="ACA503"/>
      <c r="ACB503"/>
      <c r="ACC503"/>
      <c r="ACD503"/>
      <c r="ACE503"/>
      <c r="ACF503"/>
      <c r="ACG503"/>
      <c r="ACH503"/>
      <c r="ACI503"/>
      <c r="ACJ503"/>
      <c r="ACK503"/>
      <c r="ACL503"/>
      <c r="ACM503"/>
      <c r="ACN503"/>
      <c r="ACO503"/>
      <c r="ACP503"/>
      <c r="ACQ503"/>
      <c r="ACR503"/>
      <c r="ACS503"/>
      <c r="ACT503"/>
      <c r="ACU503"/>
      <c r="ACV503"/>
      <c r="ACW503"/>
      <c r="ACX503"/>
      <c r="ACY503"/>
      <c r="ACZ503"/>
      <c r="ADA503"/>
      <c r="ADB503"/>
      <c r="ADC503"/>
      <c r="ADD503"/>
      <c r="ADE503"/>
      <c r="ADF503"/>
      <c r="ADG503"/>
      <c r="ADH503"/>
      <c r="ADI503"/>
      <c r="ADJ503"/>
      <c r="ADK503"/>
      <c r="ADL503"/>
      <c r="ADM503"/>
      <c r="ADN503"/>
      <c r="ADO503"/>
      <c r="ADP503"/>
      <c r="ADQ503"/>
      <c r="ADR503"/>
      <c r="ADS503"/>
      <c r="ADT503"/>
      <c r="ADU503"/>
      <c r="ADV503"/>
      <c r="ADW503"/>
      <c r="ADX503"/>
      <c r="ADY503"/>
      <c r="ADZ503"/>
      <c r="AEA503"/>
      <c r="AEB503"/>
      <c r="AEC503"/>
      <c r="AED503"/>
      <c r="AEE503"/>
      <c r="AEF503"/>
      <c r="AEG503"/>
      <c r="AEH503"/>
      <c r="AEI503"/>
      <c r="AEJ503"/>
      <c r="AEK503"/>
      <c r="AEL503"/>
      <c r="AEM503"/>
      <c r="AEN503"/>
      <c r="AEO503"/>
      <c r="AEP503"/>
      <c r="AEQ503"/>
      <c r="AER503"/>
      <c r="AES503"/>
      <c r="AET503"/>
      <c r="AEU503"/>
      <c r="AEV503"/>
      <c r="AEW503"/>
      <c r="AEX503"/>
      <c r="AEY503"/>
      <c r="AEZ503"/>
      <c r="AFA503"/>
      <c r="AFB503"/>
      <c r="AFC503"/>
      <c r="AFD503"/>
      <c r="AFE503"/>
      <c r="AFF503"/>
      <c r="AFG503"/>
      <c r="AFH503"/>
      <c r="AFI503"/>
      <c r="AFJ503"/>
      <c r="AFK503"/>
      <c r="AFL503"/>
      <c r="AFM503"/>
      <c r="AFN503"/>
      <c r="AFO503"/>
      <c r="AFP503"/>
      <c r="AFQ503"/>
      <c r="AFR503"/>
      <c r="AFS503"/>
      <c r="AFT503"/>
      <c r="AFU503"/>
      <c r="AFV503"/>
      <c r="AFW503"/>
      <c r="AFX503"/>
      <c r="AFY503"/>
      <c r="AFZ503"/>
      <c r="AGA503"/>
      <c r="AGB503"/>
      <c r="AGC503"/>
      <c r="AGD503"/>
      <c r="AGE503"/>
      <c r="AGF503"/>
      <c r="AGG503"/>
      <c r="AGH503"/>
      <c r="AGI503"/>
      <c r="AGJ503"/>
      <c r="AGK503"/>
      <c r="AGL503"/>
      <c r="AGM503"/>
      <c r="AGN503"/>
      <c r="AGO503"/>
      <c r="AGP503"/>
      <c r="AGQ503"/>
      <c r="AGR503"/>
      <c r="AGS503"/>
      <c r="AGT503"/>
      <c r="AGU503"/>
      <c r="AGV503"/>
      <c r="AGW503"/>
      <c r="AGX503"/>
      <c r="AGY503"/>
      <c r="AGZ503"/>
      <c r="AHA503"/>
      <c r="AHB503"/>
      <c r="AHC503"/>
      <c r="AHD503"/>
      <c r="AHE503"/>
      <c r="AHF503"/>
      <c r="AHG503"/>
      <c r="AHH503"/>
      <c r="AHI503"/>
      <c r="AHJ503"/>
      <c r="AHK503"/>
      <c r="AHL503"/>
      <c r="AHM503"/>
      <c r="AHN503"/>
      <c r="AHO503"/>
      <c r="AHP503"/>
      <c r="AHQ503"/>
      <c r="AHR503"/>
      <c r="AHS503"/>
      <c r="AHT503"/>
      <c r="AHU503"/>
      <c r="AHV503"/>
      <c r="AHW503"/>
      <c r="AHX503"/>
      <c r="AHY503"/>
      <c r="AHZ503"/>
      <c r="AIA503"/>
      <c r="AIB503"/>
      <c r="AIC503"/>
      <c r="AID503"/>
      <c r="AIE503"/>
      <c r="AIF503"/>
      <c r="AIG503"/>
      <c r="AIH503"/>
      <c r="AII503"/>
      <c r="AIJ503"/>
      <c r="AIK503"/>
      <c r="AIL503"/>
      <c r="AIM503"/>
      <c r="AIN503"/>
      <c r="AIO503"/>
      <c r="AIP503"/>
      <c r="AIQ503"/>
      <c r="AIR503"/>
      <c r="AIS503"/>
      <c r="AIT503"/>
      <c r="AIU503"/>
      <c r="AIV503"/>
      <c r="AIW503"/>
      <c r="AIX503"/>
      <c r="AIY503"/>
      <c r="AIZ503"/>
      <c r="AJA503"/>
      <c r="AJB503"/>
      <c r="AJC503"/>
      <c r="AJD503"/>
      <c r="AJE503"/>
      <c r="AJF503"/>
      <c r="AJG503"/>
      <c r="AJH503"/>
      <c r="AJI503"/>
      <c r="AJJ503"/>
      <c r="AJK503"/>
      <c r="AJL503"/>
      <c r="AJM503"/>
      <c r="AJN503"/>
      <c r="AJO503"/>
      <c r="AJP503"/>
      <c r="AJQ503"/>
      <c r="AJR503"/>
      <c r="AJS503"/>
      <c r="AJT503"/>
      <c r="AJU503"/>
      <c r="AJV503"/>
      <c r="AJW503"/>
      <c r="AJX503"/>
      <c r="AJY503"/>
      <c r="AJZ503"/>
      <c r="AKA503"/>
      <c r="AKB503"/>
      <c r="AKC503"/>
      <c r="AKD503"/>
      <c r="AKE503"/>
      <c r="AKF503"/>
      <c r="AKG503"/>
      <c r="AKH503"/>
      <c r="AKI503"/>
      <c r="AKJ503"/>
      <c r="AKK503"/>
      <c r="AKL503"/>
      <c r="AKM503"/>
      <c r="AKN503"/>
      <c r="AKO503"/>
      <c r="AKP503"/>
      <c r="AKQ503"/>
      <c r="AKR503"/>
      <c r="AKS503"/>
      <c r="AKT503"/>
      <c r="AKU503"/>
      <c r="AKV503"/>
      <c r="AKW503"/>
      <c r="AKX503"/>
      <c r="AKY503"/>
      <c r="AKZ503"/>
      <c r="ALA503"/>
      <c r="ALB503"/>
      <c r="ALC503"/>
      <c r="ALD503"/>
      <c r="ALE503"/>
      <c r="ALF503"/>
      <c r="ALG503"/>
      <c r="ALH503"/>
      <c r="ALI503"/>
      <c r="ALJ503"/>
      <c r="ALK503"/>
      <c r="ALL503"/>
      <c r="ALM503"/>
      <c r="ALN503"/>
      <c r="ALO503"/>
      <c r="ALP503"/>
      <c r="ALQ503"/>
      <c r="ALR503"/>
      <c r="ALS503"/>
      <c r="ALT503"/>
      <c r="ALU503"/>
      <c r="ALV503"/>
      <c r="ALW503"/>
      <c r="ALX503"/>
      <c r="ALY503"/>
      <c r="ALZ503"/>
      <c r="AMA503"/>
      <c r="AMB503"/>
      <c r="AMC503"/>
      <c r="AMD503"/>
      <c r="AME503"/>
      <c r="AMF503"/>
      <c r="AMG503"/>
      <c r="AMH503"/>
      <c r="AMI503"/>
      <c r="AMJ503"/>
      <c r="AMK503"/>
      <c r="AML503"/>
      <c r="AMM503"/>
    </row>
    <row r="504" spans="1:1027" ht="25.5" customHeight="1">
      <c r="A504" s="656"/>
      <c r="B504" s="657"/>
      <c r="C504" s="263"/>
      <c r="D504" s="155" t="s">
        <v>647</v>
      </c>
      <c r="E504" s="700" t="s">
        <v>260</v>
      </c>
      <c r="F504" s="700"/>
      <c r="G504" s="265">
        <v>49884</v>
      </c>
      <c r="H504" s="265">
        <v>49884</v>
      </c>
      <c r="I504" s="273">
        <v>23271.75</v>
      </c>
      <c r="J504" s="259">
        <f t="shared" si="54"/>
        <v>46.651732018282416</v>
      </c>
      <c r="K504" s="259">
        <f t="shared" si="55"/>
        <v>100</v>
      </c>
      <c r="L504" s="313"/>
      <c r="M504" s="313"/>
      <c r="N504" s="313"/>
      <c r="P504" s="267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  <c r="TH504"/>
      <c r="TI504"/>
      <c r="TJ504"/>
      <c r="TK504"/>
      <c r="TL504"/>
      <c r="TM504"/>
      <c r="TN504"/>
      <c r="TO504"/>
      <c r="TP504"/>
      <c r="TQ504"/>
      <c r="TR504"/>
      <c r="TS504"/>
      <c r="TT504"/>
      <c r="TU504"/>
      <c r="TV504"/>
      <c r="TW504"/>
      <c r="TX504"/>
      <c r="TY504"/>
      <c r="TZ504"/>
      <c r="UA504"/>
      <c r="UB504"/>
      <c r="UC504"/>
      <c r="UD504"/>
      <c r="UE504"/>
      <c r="UF504"/>
      <c r="UG504"/>
      <c r="UH504"/>
      <c r="UI504"/>
      <c r="UJ504"/>
      <c r="UK504"/>
      <c r="UL504"/>
      <c r="UM504"/>
      <c r="UN504"/>
      <c r="UO504"/>
      <c r="UP504"/>
      <c r="UQ504"/>
      <c r="UR504"/>
      <c r="US504"/>
      <c r="UT504"/>
      <c r="UU504"/>
      <c r="UV504"/>
      <c r="UW504"/>
      <c r="UX504"/>
      <c r="UY504"/>
      <c r="UZ504"/>
      <c r="VA504"/>
      <c r="VB504"/>
      <c r="VC504"/>
      <c r="VD504"/>
      <c r="VE504"/>
      <c r="VF504"/>
      <c r="VG504"/>
      <c r="VH504"/>
      <c r="VI504"/>
      <c r="VJ504"/>
      <c r="VK504"/>
      <c r="VL504"/>
      <c r="VM504"/>
      <c r="VN504"/>
      <c r="VO504"/>
      <c r="VP504"/>
      <c r="VQ504"/>
      <c r="VR504"/>
      <c r="VS504"/>
      <c r="VT504"/>
      <c r="VU504"/>
      <c r="VV504"/>
      <c r="VW504"/>
      <c r="VX504"/>
      <c r="VY504"/>
      <c r="VZ504"/>
      <c r="WA504"/>
      <c r="WB504"/>
      <c r="WC504"/>
      <c r="WD504"/>
      <c r="WE504"/>
      <c r="WF504"/>
      <c r="WG504"/>
      <c r="WH504"/>
      <c r="WI504"/>
      <c r="WJ504"/>
      <c r="WK504"/>
      <c r="WL504"/>
      <c r="WM504"/>
      <c r="WN504"/>
      <c r="WO504"/>
      <c r="WP504"/>
      <c r="WQ504"/>
      <c r="WR504"/>
      <c r="WS504"/>
      <c r="WT504"/>
      <c r="WU504"/>
      <c r="WV504"/>
      <c r="WW504"/>
      <c r="WX504"/>
      <c r="WY504"/>
      <c r="WZ504"/>
      <c r="XA504"/>
      <c r="XB504"/>
      <c r="XC504"/>
      <c r="XD504"/>
      <c r="XE504"/>
      <c r="XF504"/>
      <c r="XG504"/>
      <c r="XH504"/>
      <c r="XI504"/>
      <c r="XJ504"/>
      <c r="XK504"/>
      <c r="XL504"/>
      <c r="XM504"/>
      <c r="XN504"/>
      <c r="XO504"/>
      <c r="XP504"/>
      <c r="XQ504"/>
      <c r="XR504"/>
      <c r="XS504"/>
      <c r="XT504"/>
      <c r="XU504"/>
      <c r="XV504"/>
      <c r="XW504"/>
      <c r="XX504"/>
      <c r="XY504"/>
      <c r="XZ504"/>
      <c r="YA504"/>
      <c r="YB504"/>
      <c r="YC504"/>
      <c r="YD504"/>
      <c r="YE504"/>
      <c r="YF504"/>
      <c r="YG504"/>
      <c r="YH504"/>
      <c r="YI504"/>
      <c r="YJ504"/>
      <c r="YK504"/>
      <c r="YL504"/>
      <c r="YM504"/>
      <c r="YN504"/>
      <c r="YO504"/>
      <c r="YP504"/>
      <c r="YQ504"/>
      <c r="YR504"/>
      <c r="YS504"/>
      <c r="YT504"/>
      <c r="YU504"/>
      <c r="YV504"/>
      <c r="YW504"/>
      <c r="YX504"/>
      <c r="YY504"/>
      <c r="YZ504"/>
      <c r="ZA504"/>
      <c r="ZB504"/>
      <c r="ZC504"/>
      <c r="ZD504"/>
      <c r="ZE504"/>
      <c r="ZF504"/>
      <c r="ZG504"/>
      <c r="ZH504"/>
      <c r="ZI504"/>
      <c r="ZJ504"/>
      <c r="ZK504"/>
      <c r="ZL504"/>
      <c r="ZM504"/>
      <c r="ZN504"/>
      <c r="ZO504"/>
      <c r="ZP504"/>
      <c r="ZQ504"/>
      <c r="ZR504"/>
      <c r="ZS504"/>
      <c r="ZT504"/>
      <c r="ZU504"/>
      <c r="ZV504"/>
      <c r="ZW504"/>
      <c r="ZX504"/>
      <c r="ZY504"/>
      <c r="ZZ504"/>
      <c r="AAA504"/>
      <c r="AAB504"/>
      <c r="AAC504"/>
      <c r="AAD504"/>
      <c r="AAE504"/>
      <c r="AAF504"/>
      <c r="AAG504"/>
      <c r="AAH504"/>
      <c r="AAI504"/>
      <c r="AAJ504"/>
      <c r="AAK504"/>
      <c r="AAL504"/>
      <c r="AAM504"/>
      <c r="AAN504"/>
      <c r="AAO504"/>
      <c r="AAP504"/>
      <c r="AAQ504"/>
      <c r="AAR504"/>
      <c r="AAS504"/>
      <c r="AAT504"/>
      <c r="AAU504"/>
      <c r="AAV504"/>
      <c r="AAW504"/>
      <c r="AAX504"/>
      <c r="AAY504"/>
      <c r="AAZ504"/>
      <c r="ABA504"/>
      <c r="ABB504"/>
      <c r="ABC504"/>
      <c r="ABD504"/>
      <c r="ABE504"/>
      <c r="ABF504"/>
      <c r="ABG504"/>
      <c r="ABH504"/>
      <c r="ABI504"/>
      <c r="ABJ504"/>
      <c r="ABK504"/>
      <c r="ABL504"/>
      <c r="ABM504"/>
      <c r="ABN504"/>
      <c r="ABO504"/>
      <c r="ABP504"/>
      <c r="ABQ504"/>
      <c r="ABR504"/>
      <c r="ABS504"/>
      <c r="ABT504"/>
      <c r="ABU504"/>
      <c r="ABV504"/>
      <c r="ABW504"/>
      <c r="ABX504"/>
      <c r="ABY504"/>
      <c r="ABZ504"/>
      <c r="ACA504"/>
      <c r="ACB504"/>
      <c r="ACC504"/>
      <c r="ACD504"/>
      <c r="ACE504"/>
      <c r="ACF504"/>
      <c r="ACG504"/>
      <c r="ACH504"/>
      <c r="ACI504"/>
      <c r="ACJ504"/>
      <c r="ACK504"/>
      <c r="ACL504"/>
      <c r="ACM504"/>
      <c r="ACN504"/>
      <c r="ACO504"/>
      <c r="ACP504"/>
      <c r="ACQ504"/>
      <c r="ACR504"/>
      <c r="ACS504"/>
      <c r="ACT504"/>
      <c r="ACU504"/>
      <c r="ACV504"/>
      <c r="ACW504"/>
      <c r="ACX504"/>
      <c r="ACY504"/>
      <c r="ACZ504"/>
      <c r="ADA504"/>
      <c r="ADB504"/>
      <c r="ADC504"/>
      <c r="ADD504"/>
      <c r="ADE504"/>
      <c r="ADF504"/>
      <c r="ADG504"/>
      <c r="ADH504"/>
      <c r="ADI504"/>
      <c r="ADJ504"/>
      <c r="ADK504"/>
      <c r="ADL504"/>
      <c r="ADM504"/>
      <c r="ADN504"/>
      <c r="ADO504"/>
      <c r="ADP504"/>
      <c r="ADQ504"/>
      <c r="ADR504"/>
      <c r="ADS504"/>
      <c r="ADT504"/>
      <c r="ADU504"/>
      <c r="ADV504"/>
      <c r="ADW504"/>
      <c r="ADX504"/>
      <c r="ADY504"/>
      <c r="ADZ504"/>
      <c r="AEA504"/>
      <c r="AEB504"/>
      <c r="AEC504"/>
      <c r="AED504"/>
      <c r="AEE504"/>
      <c r="AEF504"/>
      <c r="AEG504"/>
      <c r="AEH504"/>
      <c r="AEI504"/>
      <c r="AEJ504"/>
      <c r="AEK504"/>
      <c r="AEL504"/>
      <c r="AEM504"/>
      <c r="AEN504"/>
      <c r="AEO504"/>
      <c r="AEP504"/>
      <c r="AEQ504"/>
      <c r="AER504"/>
      <c r="AES504"/>
      <c r="AET504"/>
      <c r="AEU504"/>
      <c r="AEV504"/>
      <c r="AEW504"/>
      <c r="AEX504"/>
      <c r="AEY504"/>
      <c r="AEZ504"/>
      <c r="AFA504"/>
      <c r="AFB504"/>
      <c r="AFC504"/>
      <c r="AFD504"/>
      <c r="AFE504"/>
      <c r="AFF504"/>
      <c r="AFG504"/>
      <c r="AFH504"/>
      <c r="AFI504"/>
      <c r="AFJ504"/>
      <c r="AFK504"/>
      <c r="AFL504"/>
      <c r="AFM504"/>
      <c r="AFN504"/>
      <c r="AFO504"/>
      <c r="AFP504"/>
      <c r="AFQ504"/>
      <c r="AFR504"/>
      <c r="AFS504"/>
      <c r="AFT504"/>
      <c r="AFU504"/>
      <c r="AFV504"/>
      <c r="AFW504"/>
      <c r="AFX504"/>
      <c r="AFY504"/>
      <c r="AFZ504"/>
      <c r="AGA504"/>
      <c r="AGB504"/>
      <c r="AGC504"/>
      <c r="AGD504"/>
      <c r="AGE504"/>
      <c r="AGF504"/>
      <c r="AGG504"/>
      <c r="AGH504"/>
      <c r="AGI504"/>
      <c r="AGJ504"/>
      <c r="AGK504"/>
      <c r="AGL504"/>
      <c r="AGM504"/>
      <c r="AGN504"/>
      <c r="AGO504"/>
      <c r="AGP504"/>
      <c r="AGQ504"/>
      <c r="AGR504"/>
      <c r="AGS504"/>
      <c r="AGT504"/>
      <c r="AGU504"/>
      <c r="AGV504"/>
      <c r="AGW504"/>
      <c r="AGX504"/>
      <c r="AGY504"/>
      <c r="AGZ504"/>
      <c r="AHA504"/>
      <c r="AHB504"/>
      <c r="AHC504"/>
      <c r="AHD504"/>
      <c r="AHE504"/>
      <c r="AHF504"/>
      <c r="AHG504"/>
      <c r="AHH504"/>
      <c r="AHI504"/>
      <c r="AHJ504"/>
      <c r="AHK504"/>
      <c r="AHL504"/>
      <c r="AHM504"/>
      <c r="AHN504"/>
      <c r="AHO504"/>
      <c r="AHP504"/>
      <c r="AHQ504"/>
      <c r="AHR504"/>
      <c r="AHS504"/>
      <c r="AHT504"/>
      <c r="AHU504"/>
      <c r="AHV504"/>
      <c r="AHW504"/>
      <c r="AHX504"/>
      <c r="AHY504"/>
      <c r="AHZ504"/>
      <c r="AIA504"/>
      <c r="AIB504"/>
      <c r="AIC504"/>
      <c r="AID504"/>
      <c r="AIE504"/>
      <c r="AIF504"/>
      <c r="AIG504"/>
      <c r="AIH504"/>
      <c r="AII504"/>
      <c r="AIJ504"/>
      <c r="AIK504"/>
      <c r="AIL504"/>
      <c r="AIM504"/>
      <c r="AIN504"/>
      <c r="AIO504"/>
      <c r="AIP504"/>
      <c r="AIQ504"/>
      <c r="AIR504"/>
      <c r="AIS504"/>
      <c r="AIT504"/>
      <c r="AIU504"/>
      <c r="AIV504"/>
      <c r="AIW504"/>
      <c r="AIX504"/>
      <c r="AIY504"/>
      <c r="AIZ504"/>
      <c r="AJA504"/>
      <c r="AJB504"/>
      <c r="AJC504"/>
      <c r="AJD504"/>
      <c r="AJE504"/>
      <c r="AJF504"/>
      <c r="AJG504"/>
      <c r="AJH504"/>
      <c r="AJI504"/>
      <c r="AJJ504"/>
      <c r="AJK504"/>
      <c r="AJL504"/>
      <c r="AJM504"/>
      <c r="AJN504"/>
      <c r="AJO504"/>
      <c r="AJP504"/>
      <c r="AJQ504"/>
      <c r="AJR504"/>
      <c r="AJS504"/>
      <c r="AJT504"/>
      <c r="AJU504"/>
      <c r="AJV504"/>
      <c r="AJW504"/>
      <c r="AJX504"/>
      <c r="AJY504"/>
      <c r="AJZ504"/>
      <c r="AKA504"/>
      <c r="AKB504"/>
      <c r="AKC504"/>
      <c r="AKD504"/>
      <c r="AKE504"/>
      <c r="AKF504"/>
      <c r="AKG504"/>
      <c r="AKH504"/>
      <c r="AKI504"/>
      <c r="AKJ504"/>
      <c r="AKK504"/>
      <c r="AKL504"/>
      <c r="AKM504"/>
      <c r="AKN504"/>
      <c r="AKO504"/>
      <c r="AKP504"/>
      <c r="AKQ504"/>
      <c r="AKR504"/>
      <c r="AKS504"/>
      <c r="AKT504"/>
      <c r="AKU504"/>
      <c r="AKV504"/>
      <c r="AKW504"/>
      <c r="AKX504"/>
      <c r="AKY504"/>
      <c r="AKZ504"/>
      <c r="ALA504"/>
      <c r="ALB504"/>
      <c r="ALC504"/>
      <c r="ALD504"/>
      <c r="ALE504"/>
      <c r="ALF504"/>
      <c r="ALG504"/>
      <c r="ALH504"/>
      <c r="ALI504"/>
      <c r="ALJ504"/>
      <c r="ALK504"/>
      <c r="ALL504"/>
      <c r="ALM504"/>
      <c r="ALN504"/>
      <c r="ALO504"/>
      <c r="ALP504"/>
      <c r="ALQ504"/>
      <c r="ALR504"/>
      <c r="ALS504"/>
      <c r="ALT504"/>
      <c r="ALU504"/>
      <c r="ALV504"/>
      <c r="ALW504"/>
      <c r="ALX504"/>
      <c r="ALY504"/>
      <c r="ALZ504"/>
      <c r="AMA504"/>
      <c r="AMB504"/>
      <c r="AMC504"/>
      <c r="AMD504"/>
      <c r="AME504"/>
      <c r="AMF504"/>
      <c r="AMG504"/>
      <c r="AMH504"/>
      <c r="AMI504"/>
      <c r="AMJ504"/>
      <c r="AMK504"/>
      <c r="AML504"/>
      <c r="AMM504"/>
    </row>
    <row r="505" spans="1:1027" ht="25.5" customHeight="1">
      <c r="A505" s="702"/>
      <c r="B505" s="703"/>
      <c r="C505" s="274"/>
      <c r="D505" s="155" t="s">
        <v>386</v>
      </c>
      <c r="E505" s="701" t="s">
        <v>515</v>
      </c>
      <c r="F505" s="701"/>
      <c r="G505" s="275">
        <v>5500</v>
      </c>
      <c r="H505" s="275">
        <v>5500</v>
      </c>
      <c r="I505" s="456">
        <v>1602.72</v>
      </c>
      <c r="J505" s="259">
        <f t="shared" si="54"/>
        <v>29.140363636363638</v>
      </c>
      <c r="K505" s="259">
        <f t="shared" si="55"/>
        <v>100</v>
      </c>
      <c r="L505" s="313"/>
      <c r="M505" s="313"/>
      <c r="N505" s="313"/>
      <c r="P505" s="267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  <c r="UR505"/>
      <c r="US505"/>
      <c r="UT505"/>
      <c r="UU505"/>
      <c r="UV505"/>
      <c r="UW505"/>
      <c r="UX505"/>
      <c r="UY505"/>
      <c r="UZ505"/>
      <c r="VA505"/>
      <c r="VB505"/>
      <c r="VC505"/>
      <c r="VD505"/>
      <c r="VE505"/>
      <c r="VF505"/>
      <c r="VG505"/>
      <c r="VH505"/>
      <c r="VI505"/>
      <c r="VJ505"/>
      <c r="VK505"/>
      <c r="VL505"/>
      <c r="VM505"/>
      <c r="VN505"/>
      <c r="VO505"/>
      <c r="VP505"/>
      <c r="VQ505"/>
      <c r="VR505"/>
      <c r="VS505"/>
      <c r="VT505"/>
      <c r="VU505"/>
      <c r="VV505"/>
      <c r="VW505"/>
      <c r="VX505"/>
      <c r="VY505"/>
      <c r="VZ505"/>
      <c r="WA505"/>
      <c r="WB505"/>
      <c r="WC505"/>
      <c r="WD505"/>
      <c r="WE505"/>
      <c r="WF505"/>
      <c r="WG505"/>
      <c r="WH505"/>
      <c r="WI505"/>
      <c r="WJ505"/>
      <c r="WK505"/>
      <c r="WL505"/>
      <c r="WM505"/>
      <c r="WN505"/>
      <c r="WO505"/>
      <c r="WP505"/>
      <c r="WQ505"/>
      <c r="WR505"/>
      <c r="WS505"/>
      <c r="WT505"/>
      <c r="WU505"/>
      <c r="WV505"/>
      <c r="WW505"/>
      <c r="WX505"/>
      <c r="WY505"/>
      <c r="WZ505"/>
      <c r="XA505"/>
      <c r="XB505"/>
      <c r="XC505"/>
      <c r="XD505"/>
      <c r="XE505"/>
      <c r="XF505"/>
      <c r="XG505"/>
      <c r="XH505"/>
      <c r="XI505"/>
      <c r="XJ505"/>
      <c r="XK505"/>
      <c r="XL505"/>
      <c r="XM505"/>
      <c r="XN505"/>
      <c r="XO505"/>
      <c r="XP505"/>
      <c r="XQ505"/>
      <c r="XR505"/>
      <c r="XS505"/>
      <c r="XT505"/>
      <c r="XU505"/>
      <c r="XV505"/>
      <c r="XW505"/>
      <c r="XX505"/>
      <c r="XY505"/>
      <c r="XZ505"/>
      <c r="YA505"/>
      <c r="YB505"/>
      <c r="YC505"/>
      <c r="YD505"/>
      <c r="YE505"/>
      <c r="YF505"/>
      <c r="YG505"/>
      <c r="YH505"/>
      <c r="YI505"/>
      <c r="YJ505"/>
      <c r="YK505"/>
      <c r="YL505"/>
      <c r="YM505"/>
      <c r="YN505"/>
      <c r="YO505"/>
      <c r="YP505"/>
      <c r="YQ505"/>
      <c r="YR505"/>
      <c r="YS505"/>
      <c r="YT505"/>
      <c r="YU505"/>
      <c r="YV505"/>
      <c r="YW505"/>
      <c r="YX505"/>
      <c r="YY505"/>
      <c r="YZ505"/>
      <c r="ZA505"/>
      <c r="ZB505"/>
      <c r="ZC505"/>
      <c r="ZD505"/>
      <c r="ZE505"/>
      <c r="ZF505"/>
      <c r="ZG505"/>
      <c r="ZH505"/>
      <c r="ZI505"/>
      <c r="ZJ505"/>
      <c r="ZK505"/>
      <c r="ZL505"/>
      <c r="ZM505"/>
      <c r="ZN505"/>
      <c r="ZO505"/>
      <c r="ZP505"/>
      <c r="ZQ505"/>
      <c r="ZR505"/>
      <c r="ZS505"/>
      <c r="ZT505"/>
      <c r="ZU505"/>
      <c r="ZV505"/>
      <c r="ZW505"/>
      <c r="ZX505"/>
      <c r="ZY505"/>
      <c r="ZZ505"/>
      <c r="AAA505"/>
      <c r="AAB505"/>
      <c r="AAC505"/>
      <c r="AAD505"/>
      <c r="AAE505"/>
      <c r="AAF505"/>
      <c r="AAG505"/>
      <c r="AAH505"/>
      <c r="AAI505"/>
      <c r="AAJ505"/>
      <c r="AAK505"/>
      <c r="AAL505"/>
      <c r="AAM505"/>
      <c r="AAN505"/>
      <c r="AAO505"/>
      <c r="AAP505"/>
      <c r="AAQ505"/>
      <c r="AAR505"/>
      <c r="AAS505"/>
      <c r="AAT505"/>
      <c r="AAU505"/>
      <c r="AAV505"/>
      <c r="AAW505"/>
      <c r="AAX505"/>
      <c r="AAY505"/>
      <c r="AAZ505"/>
      <c r="ABA505"/>
      <c r="ABB505"/>
      <c r="ABC505"/>
      <c r="ABD505"/>
      <c r="ABE505"/>
      <c r="ABF505"/>
      <c r="ABG505"/>
      <c r="ABH505"/>
      <c r="ABI505"/>
      <c r="ABJ505"/>
      <c r="ABK505"/>
      <c r="ABL505"/>
      <c r="ABM505"/>
      <c r="ABN505"/>
      <c r="ABO505"/>
      <c r="ABP505"/>
      <c r="ABQ505"/>
      <c r="ABR505"/>
      <c r="ABS505"/>
      <c r="ABT505"/>
      <c r="ABU505"/>
      <c r="ABV505"/>
      <c r="ABW505"/>
      <c r="ABX505"/>
      <c r="ABY505"/>
      <c r="ABZ505"/>
      <c r="ACA505"/>
      <c r="ACB505"/>
      <c r="ACC505"/>
      <c r="ACD505"/>
      <c r="ACE505"/>
      <c r="ACF505"/>
      <c r="ACG505"/>
      <c r="ACH505"/>
      <c r="ACI505"/>
      <c r="ACJ505"/>
      <c r="ACK505"/>
      <c r="ACL505"/>
      <c r="ACM505"/>
      <c r="ACN505"/>
      <c r="ACO505"/>
      <c r="ACP505"/>
      <c r="ACQ505"/>
      <c r="ACR505"/>
      <c r="ACS505"/>
      <c r="ACT505"/>
      <c r="ACU505"/>
      <c r="ACV505"/>
      <c r="ACW505"/>
      <c r="ACX505"/>
      <c r="ACY505"/>
      <c r="ACZ505"/>
      <c r="ADA505"/>
      <c r="ADB505"/>
      <c r="ADC505"/>
      <c r="ADD505"/>
      <c r="ADE505"/>
      <c r="ADF505"/>
      <c r="ADG505"/>
      <c r="ADH505"/>
      <c r="ADI505"/>
      <c r="ADJ505"/>
      <c r="ADK505"/>
      <c r="ADL505"/>
      <c r="ADM505"/>
      <c r="ADN505"/>
      <c r="ADO505"/>
      <c r="ADP505"/>
      <c r="ADQ505"/>
      <c r="ADR505"/>
      <c r="ADS505"/>
      <c r="ADT505"/>
      <c r="ADU505"/>
      <c r="ADV505"/>
      <c r="ADW505"/>
      <c r="ADX505"/>
      <c r="ADY505"/>
      <c r="ADZ505"/>
      <c r="AEA505"/>
      <c r="AEB505"/>
      <c r="AEC505"/>
      <c r="AED505"/>
      <c r="AEE505"/>
      <c r="AEF505"/>
      <c r="AEG505"/>
      <c r="AEH505"/>
      <c r="AEI505"/>
      <c r="AEJ505"/>
      <c r="AEK505"/>
      <c r="AEL505"/>
      <c r="AEM505"/>
      <c r="AEN505"/>
      <c r="AEO505"/>
      <c r="AEP505"/>
      <c r="AEQ505"/>
      <c r="AER505"/>
      <c r="AES505"/>
      <c r="AET505"/>
      <c r="AEU505"/>
      <c r="AEV505"/>
      <c r="AEW505"/>
      <c r="AEX505"/>
      <c r="AEY505"/>
      <c r="AEZ505"/>
      <c r="AFA505"/>
      <c r="AFB505"/>
      <c r="AFC505"/>
      <c r="AFD505"/>
      <c r="AFE505"/>
      <c r="AFF505"/>
      <c r="AFG505"/>
      <c r="AFH505"/>
      <c r="AFI505"/>
      <c r="AFJ505"/>
      <c r="AFK505"/>
      <c r="AFL505"/>
      <c r="AFM505"/>
      <c r="AFN505"/>
      <c r="AFO505"/>
      <c r="AFP505"/>
      <c r="AFQ505"/>
      <c r="AFR505"/>
      <c r="AFS505"/>
      <c r="AFT505"/>
      <c r="AFU505"/>
      <c r="AFV505"/>
      <c r="AFW505"/>
      <c r="AFX505"/>
      <c r="AFY505"/>
      <c r="AFZ505"/>
      <c r="AGA505"/>
      <c r="AGB505"/>
      <c r="AGC505"/>
      <c r="AGD505"/>
      <c r="AGE505"/>
      <c r="AGF505"/>
      <c r="AGG505"/>
      <c r="AGH505"/>
      <c r="AGI505"/>
      <c r="AGJ505"/>
      <c r="AGK505"/>
      <c r="AGL505"/>
      <c r="AGM505"/>
      <c r="AGN505"/>
      <c r="AGO505"/>
      <c r="AGP505"/>
      <c r="AGQ505"/>
      <c r="AGR505"/>
      <c r="AGS505"/>
      <c r="AGT505"/>
      <c r="AGU505"/>
      <c r="AGV505"/>
      <c r="AGW505"/>
      <c r="AGX505"/>
      <c r="AGY505"/>
      <c r="AGZ505"/>
      <c r="AHA505"/>
      <c r="AHB505"/>
      <c r="AHC505"/>
      <c r="AHD505"/>
      <c r="AHE505"/>
      <c r="AHF505"/>
      <c r="AHG505"/>
      <c r="AHH505"/>
      <c r="AHI505"/>
      <c r="AHJ505"/>
      <c r="AHK505"/>
      <c r="AHL505"/>
      <c r="AHM505"/>
      <c r="AHN505"/>
      <c r="AHO505"/>
      <c r="AHP505"/>
      <c r="AHQ505"/>
      <c r="AHR505"/>
      <c r="AHS505"/>
      <c r="AHT505"/>
      <c r="AHU505"/>
      <c r="AHV505"/>
      <c r="AHW505"/>
      <c r="AHX505"/>
      <c r="AHY505"/>
      <c r="AHZ505"/>
      <c r="AIA505"/>
      <c r="AIB505"/>
      <c r="AIC505"/>
      <c r="AID505"/>
      <c r="AIE505"/>
      <c r="AIF505"/>
      <c r="AIG505"/>
      <c r="AIH505"/>
      <c r="AII505"/>
      <c r="AIJ505"/>
      <c r="AIK505"/>
      <c r="AIL505"/>
      <c r="AIM505"/>
      <c r="AIN505"/>
      <c r="AIO505"/>
      <c r="AIP505"/>
      <c r="AIQ505"/>
      <c r="AIR505"/>
      <c r="AIS505"/>
      <c r="AIT505"/>
      <c r="AIU505"/>
      <c r="AIV505"/>
      <c r="AIW505"/>
      <c r="AIX505"/>
      <c r="AIY505"/>
      <c r="AIZ505"/>
      <c r="AJA505"/>
      <c r="AJB505"/>
      <c r="AJC505"/>
      <c r="AJD505"/>
      <c r="AJE505"/>
      <c r="AJF505"/>
      <c r="AJG505"/>
      <c r="AJH505"/>
      <c r="AJI505"/>
      <c r="AJJ505"/>
      <c r="AJK505"/>
      <c r="AJL505"/>
      <c r="AJM505"/>
      <c r="AJN505"/>
      <c r="AJO505"/>
      <c r="AJP505"/>
      <c r="AJQ505"/>
      <c r="AJR505"/>
      <c r="AJS505"/>
      <c r="AJT505"/>
      <c r="AJU505"/>
      <c r="AJV505"/>
      <c r="AJW505"/>
      <c r="AJX505"/>
      <c r="AJY505"/>
      <c r="AJZ505"/>
      <c r="AKA505"/>
      <c r="AKB505"/>
      <c r="AKC505"/>
      <c r="AKD505"/>
      <c r="AKE505"/>
      <c r="AKF505"/>
      <c r="AKG505"/>
      <c r="AKH505"/>
      <c r="AKI505"/>
      <c r="AKJ505"/>
      <c r="AKK505"/>
      <c r="AKL505"/>
      <c r="AKM505"/>
      <c r="AKN505"/>
      <c r="AKO505"/>
      <c r="AKP505"/>
      <c r="AKQ505"/>
      <c r="AKR505"/>
      <c r="AKS505"/>
      <c r="AKT505"/>
      <c r="AKU505"/>
      <c r="AKV505"/>
      <c r="AKW505"/>
      <c r="AKX505"/>
      <c r="AKY505"/>
      <c r="AKZ505"/>
      <c r="ALA505"/>
      <c r="ALB505"/>
      <c r="ALC505"/>
      <c r="ALD505"/>
      <c r="ALE505"/>
      <c r="ALF505"/>
      <c r="ALG505"/>
      <c r="ALH505"/>
      <c r="ALI505"/>
      <c r="ALJ505"/>
      <c r="ALK505"/>
      <c r="ALL505"/>
      <c r="ALM505"/>
      <c r="ALN505"/>
      <c r="ALO505"/>
      <c r="ALP505"/>
      <c r="ALQ505"/>
      <c r="ALR505"/>
      <c r="ALS505"/>
      <c r="ALT505"/>
      <c r="ALU505"/>
      <c r="ALV505"/>
      <c r="ALW505"/>
      <c r="ALX505"/>
      <c r="ALY505"/>
      <c r="ALZ505"/>
      <c r="AMA505"/>
      <c r="AMB505"/>
      <c r="AMC505"/>
      <c r="AMD505"/>
      <c r="AME505"/>
      <c r="AMF505"/>
      <c r="AMG505"/>
      <c r="AMH505"/>
      <c r="AMI505"/>
      <c r="AMJ505"/>
      <c r="AMK505"/>
      <c r="AML505"/>
      <c r="AMM505"/>
    </row>
    <row r="506" spans="1:1027" ht="25.5" customHeight="1">
      <c r="A506" s="704"/>
      <c r="B506" s="704"/>
      <c r="C506" s="319"/>
      <c r="D506" s="161" t="s">
        <v>313</v>
      </c>
      <c r="E506" s="700" t="s">
        <v>230</v>
      </c>
      <c r="F506" s="700"/>
      <c r="G506" s="454">
        <v>48500</v>
      </c>
      <c r="H506" s="454">
        <v>76251</v>
      </c>
      <c r="I506" s="455">
        <v>10928.91</v>
      </c>
      <c r="J506" s="259">
        <f t="shared" si="54"/>
        <v>14.33280875004918</v>
      </c>
      <c r="K506" s="259">
        <f t="shared" si="55"/>
        <v>157.21855670103093</v>
      </c>
      <c r="L506" s="313"/>
      <c r="M506" s="313"/>
      <c r="N506" s="313"/>
      <c r="P506" s="267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  <c r="TE506"/>
      <c r="TF506"/>
      <c r="TG506"/>
      <c r="TH506"/>
      <c r="TI506"/>
      <c r="TJ506"/>
      <c r="TK506"/>
      <c r="TL506"/>
      <c r="TM506"/>
      <c r="TN506"/>
      <c r="TO506"/>
      <c r="TP506"/>
      <c r="TQ506"/>
      <c r="TR506"/>
      <c r="TS506"/>
      <c r="TT506"/>
      <c r="TU506"/>
      <c r="TV506"/>
      <c r="TW506"/>
      <c r="TX506"/>
      <c r="TY506"/>
      <c r="TZ506"/>
      <c r="UA506"/>
      <c r="UB506"/>
      <c r="UC506"/>
      <c r="UD506"/>
      <c r="UE506"/>
      <c r="UF506"/>
      <c r="UG506"/>
      <c r="UH506"/>
      <c r="UI506"/>
      <c r="UJ506"/>
      <c r="UK506"/>
      <c r="UL506"/>
      <c r="UM506"/>
      <c r="UN506"/>
      <c r="UO506"/>
      <c r="UP506"/>
      <c r="UQ506"/>
      <c r="UR506"/>
      <c r="US506"/>
      <c r="UT506"/>
      <c r="UU506"/>
      <c r="UV506"/>
      <c r="UW506"/>
      <c r="UX506"/>
      <c r="UY506"/>
      <c r="UZ506"/>
      <c r="VA506"/>
      <c r="VB506"/>
      <c r="VC506"/>
      <c r="VD506"/>
      <c r="VE506"/>
      <c r="VF506"/>
      <c r="VG506"/>
      <c r="VH506"/>
      <c r="VI506"/>
      <c r="VJ506"/>
      <c r="VK506"/>
      <c r="VL506"/>
      <c r="VM506"/>
      <c r="VN506"/>
      <c r="VO506"/>
      <c r="VP506"/>
      <c r="VQ506"/>
      <c r="VR506"/>
      <c r="VS506"/>
      <c r="VT506"/>
      <c r="VU506"/>
      <c r="VV506"/>
      <c r="VW506"/>
      <c r="VX506"/>
      <c r="VY506"/>
      <c r="VZ506"/>
      <c r="WA506"/>
      <c r="WB506"/>
      <c r="WC506"/>
      <c r="WD506"/>
      <c r="WE506"/>
      <c r="WF506"/>
      <c r="WG506"/>
      <c r="WH506"/>
      <c r="WI506"/>
      <c r="WJ506"/>
      <c r="WK506"/>
      <c r="WL506"/>
      <c r="WM506"/>
      <c r="WN506"/>
      <c r="WO506"/>
      <c r="WP506"/>
      <c r="WQ506"/>
      <c r="WR506"/>
      <c r="WS506"/>
      <c r="WT506"/>
      <c r="WU506"/>
      <c r="WV506"/>
      <c r="WW506"/>
      <c r="WX506"/>
      <c r="WY506"/>
      <c r="WZ506"/>
      <c r="XA506"/>
      <c r="XB506"/>
      <c r="XC506"/>
      <c r="XD506"/>
      <c r="XE506"/>
      <c r="XF506"/>
      <c r="XG506"/>
      <c r="XH506"/>
      <c r="XI506"/>
      <c r="XJ506"/>
      <c r="XK506"/>
      <c r="XL506"/>
      <c r="XM506"/>
      <c r="XN506"/>
      <c r="XO506"/>
      <c r="XP506"/>
      <c r="XQ506"/>
      <c r="XR506"/>
      <c r="XS506"/>
      <c r="XT506"/>
      <c r="XU506"/>
      <c r="XV506"/>
      <c r="XW506"/>
      <c r="XX506"/>
      <c r="XY506"/>
      <c r="XZ506"/>
      <c r="YA506"/>
      <c r="YB506"/>
      <c r="YC506"/>
      <c r="YD506"/>
      <c r="YE506"/>
      <c r="YF506"/>
      <c r="YG506"/>
      <c r="YH506"/>
      <c r="YI506"/>
      <c r="YJ506"/>
      <c r="YK506"/>
      <c r="YL506"/>
      <c r="YM506"/>
      <c r="YN506"/>
      <c r="YO506"/>
      <c r="YP506"/>
      <c r="YQ506"/>
      <c r="YR506"/>
      <c r="YS506"/>
      <c r="YT506"/>
      <c r="YU506"/>
      <c r="YV506"/>
      <c r="YW506"/>
      <c r="YX506"/>
      <c r="YY506"/>
      <c r="YZ506"/>
      <c r="ZA506"/>
      <c r="ZB506"/>
      <c r="ZC506"/>
      <c r="ZD506"/>
      <c r="ZE506"/>
      <c r="ZF506"/>
      <c r="ZG506"/>
      <c r="ZH506"/>
      <c r="ZI506"/>
      <c r="ZJ506"/>
      <c r="ZK506"/>
      <c r="ZL506"/>
      <c r="ZM506"/>
      <c r="ZN506"/>
      <c r="ZO506"/>
      <c r="ZP506"/>
      <c r="ZQ506"/>
      <c r="ZR506"/>
      <c r="ZS506"/>
      <c r="ZT506"/>
      <c r="ZU506"/>
      <c r="ZV506"/>
      <c r="ZW506"/>
      <c r="ZX506"/>
      <c r="ZY506"/>
      <c r="ZZ506"/>
      <c r="AAA506"/>
      <c r="AAB506"/>
      <c r="AAC506"/>
      <c r="AAD506"/>
      <c r="AAE506"/>
      <c r="AAF506"/>
      <c r="AAG506"/>
      <c r="AAH506"/>
      <c r="AAI506"/>
      <c r="AAJ506"/>
      <c r="AAK506"/>
      <c r="AAL506"/>
      <c r="AAM506"/>
      <c r="AAN506"/>
      <c r="AAO506"/>
      <c r="AAP506"/>
      <c r="AAQ506"/>
      <c r="AAR506"/>
      <c r="AAS506"/>
      <c r="AAT506"/>
      <c r="AAU506"/>
      <c r="AAV506"/>
      <c r="AAW506"/>
      <c r="AAX506"/>
      <c r="AAY506"/>
      <c r="AAZ506"/>
      <c r="ABA506"/>
      <c r="ABB506"/>
      <c r="ABC506"/>
      <c r="ABD506"/>
      <c r="ABE506"/>
      <c r="ABF506"/>
      <c r="ABG506"/>
      <c r="ABH506"/>
      <c r="ABI506"/>
      <c r="ABJ506"/>
      <c r="ABK506"/>
      <c r="ABL506"/>
      <c r="ABM506"/>
      <c r="ABN506"/>
      <c r="ABO506"/>
      <c r="ABP506"/>
      <c r="ABQ506"/>
      <c r="ABR506"/>
      <c r="ABS506"/>
      <c r="ABT506"/>
      <c r="ABU506"/>
      <c r="ABV506"/>
      <c r="ABW506"/>
      <c r="ABX506"/>
      <c r="ABY506"/>
      <c r="ABZ506"/>
      <c r="ACA506"/>
      <c r="ACB506"/>
      <c r="ACC506"/>
      <c r="ACD506"/>
      <c r="ACE506"/>
      <c r="ACF506"/>
      <c r="ACG506"/>
      <c r="ACH506"/>
      <c r="ACI506"/>
      <c r="ACJ506"/>
      <c r="ACK506"/>
      <c r="ACL506"/>
      <c r="ACM506"/>
      <c r="ACN506"/>
      <c r="ACO506"/>
      <c r="ACP506"/>
      <c r="ACQ506"/>
      <c r="ACR506"/>
      <c r="ACS506"/>
      <c r="ACT506"/>
      <c r="ACU506"/>
      <c r="ACV506"/>
      <c r="ACW506"/>
      <c r="ACX506"/>
      <c r="ACY506"/>
      <c r="ACZ506"/>
      <c r="ADA506"/>
      <c r="ADB506"/>
      <c r="ADC506"/>
      <c r="ADD506"/>
      <c r="ADE506"/>
      <c r="ADF506"/>
      <c r="ADG506"/>
      <c r="ADH506"/>
      <c r="ADI506"/>
      <c r="ADJ506"/>
      <c r="ADK506"/>
      <c r="ADL506"/>
      <c r="ADM506"/>
      <c r="ADN506"/>
      <c r="ADO506"/>
      <c r="ADP506"/>
      <c r="ADQ506"/>
      <c r="ADR506"/>
      <c r="ADS506"/>
      <c r="ADT506"/>
      <c r="ADU506"/>
      <c r="ADV506"/>
      <c r="ADW506"/>
      <c r="ADX506"/>
      <c r="ADY506"/>
      <c r="ADZ506"/>
      <c r="AEA506"/>
      <c r="AEB506"/>
      <c r="AEC506"/>
      <c r="AED506"/>
      <c r="AEE506"/>
      <c r="AEF506"/>
      <c r="AEG506"/>
      <c r="AEH506"/>
      <c r="AEI506"/>
      <c r="AEJ506"/>
      <c r="AEK506"/>
      <c r="AEL506"/>
      <c r="AEM506"/>
      <c r="AEN506"/>
      <c r="AEO506"/>
      <c r="AEP506"/>
      <c r="AEQ506"/>
      <c r="AER506"/>
      <c r="AES506"/>
      <c r="AET506"/>
      <c r="AEU506"/>
      <c r="AEV506"/>
      <c r="AEW506"/>
      <c r="AEX506"/>
      <c r="AEY506"/>
      <c r="AEZ506"/>
      <c r="AFA506"/>
      <c r="AFB506"/>
      <c r="AFC506"/>
      <c r="AFD506"/>
      <c r="AFE506"/>
      <c r="AFF506"/>
      <c r="AFG506"/>
      <c r="AFH506"/>
      <c r="AFI506"/>
      <c r="AFJ506"/>
      <c r="AFK506"/>
      <c r="AFL506"/>
      <c r="AFM506"/>
      <c r="AFN506"/>
      <c r="AFO506"/>
      <c r="AFP506"/>
      <c r="AFQ506"/>
      <c r="AFR506"/>
      <c r="AFS506"/>
      <c r="AFT506"/>
      <c r="AFU506"/>
      <c r="AFV506"/>
      <c r="AFW506"/>
      <c r="AFX506"/>
      <c r="AFY506"/>
      <c r="AFZ506"/>
      <c r="AGA506"/>
      <c r="AGB506"/>
      <c r="AGC506"/>
      <c r="AGD506"/>
      <c r="AGE506"/>
      <c r="AGF506"/>
      <c r="AGG506"/>
      <c r="AGH506"/>
      <c r="AGI506"/>
      <c r="AGJ506"/>
      <c r="AGK506"/>
      <c r="AGL506"/>
      <c r="AGM506"/>
      <c r="AGN506"/>
      <c r="AGO506"/>
      <c r="AGP506"/>
      <c r="AGQ506"/>
      <c r="AGR506"/>
      <c r="AGS506"/>
      <c r="AGT506"/>
      <c r="AGU506"/>
      <c r="AGV506"/>
      <c r="AGW506"/>
      <c r="AGX506"/>
      <c r="AGY506"/>
      <c r="AGZ506"/>
      <c r="AHA506"/>
      <c r="AHB506"/>
      <c r="AHC506"/>
      <c r="AHD506"/>
      <c r="AHE506"/>
      <c r="AHF506"/>
      <c r="AHG506"/>
      <c r="AHH506"/>
      <c r="AHI506"/>
      <c r="AHJ506"/>
      <c r="AHK506"/>
      <c r="AHL506"/>
      <c r="AHM506"/>
      <c r="AHN506"/>
      <c r="AHO506"/>
      <c r="AHP506"/>
      <c r="AHQ506"/>
      <c r="AHR506"/>
      <c r="AHS506"/>
      <c r="AHT506"/>
      <c r="AHU506"/>
      <c r="AHV506"/>
      <c r="AHW506"/>
      <c r="AHX506"/>
      <c r="AHY506"/>
      <c r="AHZ506"/>
      <c r="AIA506"/>
      <c r="AIB506"/>
      <c r="AIC506"/>
      <c r="AID506"/>
      <c r="AIE506"/>
      <c r="AIF506"/>
      <c r="AIG506"/>
      <c r="AIH506"/>
      <c r="AII506"/>
      <c r="AIJ506"/>
      <c r="AIK506"/>
      <c r="AIL506"/>
      <c r="AIM506"/>
      <c r="AIN506"/>
      <c r="AIO506"/>
      <c r="AIP506"/>
      <c r="AIQ506"/>
      <c r="AIR506"/>
      <c r="AIS506"/>
      <c r="AIT506"/>
      <c r="AIU506"/>
      <c r="AIV506"/>
      <c r="AIW506"/>
      <c r="AIX506"/>
      <c r="AIY506"/>
      <c r="AIZ506"/>
      <c r="AJA506"/>
      <c r="AJB506"/>
      <c r="AJC506"/>
      <c r="AJD506"/>
      <c r="AJE506"/>
      <c r="AJF506"/>
      <c r="AJG506"/>
      <c r="AJH506"/>
      <c r="AJI506"/>
      <c r="AJJ506"/>
      <c r="AJK506"/>
      <c r="AJL506"/>
      <c r="AJM506"/>
      <c r="AJN506"/>
      <c r="AJO506"/>
      <c r="AJP506"/>
      <c r="AJQ506"/>
      <c r="AJR506"/>
      <c r="AJS506"/>
      <c r="AJT506"/>
      <c r="AJU506"/>
      <c r="AJV506"/>
      <c r="AJW506"/>
      <c r="AJX506"/>
      <c r="AJY506"/>
      <c r="AJZ506"/>
      <c r="AKA506"/>
      <c r="AKB506"/>
      <c r="AKC506"/>
      <c r="AKD506"/>
      <c r="AKE506"/>
      <c r="AKF506"/>
      <c r="AKG506"/>
      <c r="AKH506"/>
      <c r="AKI506"/>
      <c r="AKJ506"/>
      <c r="AKK506"/>
      <c r="AKL506"/>
      <c r="AKM506"/>
      <c r="AKN506"/>
      <c r="AKO506"/>
      <c r="AKP506"/>
      <c r="AKQ506"/>
      <c r="AKR506"/>
      <c r="AKS506"/>
      <c r="AKT506"/>
      <c r="AKU506"/>
      <c r="AKV506"/>
      <c r="AKW506"/>
      <c r="AKX506"/>
      <c r="AKY506"/>
      <c r="AKZ506"/>
      <c r="ALA506"/>
      <c r="ALB506"/>
      <c r="ALC506"/>
      <c r="ALD506"/>
      <c r="ALE506"/>
      <c r="ALF506"/>
      <c r="ALG506"/>
      <c r="ALH506"/>
      <c r="ALI506"/>
      <c r="ALJ506"/>
      <c r="ALK506"/>
      <c r="ALL506"/>
      <c r="ALM506"/>
      <c r="ALN506"/>
      <c r="ALO506"/>
      <c r="ALP506"/>
      <c r="ALQ506"/>
      <c r="ALR506"/>
      <c r="ALS506"/>
      <c r="ALT506"/>
      <c r="ALU506"/>
      <c r="ALV506"/>
      <c r="ALW506"/>
      <c r="ALX506"/>
      <c r="ALY506"/>
      <c r="ALZ506"/>
      <c r="AMA506"/>
      <c r="AMB506"/>
      <c r="AMC506"/>
      <c r="AMD506"/>
      <c r="AME506"/>
      <c r="AMF506"/>
      <c r="AMG506"/>
      <c r="AMH506"/>
      <c r="AMI506"/>
      <c r="AMJ506"/>
      <c r="AMK506"/>
      <c r="AML506"/>
      <c r="AMM506"/>
    </row>
    <row r="507" spans="1:1027" ht="25.5" customHeight="1">
      <c r="A507" s="705"/>
      <c r="B507" s="706"/>
      <c r="C507" s="277"/>
      <c r="D507" s="166" t="s">
        <v>317</v>
      </c>
      <c r="E507" s="708" t="s">
        <v>223</v>
      </c>
      <c r="F507" s="708"/>
      <c r="G507" s="271">
        <v>8000</v>
      </c>
      <c r="H507" s="271">
        <v>18000</v>
      </c>
      <c r="I507" s="281">
        <v>664.2</v>
      </c>
      <c r="J507" s="259">
        <f t="shared" si="54"/>
        <v>3.6900000000000004</v>
      </c>
      <c r="K507" s="259">
        <f t="shared" si="55"/>
        <v>225</v>
      </c>
      <c r="L507" s="313"/>
      <c r="M507" s="313"/>
      <c r="N507" s="313"/>
      <c r="P507" s="26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  <c r="TH507"/>
      <c r="TI507"/>
      <c r="TJ507"/>
      <c r="TK507"/>
      <c r="TL507"/>
      <c r="TM507"/>
      <c r="TN507"/>
      <c r="TO507"/>
      <c r="TP507"/>
      <c r="TQ507"/>
      <c r="TR507"/>
      <c r="TS507"/>
      <c r="TT507"/>
      <c r="TU507"/>
      <c r="TV507"/>
      <c r="TW507"/>
      <c r="TX507"/>
      <c r="TY507"/>
      <c r="TZ507"/>
      <c r="UA507"/>
      <c r="UB507"/>
      <c r="UC507"/>
      <c r="UD507"/>
      <c r="UE507"/>
      <c r="UF507"/>
      <c r="UG507"/>
      <c r="UH507"/>
      <c r="UI507"/>
      <c r="UJ507"/>
      <c r="UK507"/>
      <c r="UL507"/>
      <c r="UM507"/>
      <c r="UN507"/>
      <c r="UO507"/>
      <c r="UP507"/>
      <c r="UQ507"/>
      <c r="UR507"/>
      <c r="US507"/>
      <c r="UT507"/>
      <c r="UU507"/>
      <c r="UV507"/>
      <c r="UW507"/>
      <c r="UX507"/>
      <c r="UY507"/>
      <c r="UZ507"/>
      <c r="VA507"/>
      <c r="VB507"/>
      <c r="VC507"/>
      <c r="VD507"/>
      <c r="VE507"/>
      <c r="VF507"/>
      <c r="VG507"/>
      <c r="VH507"/>
      <c r="VI507"/>
      <c r="VJ507"/>
      <c r="VK507"/>
      <c r="VL507"/>
      <c r="VM507"/>
      <c r="VN507"/>
      <c r="VO507"/>
      <c r="VP507"/>
      <c r="VQ507"/>
      <c r="VR507"/>
      <c r="VS507"/>
      <c r="VT507"/>
      <c r="VU507"/>
      <c r="VV507"/>
      <c r="VW507"/>
      <c r="VX507"/>
      <c r="VY507"/>
      <c r="VZ507"/>
      <c r="WA507"/>
      <c r="WB507"/>
      <c r="WC507"/>
      <c r="WD507"/>
      <c r="WE507"/>
      <c r="WF507"/>
      <c r="WG507"/>
      <c r="WH507"/>
      <c r="WI507"/>
      <c r="WJ507"/>
      <c r="WK507"/>
      <c r="WL507"/>
      <c r="WM507"/>
      <c r="WN507"/>
      <c r="WO507"/>
      <c r="WP507"/>
      <c r="WQ507"/>
      <c r="WR507"/>
      <c r="WS507"/>
      <c r="WT507"/>
      <c r="WU507"/>
      <c r="WV507"/>
      <c r="WW507"/>
      <c r="WX507"/>
      <c r="WY507"/>
      <c r="WZ507"/>
      <c r="XA507"/>
      <c r="XB507"/>
      <c r="XC507"/>
      <c r="XD507"/>
      <c r="XE507"/>
      <c r="XF507"/>
      <c r="XG507"/>
      <c r="XH507"/>
      <c r="XI507"/>
      <c r="XJ507"/>
      <c r="XK507"/>
      <c r="XL507"/>
      <c r="XM507"/>
      <c r="XN507"/>
      <c r="XO507"/>
      <c r="XP507"/>
      <c r="XQ507"/>
      <c r="XR507"/>
      <c r="XS507"/>
      <c r="XT507"/>
      <c r="XU507"/>
      <c r="XV507"/>
      <c r="XW507"/>
      <c r="XX507"/>
      <c r="XY507"/>
      <c r="XZ507"/>
      <c r="YA507"/>
      <c r="YB507"/>
      <c r="YC507"/>
      <c r="YD507"/>
      <c r="YE507"/>
      <c r="YF507"/>
      <c r="YG507"/>
      <c r="YH507"/>
      <c r="YI507"/>
      <c r="YJ507"/>
      <c r="YK507"/>
      <c r="YL507"/>
      <c r="YM507"/>
      <c r="YN507"/>
      <c r="YO507"/>
      <c r="YP507"/>
      <c r="YQ507"/>
      <c r="YR507"/>
      <c r="YS507"/>
      <c r="YT507"/>
      <c r="YU507"/>
      <c r="YV507"/>
      <c r="YW507"/>
      <c r="YX507"/>
      <c r="YY507"/>
      <c r="YZ507"/>
      <c r="ZA507"/>
      <c r="ZB507"/>
      <c r="ZC507"/>
      <c r="ZD507"/>
      <c r="ZE507"/>
      <c r="ZF507"/>
      <c r="ZG507"/>
      <c r="ZH507"/>
      <c r="ZI507"/>
      <c r="ZJ507"/>
      <c r="ZK507"/>
      <c r="ZL507"/>
      <c r="ZM507"/>
      <c r="ZN507"/>
      <c r="ZO507"/>
      <c r="ZP507"/>
      <c r="ZQ507"/>
      <c r="ZR507"/>
      <c r="ZS507"/>
      <c r="ZT507"/>
      <c r="ZU507"/>
      <c r="ZV507"/>
      <c r="ZW507"/>
      <c r="ZX507"/>
      <c r="ZY507"/>
      <c r="ZZ507"/>
      <c r="AAA507"/>
      <c r="AAB507"/>
      <c r="AAC507"/>
      <c r="AAD507"/>
      <c r="AAE507"/>
      <c r="AAF507"/>
      <c r="AAG507"/>
      <c r="AAH507"/>
      <c r="AAI507"/>
      <c r="AAJ507"/>
      <c r="AAK507"/>
      <c r="AAL507"/>
      <c r="AAM507"/>
      <c r="AAN507"/>
      <c r="AAO507"/>
      <c r="AAP507"/>
      <c r="AAQ507"/>
      <c r="AAR507"/>
      <c r="AAS507"/>
      <c r="AAT507"/>
      <c r="AAU507"/>
      <c r="AAV507"/>
      <c r="AAW507"/>
      <c r="AAX507"/>
      <c r="AAY507"/>
      <c r="AAZ507"/>
      <c r="ABA507"/>
      <c r="ABB507"/>
      <c r="ABC507"/>
      <c r="ABD507"/>
      <c r="ABE507"/>
      <c r="ABF507"/>
      <c r="ABG507"/>
      <c r="ABH507"/>
      <c r="ABI507"/>
      <c r="ABJ507"/>
      <c r="ABK507"/>
      <c r="ABL507"/>
      <c r="ABM507"/>
      <c r="ABN507"/>
      <c r="ABO507"/>
      <c r="ABP507"/>
      <c r="ABQ507"/>
      <c r="ABR507"/>
      <c r="ABS507"/>
      <c r="ABT507"/>
      <c r="ABU507"/>
      <c r="ABV507"/>
      <c r="ABW507"/>
      <c r="ABX507"/>
      <c r="ABY507"/>
      <c r="ABZ507"/>
      <c r="ACA507"/>
      <c r="ACB507"/>
      <c r="ACC507"/>
      <c r="ACD507"/>
      <c r="ACE507"/>
      <c r="ACF507"/>
      <c r="ACG507"/>
      <c r="ACH507"/>
      <c r="ACI507"/>
      <c r="ACJ507"/>
      <c r="ACK507"/>
      <c r="ACL507"/>
      <c r="ACM507"/>
      <c r="ACN507"/>
      <c r="ACO507"/>
      <c r="ACP507"/>
      <c r="ACQ507"/>
      <c r="ACR507"/>
      <c r="ACS507"/>
      <c r="ACT507"/>
      <c r="ACU507"/>
      <c r="ACV507"/>
      <c r="ACW507"/>
      <c r="ACX507"/>
      <c r="ACY507"/>
      <c r="ACZ507"/>
      <c r="ADA507"/>
      <c r="ADB507"/>
      <c r="ADC507"/>
      <c r="ADD507"/>
      <c r="ADE507"/>
      <c r="ADF507"/>
      <c r="ADG507"/>
      <c r="ADH507"/>
      <c r="ADI507"/>
      <c r="ADJ507"/>
      <c r="ADK507"/>
      <c r="ADL507"/>
      <c r="ADM507"/>
      <c r="ADN507"/>
      <c r="ADO507"/>
      <c r="ADP507"/>
      <c r="ADQ507"/>
      <c r="ADR507"/>
      <c r="ADS507"/>
      <c r="ADT507"/>
      <c r="ADU507"/>
      <c r="ADV507"/>
      <c r="ADW507"/>
      <c r="ADX507"/>
      <c r="ADY507"/>
      <c r="ADZ507"/>
      <c r="AEA507"/>
      <c r="AEB507"/>
      <c r="AEC507"/>
      <c r="AED507"/>
      <c r="AEE507"/>
      <c r="AEF507"/>
      <c r="AEG507"/>
      <c r="AEH507"/>
      <c r="AEI507"/>
      <c r="AEJ507"/>
      <c r="AEK507"/>
      <c r="AEL507"/>
      <c r="AEM507"/>
      <c r="AEN507"/>
      <c r="AEO507"/>
      <c r="AEP507"/>
      <c r="AEQ507"/>
      <c r="AER507"/>
      <c r="AES507"/>
      <c r="AET507"/>
      <c r="AEU507"/>
      <c r="AEV507"/>
      <c r="AEW507"/>
      <c r="AEX507"/>
      <c r="AEY507"/>
      <c r="AEZ507"/>
      <c r="AFA507"/>
      <c r="AFB507"/>
      <c r="AFC507"/>
      <c r="AFD507"/>
      <c r="AFE507"/>
      <c r="AFF507"/>
      <c r="AFG507"/>
      <c r="AFH507"/>
      <c r="AFI507"/>
      <c r="AFJ507"/>
      <c r="AFK507"/>
      <c r="AFL507"/>
      <c r="AFM507"/>
      <c r="AFN507"/>
      <c r="AFO507"/>
      <c r="AFP507"/>
      <c r="AFQ507"/>
      <c r="AFR507"/>
      <c r="AFS507"/>
      <c r="AFT507"/>
      <c r="AFU507"/>
      <c r="AFV507"/>
      <c r="AFW507"/>
      <c r="AFX507"/>
      <c r="AFY507"/>
      <c r="AFZ507"/>
      <c r="AGA507"/>
      <c r="AGB507"/>
      <c r="AGC507"/>
      <c r="AGD507"/>
      <c r="AGE507"/>
      <c r="AGF507"/>
      <c r="AGG507"/>
      <c r="AGH507"/>
      <c r="AGI507"/>
      <c r="AGJ507"/>
      <c r="AGK507"/>
      <c r="AGL507"/>
      <c r="AGM507"/>
      <c r="AGN507"/>
      <c r="AGO507"/>
      <c r="AGP507"/>
      <c r="AGQ507"/>
      <c r="AGR507"/>
      <c r="AGS507"/>
      <c r="AGT507"/>
      <c r="AGU507"/>
      <c r="AGV507"/>
      <c r="AGW507"/>
      <c r="AGX507"/>
      <c r="AGY507"/>
      <c r="AGZ507"/>
      <c r="AHA507"/>
      <c r="AHB507"/>
      <c r="AHC507"/>
      <c r="AHD507"/>
      <c r="AHE507"/>
      <c r="AHF507"/>
      <c r="AHG507"/>
      <c r="AHH507"/>
      <c r="AHI507"/>
      <c r="AHJ507"/>
      <c r="AHK507"/>
      <c r="AHL507"/>
      <c r="AHM507"/>
      <c r="AHN507"/>
      <c r="AHO507"/>
      <c r="AHP507"/>
      <c r="AHQ507"/>
      <c r="AHR507"/>
      <c r="AHS507"/>
      <c r="AHT507"/>
      <c r="AHU507"/>
      <c r="AHV507"/>
      <c r="AHW507"/>
      <c r="AHX507"/>
      <c r="AHY507"/>
      <c r="AHZ507"/>
      <c r="AIA507"/>
      <c r="AIB507"/>
      <c r="AIC507"/>
      <c r="AID507"/>
      <c r="AIE507"/>
      <c r="AIF507"/>
      <c r="AIG507"/>
      <c r="AIH507"/>
      <c r="AII507"/>
      <c r="AIJ507"/>
      <c r="AIK507"/>
      <c r="AIL507"/>
      <c r="AIM507"/>
      <c r="AIN507"/>
      <c r="AIO507"/>
      <c r="AIP507"/>
      <c r="AIQ507"/>
      <c r="AIR507"/>
      <c r="AIS507"/>
      <c r="AIT507"/>
      <c r="AIU507"/>
      <c r="AIV507"/>
      <c r="AIW507"/>
      <c r="AIX507"/>
      <c r="AIY507"/>
      <c r="AIZ507"/>
      <c r="AJA507"/>
      <c r="AJB507"/>
      <c r="AJC507"/>
      <c r="AJD507"/>
      <c r="AJE507"/>
      <c r="AJF507"/>
      <c r="AJG507"/>
      <c r="AJH507"/>
      <c r="AJI507"/>
      <c r="AJJ507"/>
      <c r="AJK507"/>
      <c r="AJL507"/>
      <c r="AJM507"/>
      <c r="AJN507"/>
      <c r="AJO507"/>
      <c r="AJP507"/>
      <c r="AJQ507"/>
      <c r="AJR507"/>
      <c r="AJS507"/>
      <c r="AJT507"/>
      <c r="AJU507"/>
      <c r="AJV507"/>
      <c r="AJW507"/>
      <c r="AJX507"/>
      <c r="AJY507"/>
      <c r="AJZ507"/>
      <c r="AKA507"/>
      <c r="AKB507"/>
      <c r="AKC507"/>
      <c r="AKD507"/>
      <c r="AKE507"/>
      <c r="AKF507"/>
      <c r="AKG507"/>
      <c r="AKH507"/>
      <c r="AKI507"/>
      <c r="AKJ507"/>
      <c r="AKK507"/>
      <c r="AKL507"/>
      <c r="AKM507"/>
      <c r="AKN507"/>
      <c r="AKO507"/>
      <c r="AKP507"/>
      <c r="AKQ507"/>
      <c r="AKR507"/>
      <c r="AKS507"/>
      <c r="AKT507"/>
      <c r="AKU507"/>
      <c r="AKV507"/>
      <c r="AKW507"/>
      <c r="AKX507"/>
      <c r="AKY507"/>
      <c r="AKZ507"/>
      <c r="ALA507"/>
      <c r="ALB507"/>
      <c r="ALC507"/>
      <c r="ALD507"/>
      <c r="ALE507"/>
      <c r="ALF507"/>
      <c r="ALG507"/>
      <c r="ALH507"/>
      <c r="ALI507"/>
      <c r="ALJ507"/>
      <c r="ALK507"/>
      <c r="ALL507"/>
      <c r="ALM507"/>
      <c r="ALN507"/>
      <c r="ALO507"/>
      <c r="ALP507"/>
      <c r="ALQ507"/>
      <c r="ALR507"/>
      <c r="ALS507"/>
      <c r="ALT507"/>
      <c r="ALU507"/>
      <c r="ALV507"/>
      <c r="ALW507"/>
      <c r="ALX507"/>
      <c r="ALY507"/>
      <c r="ALZ507"/>
      <c r="AMA507"/>
      <c r="AMB507"/>
      <c r="AMC507"/>
      <c r="AMD507"/>
      <c r="AME507"/>
      <c r="AMF507"/>
      <c r="AMG507"/>
      <c r="AMH507"/>
      <c r="AMI507"/>
      <c r="AMJ507"/>
      <c r="AMK507"/>
      <c r="AML507"/>
      <c r="AMM507"/>
    </row>
    <row r="508" spans="1:1027" ht="25.5" customHeight="1">
      <c r="A508" s="656"/>
      <c r="B508" s="657"/>
      <c r="C508" s="263"/>
      <c r="D508" s="161" t="s">
        <v>318</v>
      </c>
      <c r="E508" s="700" t="s">
        <v>231</v>
      </c>
      <c r="F508" s="700"/>
      <c r="G508" s="265">
        <v>1500</v>
      </c>
      <c r="H508" s="265">
        <v>1500</v>
      </c>
      <c r="I508" s="273">
        <v>495</v>
      </c>
      <c r="J508" s="259">
        <f t="shared" si="54"/>
        <v>33</v>
      </c>
      <c r="K508" s="259">
        <f t="shared" si="55"/>
        <v>100</v>
      </c>
      <c r="L508" s="313"/>
      <c r="M508" s="313"/>
      <c r="N508" s="313"/>
      <c r="P508" s="267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  <c r="UR508"/>
      <c r="US508"/>
      <c r="UT508"/>
      <c r="UU508"/>
      <c r="UV508"/>
      <c r="UW508"/>
      <c r="UX508"/>
      <c r="UY508"/>
      <c r="UZ508"/>
      <c r="VA508"/>
      <c r="VB508"/>
      <c r="VC508"/>
      <c r="VD508"/>
      <c r="VE508"/>
      <c r="VF508"/>
      <c r="VG508"/>
      <c r="VH508"/>
      <c r="VI508"/>
      <c r="VJ508"/>
      <c r="VK508"/>
      <c r="VL508"/>
      <c r="VM508"/>
      <c r="VN508"/>
      <c r="VO508"/>
      <c r="VP508"/>
      <c r="VQ508"/>
      <c r="VR508"/>
      <c r="VS508"/>
      <c r="VT508"/>
      <c r="VU508"/>
      <c r="VV508"/>
      <c r="VW508"/>
      <c r="VX508"/>
      <c r="VY508"/>
      <c r="VZ508"/>
      <c r="WA508"/>
      <c r="WB508"/>
      <c r="WC508"/>
      <c r="WD508"/>
      <c r="WE508"/>
      <c r="WF508"/>
      <c r="WG508"/>
      <c r="WH508"/>
      <c r="WI508"/>
      <c r="WJ508"/>
      <c r="WK508"/>
      <c r="WL508"/>
      <c r="WM508"/>
      <c r="WN508"/>
      <c r="WO508"/>
      <c r="WP508"/>
      <c r="WQ508"/>
      <c r="WR508"/>
      <c r="WS508"/>
      <c r="WT508"/>
      <c r="WU508"/>
      <c r="WV508"/>
      <c r="WW508"/>
      <c r="WX508"/>
      <c r="WY508"/>
      <c r="WZ508"/>
      <c r="XA508"/>
      <c r="XB508"/>
      <c r="XC508"/>
      <c r="XD508"/>
      <c r="XE508"/>
      <c r="XF508"/>
      <c r="XG508"/>
      <c r="XH508"/>
      <c r="XI508"/>
      <c r="XJ508"/>
      <c r="XK508"/>
      <c r="XL508"/>
      <c r="XM508"/>
      <c r="XN508"/>
      <c r="XO508"/>
      <c r="XP508"/>
      <c r="XQ508"/>
      <c r="XR508"/>
      <c r="XS508"/>
      <c r="XT508"/>
      <c r="XU508"/>
      <c r="XV508"/>
      <c r="XW508"/>
      <c r="XX508"/>
      <c r="XY508"/>
      <c r="XZ508"/>
      <c r="YA508"/>
      <c r="YB508"/>
      <c r="YC508"/>
      <c r="YD508"/>
      <c r="YE508"/>
      <c r="YF508"/>
      <c r="YG508"/>
      <c r="YH508"/>
      <c r="YI508"/>
      <c r="YJ508"/>
      <c r="YK508"/>
      <c r="YL508"/>
      <c r="YM508"/>
      <c r="YN508"/>
      <c r="YO508"/>
      <c r="YP508"/>
      <c r="YQ508"/>
      <c r="YR508"/>
      <c r="YS508"/>
      <c r="YT508"/>
      <c r="YU508"/>
      <c r="YV508"/>
      <c r="YW508"/>
      <c r="YX508"/>
      <c r="YY508"/>
      <c r="YZ508"/>
      <c r="ZA508"/>
      <c r="ZB508"/>
      <c r="ZC508"/>
      <c r="ZD508"/>
      <c r="ZE508"/>
      <c r="ZF508"/>
      <c r="ZG508"/>
      <c r="ZH508"/>
      <c r="ZI508"/>
      <c r="ZJ508"/>
      <c r="ZK508"/>
      <c r="ZL508"/>
      <c r="ZM508"/>
      <c r="ZN508"/>
      <c r="ZO508"/>
      <c r="ZP508"/>
      <c r="ZQ508"/>
      <c r="ZR508"/>
      <c r="ZS508"/>
      <c r="ZT508"/>
      <c r="ZU508"/>
      <c r="ZV508"/>
      <c r="ZW508"/>
      <c r="ZX508"/>
      <c r="ZY508"/>
      <c r="ZZ508"/>
      <c r="AAA508"/>
      <c r="AAB508"/>
      <c r="AAC508"/>
      <c r="AAD508"/>
      <c r="AAE508"/>
      <c r="AAF508"/>
      <c r="AAG508"/>
      <c r="AAH508"/>
      <c r="AAI508"/>
      <c r="AAJ508"/>
      <c r="AAK508"/>
      <c r="AAL508"/>
      <c r="AAM508"/>
      <c r="AAN508"/>
      <c r="AAO508"/>
      <c r="AAP508"/>
      <c r="AAQ508"/>
      <c r="AAR508"/>
      <c r="AAS508"/>
      <c r="AAT508"/>
      <c r="AAU508"/>
      <c r="AAV508"/>
      <c r="AAW508"/>
      <c r="AAX508"/>
      <c r="AAY508"/>
      <c r="AAZ508"/>
      <c r="ABA508"/>
      <c r="ABB508"/>
      <c r="ABC508"/>
      <c r="ABD508"/>
      <c r="ABE508"/>
      <c r="ABF508"/>
      <c r="ABG508"/>
      <c r="ABH508"/>
      <c r="ABI508"/>
      <c r="ABJ508"/>
      <c r="ABK508"/>
      <c r="ABL508"/>
      <c r="ABM508"/>
      <c r="ABN508"/>
      <c r="ABO508"/>
      <c r="ABP508"/>
      <c r="ABQ508"/>
      <c r="ABR508"/>
      <c r="ABS508"/>
      <c r="ABT508"/>
      <c r="ABU508"/>
      <c r="ABV508"/>
      <c r="ABW508"/>
      <c r="ABX508"/>
      <c r="ABY508"/>
      <c r="ABZ508"/>
      <c r="ACA508"/>
      <c r="ACB508"/>
      <c r="ACC508"/>
      <c r="ACD508"/>
      <c r="ACE508"/>
      <c r="ACF508"/>
      <c r="ACG508"/>
      <c r="ACH508"/>
      <c r="ACI508"/>
      <c r="ACJ508"/>
      <c r="ACK508"/>
      <c r="ACL508"/>
      <c r="ACM508"/>
      <c r="ACN508"/>
      <c r="ACO508"/>
      <c r="ACP508"/>
      <c r="ACQ508"/>
      <c r="ACR508"/>
      <c r="ACS508"/>
      <c r="ACT508"/>
      <c r="ACU508"/>
      <c r="ACV508"/>
      <c r="ACW508"/>
      <c r="ACX508"/>
      <c r="ACY508"/>
      <c r="ACZ508"/>
      <c r="ADA508"/>
      <c r="ADB508"/>
      <c r="ADC508"/>
      <c r="ADD508"/>
      <c r="ADE508"/>
      <c r="ADF508"/>
      <c r="ADG508"/>
      <c r="ADH508"/>
      <c r="ADI508"/>
      <c r="ADJ508"/>
      <c r="ADK508"/>
      <c r="ADL508"/>
      <c r="ADM508"/>
      <c r="ADN508"/>
      <c r="ADO508"/>
      <c r="ADP508"/>
      <c r="ADQ508"/>
      <c r="ADR508"/>
      <c r="ADS508"/>
      <c r="ADT508"/>
      <c r="ADU508"/>
      <c r="ADV508"/>
      <c r="ADW508"/>
      <c r="ADX508"/>
      <c r="ADY508"/>
      <c r="ADZ508"/>
      <c r="AEA508"/>
      <c r="AEB508"/>
      <c r="AEC508"/>
      <c r="AED508"/>
      <c r="AEE508"/>
      <c r="AEF508"/>
      <c r="AEG508"/>
      <c r="AEH508"/>
      <c r="AEI508"/>
      <c r="AEJ508"/>
      <c r="AEK508"/>
      <c r="AEL508"/>
      <c r="AEM508"/>
      <c r="AEN508"/>
      <c r="AEO508"/>
      <c r="AEP508"/>
      <c r="AEQ508"/>
      <c r="AER508"/>
      <c r="AES508"/>
      <c r="AET508"/>
      <c r="AEU508"/>
      <c r="AEV508"/>
      <c r="AEW508"/>
      <c r="AEX508"/>
      <c r="AEY508"/>
      <c r="AEZ508"/>
      <c r="AFA508"/>
      <c r="AFB508"/>
      <c r="AFC508"/>
      <c r="AFD508"/>
      <c r="AFE508"/>
      <c r="AFF508"/>
      <c r="AFG508"/>
      <c r="AFH508"/>
      <c r="AFI508"/>
      <c r="AFJ508"/>
      <c r="AFK508"/>
      <c r="AFL508"/>
      <c r="AFM508"/>
      <c r="AFN508"/>
      <c r="AFO508"/>
      <c r="AFP508"/>
      <c r="AFQ508"/>
      <c r="AFR508"/>
      <c r="AFS508"/>
      <c r="AFT508"/>
      <c r="AFU508"/>
      <c r="AFV508"/>
      <c r="AFW508"/>
      <c r="AFX508"/>
      <c r="AFY508"/>
      <c r="AFZ508"/>
      <c r="AGA508"/>
      <c r="AGB508"/>
      <c r="AGC508"/>
      <c r="AGD508"/>
      <c r="AGE508"/>
      <c r="AGF508"/>
      <c r="AGG508"/>
      <c r="AGH508"/>
      <c r="AGI508"/>
      <c r="AGJ508"/>
      <c r="AGK508"/>
      <c r="AGL508"/>
      <c r="AGM508"/>
      <c r="AGN508"/>
      <c r="AGO508"/>
      <c r="AGP508"/>
      <c r="AGQ508"/>
      <c r="AGR508"/>
      <c r="AGS508"/>
      <c r="AGT508"/>
      <c r="AGU508"/>
      <c r="AGV508"/>
      <c r="AGW508"/>
      <c r="AGX508"/>
      <c r="AGY508"/>
      <c r="AGZ508"/>
      <c r="AHA508"/>
      <c r="AHB508"/>
      <c r="AHC508"/>
      <c r="AHD508"/>
      <c r="AHE508"/>
      <c r="AHF508"/>
      <c r="AHG508"/>
      <c r="AHH508"/>
      <c r="AHI508"/>
      <c r="AHJ508"/>
      <c r="AHK508"/>
      <c r="AHL508"/>
      <c r="AHM508"/>
      <c r="AHN508"/>
      <c r="AHO508"/>
      <c r="AHP508"/>
      <c r="AHQ508"/>
      <c r="AHR508"/>
      <c r="AHS508"/>
      <c r="AHT508"/>
      <c r="AHU508"/>
      <c r="AHV508"/>
      <c r="AHW508"/>
      <c r="AHX508"/>
      <c r="AHY508"/>
      <c r="AHZ508"/>
      <c r="AIA508"/>
      <c r="AIB508"/>
      <c r="AIC508"/>
      <c r="AID508"/>
      <c r="AIE508"/>
      <c r="AIF508"/>
      <c r="AIG508"/>
      <c r="AIH508"/>
      <c r="AII508"/>
      <c r="AIJ508"/>
      <c r="AIK508"/>
      <c r="AIL508"/>
      <c r="AIM508"/>
      <c r="AIN508"/>
      <c r="AIO508"/>
      <c r="AIP508"/>
      <c r="AIQ508"/>
      <c r="AIR508"/>
      <c r="AIS508"/>
      <c r="AIT508"/>
      <c r="AIU508"/>
      <c r="AIV508"/>
      <c r="AIW508"/>
      <c r="AIX508"/>
      <c r="AIY508"/>
      <c r="AIZ508"/>
      <c r="AJA508"/>
      <c r="AJB508"/>
      <c r="AJC508"/>
      <c r="AJD508"/>
      <c r="AJE508"/>
      <c r="AJF508"/>
      <c r="AJG508"/>
      <c r="AJH508"/>
      <c r="AJI508"/>
      <c r="AJJ508"/>
      <c r="AJK508"/>
      <c r="AJL508"/>
      <c r="AJM508"/>
      <c r="AJN508"/>
      <c r="AJO508"/>
      <c r="AJP508"/>
      <c r="AJQ508"/>
      <c r="AJR508"/>
      <c r="AJS508"/>
      <c r="AJT508"/>
      <c r="AJU508"/>
      <c r="AJV508"/>
      <c r="AJW508"/>
      <c r="AJX508"/>
      <c r="AJY508"/>
      <c r="AJZ508"/>
      <c r="AKA508"/>
      <c r="AKB508"/>
      <c r="AKC508"/>
      <c r="AKD508"/>
      <c r="AKE508"/>
      <c r="AKF508"/>
      <c r="AKG508"/>
      <c r="AKH508"/>
      <c r="AKI508"/>
      <c r="AKJ508"/>
      <c r="AKK508"/>
      <c r="AKL508"/>
      <c r="AKM508"/>
      <c r="AKN508"/>
      <c r="AKO508"/>
      <c r="AKP508"/>
      <c r="AKQ508"/>
      <c r="AKR508"/>
      <c r="AKS508"/>
      <c r="AKT508"/>
      <c r="AKU508"/>
      <c r="AKV508"/>
      <c r="AKW508"/>
      <c r="AKX508"/>
      <c r="AKY508"/>
      <c r="AKZ508"/>
      <c r="ALA508"/>
      <c r="ALB508"/>
      <c r="ALC508"/>
      <c r="ALD508"/>
      <c r="ALE508"/>
      <c r="ALF508"/>
      <c r="ALG508"/>
      <c r="ALH508"/>
      <c r="ALI508"/>
      <c r="ALJ508"/>
      <c r="ALK508"/>
      <c r="ALL508"/>
      <c r="ALM508"/>
      <c r="ALN508"/>
      <c r="ALO508"/>
      <c r="ALP508"/>
      <c r="ALQ508"/>
      <c r="ALR508"/>
      <c r="ALS508"/>
      <c r="ALT508"/>
      <c r="ALU508"/>
      <c r="ALV508"/>
      <c r="ALW508"/>
      <c r="ALX508"/>
      <c r="ALY508"/>
      <c r="ALZ508"/>
      <c r="AMA508"/>
      <c r="AMB508"/>
      <c r="AMC508"/>
      <c r="AMD508"/>
      <c r="AME508"/>
      <c r="AMF508"/>
      <c r="AMG508"/>
      <c r="AMH508"/>
      <c r="AMI508"/>
      <c r="AMJ508"/>
      <c r="AMK508"/>
      <c r="AML508"/>
      <c r="AMM508"/>
    </row>
    <row r="509" spans="1:1027" ht="25.5" customHeight="1">
      <c r="A509" s="656"/>
      <c r="B509" s="657"/>
      <c r="C509" s="263"/>
      <c r="D509" s="161" t="s">
        <v>314</v>
      </c>
      <c r="E509" s="700" t="s">
        <v>219</v>
      </c>
      <c r="F509" s="700"/>
      <c r="G509" s="265">
        <v>8612</v>
      </c>
      <c r="H509" s="265">
        <v>23612</v>
      </c>
      <c r="I509" s="273">
        <v>6626.7</v>
      </c>
      <c r="J509" s="259">
        <f t="shared" si="54"/>
        <v>28.064966965949516</v>
      </c>
      <c r="K509" s="259">
        <f t="shared" si="55"/>
        <v>274.17556897352534</v>
      </c>
      <c r="L509" s="313"/>
      <c r="M509" s="313"/>
      <c r="N509" s="313"/>
      <c r="P509" s="267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  <c r="UR509"/>
      <c r="US509"/>
      <c r="UT509"/>
      <c r="UU509"/>
      <c r="UV509"/>
      <c r="UW509"/>
      <c r="UX509"/>
      <c r="UY509"/>
      <c r="UZ509"/>
      <c r="VA509"/>
      <c r="VB509"/>
      <c r="VC509"/>
      <c r="VD509"/>
      <c r="VE509"/>
      <c r="VF509"/>
      <c r="VG509"/>
      <c r="VH509"/>
      <c r="VI509"/>
      <c r="VJ509"/>
      <c r="VK509"/>
      <c r="VL509"/>
      <c r="VM509"/>
      <c r="VN509"/>
      <c r="VO509"/>
      <c r="VP509"/>
      <c r="VQ509"/>
      <c r="VR509"/>
      <c r="VS509"/>
      <c r="VT509"/>
      <c r="VU509"/>
      <c r="VV509"/>
      <c r="VW509"/>
      <c r="VX509"/>
      <c r="VY509"/>
      <c r="VZ509"/>
      <c r="WA509"/>
      <c r="WB509"/>
      <c r="WC509"/>
      <c r="WD509"/>
      <c r="WE509"/>
      <c r="WF509"/>
      <c r="WG509"/>
      <c r="WH509"/>
      <c r="WI509"/>
      <c r="WJ509"/>
      <c r="WK509"/>
      <c r="WL509"/>
      <c r="WM509"/>
      <c r="WN509"/>
      <c r="WO509"/>
      <c r="WP509"/>
      <c r="WQ509"/>
      <c r="WR509"/>
      <c r="WS509"/>
      <c r="WT509"/>
      <c r="WU509"/>
      <c r="WV509"/>
      <c r="WW509"/>
      <c r="WX509"/>
      <c r="WY509"/>
      <c r="WZ509"/>
      <c r="XA509"/>
      <c r="XB509"/>
      <c r="XC509"/>
      <c r="XD509"/>
      <c r="XE509"/>
      <c r="XF509"/>
      <c r="XG509"/>
      <c r="XH509"/>
      <c r="XI509"/>
      <c r="XJ509"/>
      <c r="XK509"/>
      <c r="XL509"/>
      <c r="XM509"/>
      <c r="XN509"/>
      <c r="XO509"/>
      <c r="XP509"/>
      <c r="XQ509"/>
      <c r="XR509"/>
      <c r="XS509"/>
      <c r="XT509"/>
      <c r="XU509"/>
      <c r="XV509"/>
      <c r="XW509"/>
      <c r="XX509"/>
      <c r="XY509"/>
      <c r="XZ509"/>
      <c r="YA509"/>
      <c r="YB509"/>
      <c r="YC509"/>
      <c r="YD509"/>
      <c r="YE509"/>
      <c r="YF509"/>
      <c r="YG509"/>
      <c r="YH509"/>
      <c r="YI509"/>
      <c r="YJ509"/>
      <c r="YK509"/>
      <c r="YL509"/>
      <c r="YM509"/>
      <c r="YN509"/>
      <c r="YO509"/>
      <c r="YP509"/>
      <c r="YQ509"/>
      <c r="YR509"/>
      <c r="YS509"/>
      <c r="YT509"/>
      <c r="YU509"/>
      <c r="YV509"/>
      <c r="YW509"/>
      <c r="YX509"/>
      <c r="YY509"/>
      <c r="YZ509"/>
      <c r="ZA509"/>
      <c r="ZB509"/>
      <c r="ZC509"/>
      <c r="ZD509"/>
      <c r="ZE509"/>
      <c r="ZF509"/>
      <c r="ZG509"/>
      <c r="ZH509"/>
      <c r="ZI509"/>
      <c r="ZJ509"/>
      <c r="ZK509"/>
      <c r="ZL509"/>
      <c r="ZM509"/>
      <c r="ZN509"/>
      <c r="ZO509"/>
      <c r="ZP509"/>
      <c r="ZQ509"/>
      <c r="ZR509"/>
      <c r="ZS509"/>
      <c r="ZT509"/>
      <c r="ZU509"/>
      <c r="ZV509"/>
      <c r="ZW509"/>
      <c r="ZX509"/>
      <c r="ZY509"/>
      <c r="ZZ509"/>
      <c r="AAA509"/>
      <c r="AAB509"/>
      <c r="AAC509"/>
      <c r="AAD509"/>
      <c r="AAE509"/>
      <c r="AAF509"/>
      <c r="AAG509"/>
      <c r="AAH509"/>
      <c r="AAI509"/>
      <c r="AAJ509"/>
      <c r="AAK509"/>
      <c r="AAL509"/>
      <c r="AAM509"/>
      <c r="AAN509"/>
      <c r="AAO509"/>
      <c r="AAP509"/>
      <c r="AAQ509"/>
      <c r="AAR509"/>
      <c r="AAS509"/>
      <c r="AAT509"/>
      <c r="AAU509"/>
      <c r="AAV509"/>
      <c r="AAW509"/>
      <c r="AAX509"/>
      <c r="AAY509"/>
      <c r="AAZ509"/>
      <c r="ABA509"/>
      <c r="ABB509"/>
      <c r="ABC509"/>
      <c r="ABD509"/>
      <c r="ABE509"/>
      <c r="ABF509"/>
      <c r="ABG509"/>
      <c r="ABH509"/>
      <c r="ABI509"/>
      <c r="ABJ509"/>
      <c r="ABK509"/>
      <c r="ABL509"/>
      <c r="ABM509"/>
      <c r="ABN509"/>
      <c r="ABO509"/>
      <c r="ABP509"/>
      <c r="ABQ509"/>
      <c r="ABR509"/>
      <c r="ABS509"/>
      <c r="ABT509"/>
      <c r="ABU509"/>
      <c r="ABV509"/>
      <c r="ABW509"/>
      <c r="ABX509"/>
      <c r="ABY509"/>
      <c r="ABZ509"/>
      <c r="ACA509"/>
      <c r="ACB509"/>
      <c r="ACC509"/>
      <c r="ACD509"/>
      <c r="ACE509"/>
      <c r="ACF509"/>
      <c r="ACG509"/>
      <c r="ACH509"/>
      <c r="ACI509"/>
      <c r="ACJ509"/>
      <c r="ACK509"/>
      <c r="ACL509"/>
      <c r="ACM509"/>
      <c r="ACN509"/>
      <c r="ACO509"/>
      <c r="ACP509"/>
      <c r="ACQ509"/>
      <c r="ACR509"/>
      <c r="ACS509"/>
      <c r="ACT509"/>
      <c r="ACU509"/>
      <c r="ACV509"/>
      <c r="ACW509"/>
      <c r="ACX509"/>
      <c r="ACY509"/>
      <c r="ACZ509"/>
      <c r="ADA509"/>
      <c r="ADB509"/>
      <c r="ADC509"/>
      <c r="ADD509"/>
      <c r="ADE509"/>
      <c r="ADF509"/>
      <c r="ADG509"/>
      <c r="ADH509"/>
      <c r="ADI509"/>
      <c r="ADJ509"/>
      <c r="ADK509"/>
      <c r="ADL509"/>
      <c r="ADM509"/>
      <c r="ADN509"/>
      <c r="ADO509"/>
      <c r="ADP509"/>
      <c r="ADQ509"/>
      <c r="ADR509"/>
      <c r="ADS509"/>
      <c r="ADT509"/>
      <c r="ADU509"/>
      <c r="ADV509"/>
      <c r="ADW509"/>
      <c r="ADX509"/>
      <c r="ADY509"/>
      <c r="ADZ509"/>
      <c r="AEA509"/>
      <c r="AEB509"/>
      <c r="AEC509"/>
      <c r="AED509"/>
      <c r="AEE509"/>
      <c r="AEF509"/>
      <c r="AEG509"/>
      <c r="AEH509"/>
      <c r="AEI509"/>
      <c r="AEJ509"/>
      <c r="AEK509"/>
      <c r="AEL509"/>
      <c r="AEM509"/>
      <c r="AEN509"/>
      <c r="AEO509"/>
      <c r="AEP509"/>
      <c r="AEQ509"/>
      <c r="AER509"/>
      <c r="AES509"/>
      <c r="AET509"/>
      <c r="AEU509"/>
      <c r="AEV509"/>
      <c r="AEW509"/>
      <c r="AEX509"/>
      <c r="AEY509"/>
      <c r="AEZ509"/>
      <c r="AFA509"/>
      <c r="AFB509"/>
      <c r="AFC509"/>
      <c r="AFD509"/>
      <c r="AFE509"/>
      <c r="AFF509"/>
      <c r="AFG509"/>
      <c r="AFH509"/>
      <c r="AFI509"/>
      <c r="AFJ509"/>
      <c r="AFK509"/>
      <c r="AFL509"/>
      <c r="AFM509"/>
      <c r="AFN509"/>
      <c r="AFO509"/>
      <c r="AFP509"/>
      <c r="AFQ509"/>
      <c r="AFR509"/>
      <c r="AFS509"/>
      <c r="AFT509"/>
      <c r="AFU509"/>
      <c r="AFV509"/>
      <c r="AFW509"/>
      <c r="AFX509"/>
      <c r="AFY509"/>
      <c r="AFZ509"/>
      <c r="AGA509"/>
      <c r="AGB509"/>
      <c r="AGC509"/>
      <c r="AGD509"/>
      <c r="AGE509"/>
      <c r="AGF509"/>
      <c r="AGG509"/>
      <c r="AGH509"/>
      <c r="AGI509"/>
      <c r="AGJ509"/>
      <c r="AGK509"/>
      <c r="AGL509"/>
      <c r="AGM509"/>
      <c r="AGN509"/>
      <c r="AGO509"/>
      <c r="AGP509"/>
      <c r="AGQ509"/>
      <c r="AGR509"/>
      <c r="AGS509"/>
      <c r="AGT509"/>
      <c r="AGU509"/>
      <c r="AGV509"/>
      <c r="AGW509"/>
      <c r="AGX509"/>
      <c r="AGY509"/>
      <c r="AGZ509"/>
      <c r="AHA509"/>
      <c r="AHB509"/>
      <c r="AHC509"/>
      <c r="AHD509"/>
      <c r="AHE509"/>
      <c r="AHF509"/>
      <c r="AHG509"/>
      <c r="AHH509"/>
      <c r="AHI509"/>
      <c r="AHJ509"/>
      <c r="AHK509"/>
      <c r="AHL509"/>
      <c r="AHM509"/>
      <c r="AHN509"/>
      <c r="AHO509"/>
      <c r="AHP509"/>
      <c r="AHQ509"/>
      <c r="AHR509"/>
      <c r="AHS509"/>
      <c r="AHT509"/>
      <c r="AHU509"/>
      <c r="AHV509"/>
      <c r="AHW509"/>
      <c r="AHX509"/>
      <c r="AHY509"/>
      <c r="AHZ509"/>
      <c r="AIA509"/>
      <c r="AIB509"/>
      <c r="AIC509"/>
      <c r="AID509"/>
      <c r="AIE509"/>
      <c r="AIF509"/>
      <c r="AIG509"/>
      <c r="AIH509"/>
      <c r="AII509"/>
      <c r="AIJ509"/>
      <c r="AIK509"/>
      <c r="AIL509"/>
      <c r="AIM509"/>
      <c r="AIN509"/>
      <c r="AIO509"/>
      <c r="AIP509"/>
      <c r="AIQ509"/>
      <c r="AIR509"/>
      <c r="AIS509"/>
      <c r="AIT509"/>
      <c r="AIU509"/>
      <c r="AIV509"/>
      <c r="AIW509"/>
      <c r="AIX509"/>
      <c r="AIY509"/>
      <c r="AIZ509"/>
      <c r="AJA509"/>
      <c r="AJB509"/>
      <c r="AJC509"/>
      <c r="AJD509"/>
      <c r="AJE509"/>
      <c r="AJF509"/>
      <c r="AJG509"/>
      <c r="AJH509"/>
      <c r="AJI509"/>
      <c r="AJJ509"/>
      <c r="AJK509"/>
      <c r="AJL509"/>
      <c r="AJM509"/>
      <c r="AJN509"/>
      <c r="AJO509"/>
      <c r="AJP509"/>
      <c r="AJQ509"/>
      <c r="AJR509"/>
      <c r="AJS509"/>
      <c r="AJT509"/>
      <c r="AJU509"/>
      <c r="AJV509"/>
      <c r="AJW509"/>
      <c r="AJX509"/>
      <c r="AJY509"/>
      <c r="AJZ509"/>
      <c r="AKA509"/>
      <c r="AKB509"/>
      <c r="AKC509"/>
      <c r="AKD509"/>
      <c r="AKE509"/>
      <c r="AKF509"/>
      <c r="AKG509"/>
      <c r="AKH509"/>
      <c r="AKI509"/>
      <c r="AKJ509"/>
      <c r="AKK509"/>
      <c r="AKL509"/>
      <c r="AKM509"/>
      <c r="AKN509"/>
      <c r="AKO509"/>
      <c r="AKP509"/>
      <c r="AKQ509"/>
      <c r="AKR509"/>
      <c r="AKS509"/>
      <c r="AKT509"/>
      <c r="AKU509"/>
      <c r="AKV509"/>
      <c r="AKW509"/>
      <c r="AKX509"/>
      <c r="AKY509"/>
      <c r="AKZ509"/>
      <c r="ALA509"/>
      <c r="ALB509"/>
      <c r="ALC509"/>
      <c r="ALD509"/>
      <c r="ALE509"/>
      <c r="ALF509"/>
      <c r="ALG509"/>
      <c r="ALH509"/>
      <c r="ALI509"/>
      <c r="ALJ509"/>
      <c r="ALK509"/>
      <c r="ALL509"/>
      <c r="ALM509"/>
      <c r="ALN509"/>
      <c r="ALO509"/>
      <c r="ALP509"/>
      <c r="ALQ509"/>
      <c r="ALR509"/>
      <c r="ALS509"/>
      <c r="ALT509"/>
      <c r="ALU509"/>
      <c r="ALV509"/>
      <c r="ALW509"/>
      <c r="ALX509"/>
      <c r="ALY509"/>
      <c r="ALZ509"/>
      <c r="AMA509"/>
      <c r="AMB509"/>
      <c r="AMC509"/>
      <c r="AMD509"/>
      <c r="AME509"/>
      <c r="AMF509"/>
      <c r="AMG509"/>
      <c r="AMH509"/>
      <c r="AMI509"/>
      <c r="AMJ509"/>
      <c r="AMK509"/>
      <c r="AML509"/>
      <c r="AMM509"/>
    </row>
    <row r="510" spans="1:1027" ht="42" customHeight="1">
      <c r="A510" s="656"/>
      <c r="B510" s="657"/>
      <c r="C510" s="263"/>
      <c r="D510" s="161" t="s">
        <v>319</v>
      </c>
      <c r="E510" s="700" t="s">
        <v>401</v>
      </c>
      <c r="F510" s="700"/>
      <c r="G510" s="265">
        <v>2200</v>
      </c>
      <c r="H510" s="265">
        <v>700</v>
      </c>
      <c r="I510" s="273">
        <v>0</v>
      </c>
      <c r="J510" s="259">
        <f t="shared" si="54"/>
        <v>0</v>
      </c>
      <c r="K510" s="259">
        <f t="shared" si="55"/>
        <v>31.818181818181817</v>
      </c>
      <c r="L510" s="313"/>
      <c r="M510" s="313"/>
      <c r="N510" s="313"/>
      <c r="P510" s="267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  <c r="ZP510"/>
      <c r="ZQ510"/>
      <c r="ZR510"/>
      <c r="ZS510"/>
      <c r="ZT510"/>
      <c r="ZU510"/>
      <c r="ZV510"/>
      <c r="ZW510"/>
      <c r="ZX510"/>
      <c r="ZY510"/>
      <c r="ZZ510"/>
      <c r="AAA510"/>
      <c r="AAB510"/>
      <c r="AAC510"/>
      <c r="AAD510"/>
      <c r="AAE510"/>
      <c r="AAF510"/>
      <c r="AAG510"/>
      <c r="AAH510"/>
      <c r="AAI510"/>
      <c r="AAJ510"/>
      <c r="AAK510"/>
      <c r="AAL510"/>
      <c r="AAM510"/>
      <c r="AAN510"/>
      <c r="AAO510"/>
      <c r="AAP510"/>
      <c r="AAQ510"/>
      <c r="AAR510"/>
      <c r="AAS510"/>
      <c r="AAT510"/>
      <c r="AAU510"/>
      <c r="AAV510"/>
      <c r="AAW510"/>
      <c r="AAX510"/>
      <c r="AAY510"/>
      <c r="AAZ510"/>
      <c r="ABA510"/>
      <c r="ABB510"/>
      <c r="ABC510"/>
      <c r="ABD510"/>
      <c r="ABE510"/>
      <c r="ABF510"/>
      <c r="ABG510"/>
      <c r="ABH510"/>
      <c r="ABI510"/>
      <c r="ABJ510"/>
      <c r="ABK510"/>
      <c r="ABL510"/>
      <c r="ABM510"/>
      <c r="ABN510"/>
      <c r="ABO510"/>
      <c r="ABP510"/>
      <c r="ABQ510"/>
      <c r="ABR510"/>
      <c r="ABS510"/>
      <c r="ABT510"/>
      <c r="ABU510"/>
      <c r="ABV510"/>
      <c r="ABW510"/>
      <c r="ABX510"/>
      <c r="ABY510"/>
      <c r="ABZ510"/>
      <c r="ACA510"/>
      <c r="ACB510"/>
      <c r="ACC510"/>
      <c r="ACD510"/>
      <c r="ACE510"/>
      <c r="ACF510"/>
      <c r="ACG510"/>
      <c r="ACH510"/>
      <c r="ACI510"/>
      <c r="ACJ510"/>
      <c r="ACK510"/>
      <c r="ACL510"/>
      <c r="ACM510"/>
      <c r="ACN510"/>
      <c r="ACO510"/>
      <c r="ACP510"/>
      <c r="ACQ510"/>
      <c r="ACR510"/>
      <c r="ACS510"/>
      <c r="ACT510"/>
      <c r="ACU510"/>
      <c r="ACV510"/>
      <c r="ACW510"/>
      <c r="ACX510"/>
      <c r="ACY510"/>
      <c r="ACZ510"/>
      <c r="ADA510"/>
      <c r="ADB510"/>
      <c r="ADC510"/>
      <c r="ADD510"/>
      <c r="ADE510"/>
      <c r="ADF510"/>
      <c r="ADG510"/>
      <c r="ADH510"/>
      <c r="ADI510"/>
      <c r="ADJ510"/>
      <c r="ADK510"/>
      <c r="ADL510"/>
      <c r="ADM510"/>
      <c r="ADN510"/>
      <c r="ADO510"/>
      <c r="ADP510"/>
      <c r="ADQ510"/>
      <c r="ADR510"/>
      <c r="ADS510"/>
      <c r="ADT510"/>
      <c r="ADU510"/>
      <c r="ADV510"/>
      <c r="ADW510"/>
      <c r="ADX510"/>
      <c r="ADY510"/>
      <c r="ADZ510"/>
      <c r="AEA510"/>
      <c r="AEB510"/>
      <c r="AEC510"/>
      <c r="AED510"/>
      <c r="AEE510"/>
      <c r="AEF510"/>
      <c r="AEG510"/>
      <c r="AEH510"/>
      <c r="AEI510"/>
      <c r="AEJ510"/>
      <c r="AEK510"/>
      <c r="AEL510"/>
      <c r="AEM510"/>
      <c r="AEN510"/>
      <c r="AEO510"/>
      <c r="AEP510"/>
      <c r="AEQ510"/>
      <c r="AER510"/>
      <c r="AES510"/>
      <c r="AET510"/>
      <c r="AEU510"/>
      <c r="AEV510"/>
      <c r="AEW510"/>
      <c r="AEX510"/>
      <c r="AEY510"/>
      <c r="AEZ510"/>
      <c r="AFA510"/>
      <c r="AFB510"/>
      <c r="AFC510"/>
      <c r="AFD510"/>
      <c r="AFE510"/>
      <c r="AFF510"/>
      <c r="AFG510"/>
      <c r="AFH510"/>
      <c r="AFI510"/>
      <c r="AFJ510"/>
      <c r="AFK510"/>
      <c r="AFL510"/>
      <c r="AFM510"/>
      <c r="AFN510"/>
      <c r="AFO510"/>
      <c r="AFP510"/>
      <c r="AFQ510"/>
      <c r="AFR510"/>
      <c r="AFS510"/>
      <c r="AFT510"/>
      <c r="AFU510"/>
      <c r="AFV510"/>
      <c r="AFW510"/>
      <c r="AFX510"/>
      <c r="AFY510"/>
      <c r="AFZ510"/>
      <c r="AGA510"/>
      <c r="AGB510"/>
      <c r="AGC510"/>
      <c r="AGD510"/>
      <c r="AGE510"/>
      <c r="AGF510"/>
      <c r="AGG510"/>
      <c r="AGH510"/>
      <c r="AGI510"/>
      <c r="AGJ510"/>
      <c r="AGK510"/>
      <c r="AGL510"/>
      <c r="AGM510"/>
      <c r="AGN510"/>
      <c r="AGO510"/>
      <c r="AGP510"/>
      <c r="AGQ510"/>
      <c r="AGR510"/>
      <c r="AGS510"/>
      <c r="AGT510"/>
      <c r="AGU510"/>
      <c r="AGV510"/>
      <c r="AGW510"/>
      <c r="AGX510"/>
      <c r="AGY510"/>
      <c r="AGZ510"/>
      <c r="AHA510"/>
      <c r="AHB510"/>
      <c r="AHC510"/>
      <c r="AHD510"/>
      <c r="AHE510"/>
      <c r="AHF510"/>
      <c r="AHG510"/>
      <c r="AHH510"/>
      <c r="AHI510"/>
      <c r="AHJ510"/>
      <c r="AHK510"/>
      <c r="AHL510"/>
      <c r="AHM510"/>
      <c r="AHN510"/>
      <c r="AHO510"/>
      <c r="AHP510"/>
      <c r="AHQ510"/>
      <c r="AHR510"/>
      <c r="AHS510"/>
      <c r="AHT510"/>
      <c r="AHU510"/>
      <c r="AHV510"/>
      <c r="AHW510"/>
      <c r="AHX510"/>
      <c r="AHY510"/>
      <c r="AHZ510"/>
      <c r="AIA510"/>
      <c r="AIB510"/>
      <c r="AIC510"/>
      <c r="AID510"/>
      <c r="AIE510"/>
      <c r="AIF510"/>
      <c r="AIG510"/>
      <c r="AIH510"/>
      <c r="AII510"/>
      <c r="AIJ510"/>
      <c r="AIK510"/>
      <c r="AIL510"/>
      <c r="AIM510"/>
      <c r="AIN510"/>
      <c r="AIO510"/>
      <c r="AIP510"/>
      <c r="AIQ510"/>
      <c r="AIR510"/>
      <c r="AIS510"/>
      <c r="AIT510"/>
      <c r="AIU510"/>
      <c r="AIV510"/>
      <c r="AIW510"/>
      <c r="AIX510"/>
      <c r="AIY510"/>
      <c r="AIZ510"/>
      <c r="AJA510"/>
      <c r="AJB510"/>
      <c r="AJC510"/>
      <c r="AJD510"/>
      <c r="AJE510"/>
      <c r="AJF510"/>
      <c r="AJG510"/>
      <c r="AJH510"/>
      <c r="AJI510"/>
      <c r="AJJ510"/>
      <c r="AJK510"/>
      <c r="AJL510"/>
      <c r="AJM510"/>
      <c r="AJN510"/>
      <c r="AJO510"/>
      <c r="AJP510"/>
      <c r="AJQ510"/>
      <c r="AJR510"/>
      <c r="AJS510"/>
      <c r="AJT510"/>
      <c r="AJU510"/>
      <c r="AJV510"/>
      <c r="AJW510"/>
      <c r="AJX510"/>
      <c r="AJY510"/>
      <c r="AJZ510"/>
      <c r="AKA510"/>
      <c r="AKB510"/>
      <c r="AKC510"/>
      <c r="AKD510"/>
      <c r="AKE510"/>
      <c r="AKF510"/>
      <c r="AKG510"/>
      <c r="AKH510"/>
      <c r="AKI510"/>
      <c r="AKJ510"/>
      <c r="AKK510"/>
      <c r="AKL510"/>
      <c r="AKM510"/>
      <c r="AKN510"/>
      <c r="AKO510"/>
      <c r="AKP510"/>
      <c r="AKQ510"/>
      <c r="AKR510"/>
      <c r="AKS510"/>
      <c r="AKT510"/>
      <c r="AKU510"/>
      <c r="AKV510"/>
      <c r="AKW510"/>
      <c r="AKX510"/>
      <c r="AKY510"/>
      <c r="AKZ510"/>
      <c r="ALA510"/>
      <c r="ALB510"/>
      <c r="ALC510"/>
      <c r="ALD510"/>
      <c r="ALE510"/>
      <c r="ALF510"/>
      <c r="ALG510"/>
      <c r="ALH510"/>
      <c r="ALI510"/>
      <c r="ALJ510"/>
      <c r="ALK510"/>
      <c r="ALL510"/>
      <c r="ALM510"/>
      <c r="ALN510"/>
      <c r="ALO510"/>
      <c r="ALP510"/>
      <c r="ALQ510"/>
      <c r="ALR510"/>
      <c r="ALS510"/>
      <c r="ALT510"/>
      <c r="ALU510"/>
      <c r="ALV510"/>
      <c r="ALW510"/>
      <c r="ALX510"/>
      <c r="ALY510"/>
      <c r="ALZ510"/>
      <c r="AMA510"/>
      <c r="AMB510"/>
      <c r="AMC510"/>
      <c r="AMD510"/>
      <c r="AME510"/>
      <c r="AMF510"/>
      <c r="AMG510"/>
      <c r="AMH510"/>
      <c r="AMI510"/>
      <c r="AMJ510"/>
      <c r="AMK510"/>
      <c r="AML510"/>
      <c r="AMM510"/>
    </row>
    <row r="511" spans="1:1027" ht="55.5" customHeight="1">
      <c r="A511" s="656"/>
      <c r="B511" s="657"/>
      <c r="C511" s="263"/>
      <c r="D511" s="161" t="s">
        <v>649</v>
      </c>
      <c r="E511" s="700" t="s">
        <v>235</v>
      </c>
      <c r="F511" s="700"/>
      <c r="G511" s="265">
        <v>1000</v>
      </c>
      <c r="H511" s="265">
        <v>1000</v>
      </c>
      <c r="I511" s="273">
        <v>0</v>
      </c>
      <c r="J511" s="259">
        <f t="shared" si="54"/>
        <v>0</v>
      </c>
      <c r="K511" s="259">
        <f t="shared" si="55"/>
        <v>100</v>
      </c>
      <c r="L511" s="313"/>
      <c r="M511" s="313"/>
      <c r="N511" s="313"/>
      <c r="P511" s="267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  <c r="XY511"/>
      <c r="XZ511"/>
      <c r="YA511"/>
      <c r="YB511"/>
      <c r="YC511"/>
      <c r="YD511"/>
      <c r="YE511"/>
      <c r="YF511"/>
      <c r="YG511"/>
      <c r="YH511"/>
      <c r="YI511"/>
      <c r="YJ511"/>
      <c r="YK511"/>
      <c r="YL511"/>
      <c r="YM511"/>
      <c r="YN511"/>
      <c r="YO511"/>
      <c r="YP511"/>
      <c r="YQ511"/>
      <c r="YR511"/>
      <c r="YS511"/>
      <c r="YT511"/>
      <c r="YU511"/>
      <c r="YV511"/>
      <c r="YW511"/>
      <c r="YX511"/>
      <c r="YY511"/>
      <c r="YZ511"/>
      <c r="ZA511"/>
      <c r="ZB511"/>
      <c r="ZC511"/>
      <c r="ZD511"/>
      <c r="ZE511"/>
      <c r="ZF511"/>
      <c r="ZG511"/>
      <c r="ZH511"/>
      <c r="ZI511"/>
      <c r="ZJ511"/>
      <c r="ZK511"/>
      <c r="ZL511"/>
      <c r="ZM511"/>
      <c r="ZN511"/>
      <c r="ZO511"/>
      <c r="ZP511"/>
      <c r="ZQ511"/>
      <c r="ZR511"/>
      <c r="ZS511"/>
      <c r="ZT511"/>
      <c r="ZU511"/>
      <c r="ZV511"/>
      <c r="ZW511"/>
      <c r="ZX511"/>
      <c r="ZY511"/>
      <c r="ZZ511"/>
      <c r="AAA511"/>
      <c r="AAB511"/>
      <c r="AAC511"/>
      <c r="AAD511"/>
      <c r="AAE511"/>
      <c r="AAF511"/>
      <c r="AAG511"/>
      <c r="AAH511"/>
      <c r="AAI511"/>
      <c r="AAJ511"/>
      <c r="AAK511"/>
      <c r="AAL511"/>
      <c r="AAM511"/>
      <c r="AAN511"/>
      <c r="AAO511"/>
      <c r="AAP511"/>
      <c r="AAQ511"/>
      <c r="AAR511"/>
      <c r="AAS511"/>
      <c r="AAT511"/>
      <c r="AAU511"/>
      <c r="AAV511"/>
      <c r="AAW511"/>
      <c r="AAX511"/>
      <c r="AAY511"/>
      <c r="AAZ511"/>
      <c r="ABA511"/>
      <c r="ABB511"/>
      <c r="ABC511"/>
      <c r="ABD511"/>
      <c r="ABE511"/>
      <c r="ABF511"/>
      <c r="ABG511"/>
      <c r="ABH511"/>
      <c r="ABI511"/>
      <c r="ABJ511"/>
      <c r="ABK511"/>
      <c r="ABL511"/>
      <c r="ABM511"/>
      <c r="ABN511"/>
      <c r="ABO511"/>
      <c r="ABP511"/>
      <c r="ABQ511"/>
      <c r="ABR511"/>
      <c r="ABS511"/>
      <c r="ABT511"/>
      <c r="ABU511"/>
      <c r="ABV511"/>
      <c r="ABW511"/>
      <c r="ABX511"/>
      <c r="ABY511"/>
      <c r="ABZ511"/>
      <c r="ACA511"/>
      <c r="ACB511"/>
      <c r="ACC511"/>
      <c r="ACD511"/>
      <c r="ACE511"/>
      <c r="ACF511"/>
      <c r="ACG511"/>
      <c r="ACH511"/>
      <c r="ACI511"/>
      <c r="ACJ511"/>
      <c r="ACK511"/>
      <c r="ACL511"/>
      <c r="ACM511"/>
      <c r="ACN511"/>
      <c r="ACO511"/>
      <c r="ACP511"/>
      <c r="ACQ511"/>
      <c r="ACR511"/>
      <c r="ACS511"/>
      <c r="ACT511"/>
      <c r="ACU511"/>
      <c r="ACV511"/>
      <c r="ACW511"/>
      <c r="ACX511"/>
      <c r="ACY511"/>
      <c r="ACZ511"/>
      <c r="ADA511"/>
      <c r="ADB511"/>
      <c r="ADC511"/>
      <c r="ADD511"/>
      <c r="ADE511"/>
      <c r="ADF511"/>
      <c r="ADG511"/>
      <c r="ADH511"/>
      <c r="ADI511"/>
      <c r="ADJ511"/>
      <c r="ADK511"/>
      <c r="ADL511"/>
      <c r="ADM511"/>
      <c r="ADN511"/>
      <c r="ADO511"/>
      <c r="ADP511"/>
      <c r="ADQ511"/>
      <c r="ADR511"/>
      <c r="ADS511"/>
      <c r="ADT511"/>
      <c r="ADU511"/>
      <c r="ADV511"/>
      <c r="ADW511"/>
      <c r="ADX511"/>
      <c r="ADY511"/>
      <c r="ADZ511"/>
      <c r="AEA511"/>
      <c r="AEB511"/>
      <c r="AEC511"/>
      <c r="AED511"/>
      <c r="AEE511"/>
      <c r="AEF511"/>
      <c r="AEG511"/>
      <c r="AEH511"/>
      <c r="AEI511"/>
      <c r="AEJ511"/>
      <c r="AEK511"/>
      <c r="AEL511"/>
      <c r="AEM511"/>
      <c r="AEN511"/>
      <c r="AEO511"/>
      <c r="AEP511"/>
      <c r="AEQ511"/>
      <c r="AER511"/>
      <c r="AES511"/>
      <c r="AET511"/>
      <c r="AEU511"/>
      <c r="AEV511"/>
      <c r="AEW511"/>
      <c r="AEX511"/>
      <c r="AEY511"/>
      <c r="AEZ511"/>
      <c r="AFA511"/>
      <c r="AFB511"/>
      <c r="AFC511"/>
      <c r="AFD511"/>
      <c r="AFE511"/>
      <c r="AFF511"/>
      <c r="AFG511"/>
      <c r="AFH511"/>
      <c r="AFI511"/>
      <c r="AFJ511"/>
      <c r="AFK511"/>
      <c r="AFL511"/>
      <c r="AFM511"/>
      <c r="AFN511"/>
      <c r="AFO511"/>
      <c r="AFP511"/>
      <c r="AFQ511"/>
      <c r="AFR511"/>
      <c r="AFS511"/>
      <c r="AFT511"/>
      <c r="AFU511"/>
      <c r="AFV511"/>
      <c r="AFW511"/>
      <c r="AFX511"/>
      <c r="AFY511"/>
      <c r="AFZ511"/>
      <c r="AGA511"/>
      <c r="AGB511"/>
      <c r="AGC511"/>
      <c r="AGD511"/>
      <c r="AGE511"/>
      <c r="AGF511"/>
      <c r="AGG511"/>
      <c r="AGH511"/>
      <c r="AGI511"/>
      <c r="AGJ511"/>
      <c r="AGK511"/>
      <c r="AGL511"/>
      <c r="AGM511"/>
      <c r="AGN511"/>
      <c r="AGO511"/>
      <c r="AGP511"/>
      <c r="AGQ511"/>
      <c r="AGR511"/>
      <c r="AGS511"/>
      <c r="AGT511"/>
      <c r="AGU511"/>
      <c r="AGV511"/>
      <c r="AGW511"/>
      <c r="AGX511"/>
      <c r="AGY511"/>
      <c r="AGZ511"/>
      <c r="AHA511"/>
      <c r="AHB511"/>
      <c r="AHC511"/>
      <c r="AHD511"/>
      <c r="AHE511"/>
      <c r="AHF511"/>
      <c r="AHG511"/>
      <c r="AHH511"/>
      <c r="AHI511"/>
      <c r="AHJ511"/>
      <c r="AHK511"/>
      <c r="AHL511"/>
      <c r="AHM511"/>
      <c r="AHN511"/>
      <c r="AHO511"/>
      <c r="AHP511"/>
      <c r="AHQ511"/>
      <c r="AHR511"/>
      <c r="AHS511"/>
      <c r="AHT511"/>
      <c r="AHU511"/>
      <c r="AHV511"/>
      <c r="AHW511"/>
      <c r="AHX511"/>
      <c r="AHY511"/>
      <c r="AHZ511"/>
      <c r="AIA511"/>
      <c r="AIB511"/>
      <c r="AIC511"/>
      <c r="AID511"/>
      <c r="AIE511"/>
      <c r="AIF511"/>
      <c r="AIG511"/>
      <c r="AIH511"/>
      <c r="AII511"/>
      <c r="AIJ511"/>
      <c r="AIK511"/>
      <c r="AIL511"/>
      <c r="AIM511"/>
      <c r="AIN511"/>
      <c r="AIO511"/>
      <c r="AIP511"/>
      <c r="AIQ511"/>
      <c r="AIR511"/>
      <c r="AIS511"/>
      <c r="AIT511"/>
      <c r="AIU511"/>
      <c r="AIV511"/>
      <c r="AIW511"/>
      <c r="AIX511"/>
      <c r="AIY511"/>
      <c r="AIZ511"/>
      <c r="AJA511"/>
      <c r="AJB511"/>
      <c r="AJC511"/>
      <c r="AJD511"/>
      <c r="AJE511"/>
      <c r="AJF511"/>
      <c r="AJG511"/>
      <c r="AJH511"/>
      <c r="AJI511"/>
      <c r="AJJ511"/>
      <c r="AJK511"/>
      <c r="AJL511"/>
      <c r="AJM511"/>
      <c r="AJN511"/>
      <c r="AJO511"/>
      <c r="AJP511"/>
      <c r="AJQ511"/>
      <c r="AJR511"/>
      <c r="AJS511"/>
      <c r="AJT511"/>
      <c r="AJU511"/>
      <c r="AJV511"/>
      <c r="AJW511"/>
      <c r="AJX511"/>
      <c r="AJY511"/>
      <c r="AJZ511"/>
      <c r="AKA511"/>
      <c r="AKB511"/>
      <c r="AKC511"/>
      <c r="AKD511"/>
      <c r="AKE511"/>
      <c r="AKF511"/>
      <c r="AKG511"/>
      <c r="AKH511"/>
      <c r="AKI511"/>
      <c r="AKJ511"/>
      <c r="AKK511"/>
      <c r="AKL511"/>
      <c r="AKM511"/>
      <c r="AKN511"/>
      <c r="AKO511"/>
      <c r="AKP511"/>
      <c r="AKQ511"/>
      <c r="AKR511"/>
      <c r="AKS511"/>
      <c r="AKT511"/>
      <c r="AKU511"/>
      <c r="AKV511"/>
      <c r="AKW511"/>
      <c r="AKX511"/>
      <c r="AKY511"/>
      <c r="AKZ511"/>
      <c r="ALA511"/>
      <c r="ALB511"/>
      <c r="ALC511"/>
      <c r="ALD511"/>
      <c r="ALE511"/>
      <c r="ALF511"/>
      <c r="ALG511"/>
      <c r="ALH511"/>
      <c r="ALI511"/>
      <c r="ALJ511"/>
      <c r="ALK511"/>
      <c r="ALL511"/>
      <c r="ALM511"/>
      <c r="ALN511"/>
      <c r="ALO511"/>
      <c r="ALP511"/>
      <c r="ALQ511"/>
      <c r="ALR511"/>
      <c r="ALS511"/>
      <c r="ALT511"/>
      <c r="ALU511"/>
      <c r="ALV511"/>
      <c r="ALW511"/>
      <c r="ALX511"/>
      <c r="ALY511"/>
      <c r="ALZ511"/>
      <c r="AMA511"/>
      <c r="AMB511"/>
      <c r="AMC511"/>
      <c r="AMD511"/>
      <c r="AME511"/>
      <c r="AMF511"/>
      <c r="AMG511"/>
      <c r="AMH511"/>
      <c r="AMI511"/>
      <c r="AMJ511"/>
      <c r="AMK511"/>
      <c r="AML511"/>
      <c r="AMM511"/>
    </row>
    <row r="512" spans="1:1027" ht="25.5" customHeight="1">
      <c r="A512" s="656"/>
      <c r="B512" s="657"/>
      <c r="C512" s="263"/>
      <c r="D512" s="161" t="s">
        <v>320</v>
      </c>
      <c r="E512" s="700" t="s">
        <v>245</v>
      </c>
      <c r="F512" s="700"/>
      <c r="G512" s="265">
        <v>1000</v>
      </c>
      <c r="H512" s="265">
        <v>1000</v>
      </c>
      <c r="I512" s="273">
        <v>0</v>
      </c>
      <c r="J512" s="259">
        <f t="shared" si="54"/>
        <v>0</v>
      </c>
      <c r="K512" s="259">
        <f t="shared" si="55"/>
        <v>100</v>
      </c>
      <c r="L512" s="313"/>
      <c r="M512" s="313"/>
      <c r="N512" s="313"/>
      <c r="P512" s="267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  <c r="UR512"/>
      <c r="US512"/>
      <c r="UT512"/>
      <c r="UU512"/>
      <c r="UV512"/>
      <c r="UW512"/>
      <c r="UX512"/>
      <c r="UY512"/>
      <c r="UZ512"/>
      <c r="VA512"/>
      <c r="VB512"/>
      <c r="VC512"/>
      <c r="VD512"/>
      <c r="VE512"/>
      <c r="VF512"/>
      <c r="VG512"/>
      <c r="VH512"/>
      <c r="VI512"/>
      <c r="VJ512"/>
      <c r="VK512"/>
      <c r="VL512"/>
      <c r="VM512"/>
      <c r="VN512"/>
      <c r="VO512"/>
      <c r="VP512"/>
      <c r="VQ512"/>
      <c r="VR512"/>
      <c r="VS512"/>
      <c r="VT512"/>
      <c r="VU512"/>
      <c r="VV512"/>
      <c r="VW512"/>
      <c r="VX512"/>
      <c r="VY512"/>
      <c r="VZ512"/>
      <c r="WA512"/>
      <c r="WB512"/>
      <c r="WC512"/>
      <c r="WD512"/>
      <c r="WE512"/>
      <c r="WF512"/>
      <c r="WG512"/>
      <c r="WH512"/>
      <c r="WI512"/>
      <c r="WJ512"/>
      <c r="WK512"/>
      <c r="WL512"/>
      <c r="WM512"/>
      <c r="WN512"/>
      <c r="WO512"/>
      <c r="WP512"/>
      <c r="WQ512"/>
      <c r="WR512"/>
      <c r="WS512"/>
      <c r="WT512"/>
      <c r="WU512"/>
      <c r="WV512"/>
      <c r="WW512"/>
      <c r="WX512"/>
      <c r="WY512"/>
      <c r="WZ512"/>
      <c r="XA512"/>
      <c r="XB512"/>
      <c r="XC512"/>
      <c r="XD512"/>
      <c r="XE512"/>
      <c r="XF512"/>
      <c r="XG512"/>
      <c r="XH512"/>
      <c r="XI512"/>
      <c r="XJ512"/>
      <c r="XK512"/>
      <c r="XL512"/>
      <c r="XM512"/>
      <c r="XN512"/>
      <c r="XO512"/>
      <c r="XP512"/>
      <c r="XQ512"/>
      <c r="XR512"/>
      <c r="XS512"/>
      <c r="XT512"/>
      <c r="XU512"/>
      <c r="XV512"/>
      <c r="XW512"/>
      <c r="XX512"/>
      <c r="XY512"/>
      <c r="XZ512"/>
      <c r="YA512"/>
      <c r="YB512"/>
      <c r="YC512"/>
      <c r="YD512"/>
      <c r="YE512"/>
      <c r="YF512"/>
      <c r="YG512"/>
      <c r="YH512"/>
      <c r="YI512"/>
      <c r="YJ512"/>
      <c r="YK512"/>
      <c r="YL512"/>
      <c r="YM512"/>
      <c r="YN512"/>
      <c r="YO512"/>
      <c r="YP512"/>
      <c r="YQ512"/>
      <c r="YR512"/>
      <c r="YS512"/>
      <c r="YT512"/>
      <c r="YU512"/>
      <c r="YV512"/>
      <c r="YW512"/>
      <c r="YX512"/>
      <c r="YY512"/>
      <c r="YZ512"/>
      <c r="ZA512"/>
      <c r="ZB512"/>
      <c r="ZC512"/>
      <c r="ZD512"/>
      <c r="ZE512"/>
      <c r="ZF512"/>
      <c r="ZG512"/>
      <c r="ZH512"/>
      <c r="ZI512"/>
      <c r="ZJ512"/>
      <c r="ZK512"/>
      <c r="ZL512"/>
      <c r="ZM512"/>
      <c r="ZN512"/>
      <c r="ZO512"/>
      <c r="ZP512"/>
      <c r="ZQ512"/>
      <c r="ZR512"/>
      <c r="ZS512"/>
      <c r="ZT512"/>
      <c r="ZU512"/>
      <c r="ZV512"/>
      <c r="ZW512"/>
      <c r="ZX512"/>
      <c r="ZY512"/>
      <c r="ZZ512"/>
      <c r="AAA512"/>
      <c r="AAB512"/>
      <c r="AAC512"/>
      <c r="AAD512"/>
      <c r="AAE512"/>
      <c r="AAF512"/>
      <c r="AAG512"/>
      <c r="AAH512"/>
      <c r="AAI512"/>
      <c r="AAJ512"/>
      <c r="AAK512"/>
      <c r="AAL512"/>
      <c r="AAM512"/>
      <c r="AAN512"/>
      <c r="AAO512"/>
      <c r="AAP512"/>
      <c r="AAQ512"/>
      <c r="AAR512"/>
      <c r="AAS512"/>
      <c r="AAT512"/>
      <c r="AAU512"/>
      <c r="AAV512"/>
      <c r="AAW512"/>
      <c r="AAX512"/>
      <c r="AAY512"/>
      <c r="AAZ512"/>
      <c r="ABA512"/>
      <c r="ABB512"/>
      <c r="ABC512"/>
      <c r="ABD512"/>
      <c r="ABE512"/>
      <c r="ABF512"/>
      <c r="ABG512"/>
      <c r="ABH512"/>
      <c r="ABI512"/>
      <c r="ABJ512"/>
      <c r="ABK512"/>
      <c r="ABL512"/>
      <c r="ABM512"/>
      <c r="ABN512"/>
      <c r="ABO512"/>
      <c r="ABP512"/>
      <c r="ABQ512"/>
      <c r="ABR512"/>
      <c r="ABS512"/>
      <c r="ABT512"/>
      <c r="ABU512"/>
      <c r="ABV512"/>
      <c r="ABW512"/>
      <c r="ABX512"/>
      <c r="ABY512"/>
      <c r="ABZ512"/>
      <c r="ACA512"/>
      <c r="ACB512"/>
      <c r="ACC512"/>
      <c r="ACD512"/>
      <c r="ACE512"/>
      <c r="ACF512"/>
      <c r="ACG512"/>
      <c r="ACH512"/>
      <c r="ACI512"/>
      <c r="ACJ512"/>
      <c r="ACK512"/>
      <c r="ACL512"/>
      <c r="ACM512"/>
      <c r="ACN512"/>
      <c r="ACO512"/>
      <c r="ACP512"/>
      <c r="ACQ512"/>
      <c r="ACR512"/>
      <c r="ACS512"/>
      <c r="ACT512"/>
      <c r="ACU512"/>
      <c r="ACV512"/>
      <c r="ACW512"/>
      <c r="ACX512"/>
      <c r="ACY512"/>
      <c r="ACZ512"/>
      <c r="ADA512"/>
      <c r="ADB512"/>
      <c r="ADC512"/>
      <c r="ADD512"/>
      <c r="ADE512"/>
      <c r="ADF512"/>
      <c r="ADG512"/>
      <c r="ADH512"/>
      <c r="ADI512"/>
      <c r="ADJ512"/>
      <c r="ADK512"/>
      <c r="ADL512"/>
      <c r="ADM512"/>
      <c r="ADN512"/>
      <c r="ADO512"/>
      <c r="ADP512"/>
      <c r="ADQ512"/>
      <c r="ADR512"/>
      <c r="ADS512"/>
      <c r="ADT512"/>
      <c r="ADU512"/>
      <c r="ADV512"/>
      <c r="ADW512"/>
      <c r="ADX512"/>
      <c r="ADY512"/>
      <c r="ADZ512"/>
      <c r="AEA512"/>
      <c r="AEB512"/>
      <c r="AEC512"/>
      <c r="AED512"/>
      <c r="AEE512"/>
      <c r="AEF512"/>
      <c r="AEG512"/>
      <c r="AEH512"/>
      <c r="AEI512"/>
      <c r="AEJ512"/>
      <c r="AEK512"/>
      <c r="AEL512"/>
      <c r="AEM512"/>
      <c r="AEN512"/>
      <c r="AEO512"/>
      <c r="AEP512"/>
      <c r="AEQ512"/>
      <c r="AER512"/>
      <c r="AES512"/>
      <c r="AET512"/>
      <c r="AEU512"/>
      <c r="AEV512"/>
      <c r="AEW512"/>
      <c r="AEX512"/>
      <c r="AEY512"/>
      <c r="AEZ512"/>
      <c r="AFA512"/>
      <c r="AFB512"/>
      <c r="AFC512"/>
      <c r="AFD512"/>
      <c r="AFE512"/>
      <c r="AFF512"/>
      <c r="AFG512"/>
      <c r="AFH512"/>
      <c r="AFI512"/>
      <c r="AFJ512"/>
      <c r="AFK512"/>
      <c r="AFL512"/>
      <c r="AFM512"/>
      <c r="AFN512"/>
      <c r="AFO512"/>
      <c r="AFP512"/>
      <c r="AFQ512"/>
      <c r="AFR512"/>
      <c r="AFS512"/>
      <c r="AFT512"/>
      <c r="AFU512"/>
      <c r="AFV512"/>
      <c r="AFW512"/>
      <c r="AFX512"/>
      <c r="AFY512"/>
      <c r="AFZ512"/>
      <c r="AGA512"/>
      <c r="AGB512"/>
      <c r="AGC512"/>
      <c r="AGD512"/>
      <c r="AGE512"/>
      <c r="AGF512"/>
      <c r="AGG512"/>
      <c r="AGH512"/>
      <c r="AGI512"/>
      <c r="AGJ512"/>
      <c r="AGK512"/>
      <c r="AGL512"/>
      <c r="AGM512"/>
      <c r="AGN512"/>
      <c r="AGO512"/>
      <c r="AGP512"/>
      <c r="AGQ512"/>
      <c r="AGR512"/>
      <c r="AGS512"/>
      <c r="AGT512"/>
      <c r="AGU512"/>
      <c r="AGV512"/>
      <c r="AGW512"/>
      <c r="AGX512"/>
      <c r="AGY512"/>
      <c r="AGZ512"/>
      <c r="AHA512"/>
      <c r="AHB512"/>
      <c r="AHC512"/>
      <c r="AHD512"/>
      <c r="AHE512"/>
      <c r="AHF512"/>
      <c r="AHG512"/>
      <c r="AHH512"/>
      <c r="AHI512"/>
      <c r="AHJ512"/>
      <c r="AHK512"/>
      <c r="AHL512"/>
      <c r="AHM512"/>
      <c r="AHN512"/>
      <c r="AHO512"/>
      <c r="AHP512"/>
      <c r="AHQ512"/>
      <c r="AHR512"/>
      <c r="AHS512"/>
      <c r="AHT512"/>
      <c r="AHU512"/>
      <c r="AHV512"/>
      <c r="AHW512"/>
      <c r="AHX512"/>
      <c r="AHY512"/>
      <c r="AHZ512"/>
      <c r="AIA512"/>
      <c r="AIB512"/>
      <c r="AIC512"/>
      <c r="AID512"/>
      <c r="AIE512"/>
      <c r="AIF512"/>
      <c r="AIG512"/>
      <c r="AIH512"/>
      <c r="AII512"/>
      <c r="AIJ512"/>
      <c r="AIK512"/>
      <c r="AIL512"/>
      <c r="AIM512"/>
      <c r="AIN512"/>
      <c r="AIO512"/>
      <c r="AIP512"/>
      <c r="AIQ512"/>
      <c r="AIR512"/>
      <c r="AIS512"/>
      <c r="AIT512"/>
      <c r="AIU512"/>
      <c r="AIV512"/>
      <c r="AIW512"/>
      <c r="AIX512"/>
      <c r="AIY512"/>
      <c r="AIZ512"/>
      <c r="AJA512"/>
      <c r="AJB512"/>
      <c r="AJC512"/>
      <c r="AJD512"/>
      <c r="AJE512"/>
      <c r="AJF512"/>
      <c r="AJG512"/>
      <c r="AJH512"/>
      <c r="AJI512"/>
      <c r="AJJ512"/>
      <c r="AJK512"/>
      <c r="AJL512"/>
      <c r="AJM512"/>
      <c r="AJN512"/>
      <c r="AJO512"/>
      <c r="AJP512"/>
      <c r="AJQ512"/>
      <c r="AJR512"/>
      <c r="AJS512"/>
      <c r="AJT512"/>
      <c r="AJU512"/>
      <c r="AJV512"/>
      <c r="AJW512"/>
      <c r="AJX512"/>
      <c r="AJY512"/>
      <c r="AJZ512"/>
      <c r="AKA512"/>
      <c r="AKB512"/>
      <c r="AKC512"/>
      <c r="AKD512"/>
      <c r="AKE512"/>
      <c r="AKF512"/>
      <c r="AKG512"/>
      <c r="AKH512"/>
      <c r="AKI512"/>
      <c r="AKJ512"/>
      <c r="AKK512"/>
      <c r="AKL512"/>
      <c r="AKM512"/>
      <c r="AKN512"/>
      <c r="AKO512"/>
      <c r="AKP512"/>
      <c r="AKQ512"/>
      <c r="AKR512"/>
      <c r="AKS512"/>
      <c r="AKT512"/>
      <c r="AKU512"/>
      <c r="AKV512"/>
      <c r="AKW512"/>
      <c r="AKX512"/>
      <c r="AKY512"/>
      <c r="AKZ512"/>
      <c r="ALA512"/>
      <c r="ALB512"/>
      <c r="ALC512"/>
      <c r="ALD512"/>
      <c r="ALE512"/>
      <c r="ALF512"/>
      <c r="ALG512"/>
      <c r="ALH512"/>
      <c r="ALI512"/>
      <c r="ALJ512"/>
      <c r="ALK512"/>
      <c r="ALL512"/>
      <c r="ALM512"/>
      <c r="ALN512"/>
      <c r="ALO512"/>
      <c r="ALP512"/>
      <c r="ALQ512"/>
      <c r="ALR512"/>
      <c r="ALS512"/>
      <c r="ALT512"/>
      <c r="ALU512"/>
      <c r="ALV512"/>
      <c r="ALW512"/>
      <c r="ALX512"/>
      <c r="ALY512"/>
      <c r="ALZ512"/>
      <c r="AMA512"/>
      <c r="AMB512"/>
      <c r="AMC512"/>
      <c r="AMD512"/>
      <c r="AME512"/>
      <c r="AMF512"/>
      <c r="AMG512"/>
      <c r="AMH512"/>
      <c r="AMI512"/>
      <c r="AMJ512"/>
      <c r="AMK512"/>
      <c r="AML512"/>
      <c r="AMM512"/>
    </row>
    <row r="513" spans="1:1027" ht="25.5" customHeight="1">
      <c r="A513" s="656"/>
      <c r="B513" s="657"/>
      <c r="C513" s="263"/>
      <c r="D513" s="161" t="s">
        <v>321</v>
      </c>
      <c r="E513" s="700" t="s">
        <v>226</v>
      </c>
      <c r="F513" s="700"/>
      <c r="G513" s="265">
        <v>2500</v>
      </c>
      <c r="H513" s="265">
        <v>674</v>
      </c>
      <c r="I513" s="273">
        <v>673.42</v>
      </c>
      <c r="J513" s="259">
        <f t="shared" si="54"/>
        <v>99.913946587537083</v>
      </c>
      <c r="K513" s="259">
        <f t="shared" si="55"/>
        <v>26.96</v>
      </c>
      <c r="L513" s="313"/>
      <c r="M513" s="313"/>
      <c r="N513" s="313"/>
      <c r="P513" s="267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  <c r="XY513"/>
      <c r="XZ513"/>
      <c r="YA513"/>
      <c r="YB513"/>
      <c r="YC513"/>
      <c r="YD513"/>
      <c r="YE513"/>
      <c r="YF513"/>
      <c r="YG513"/>
      <c r="YH513"/>
      <c r="YI513"/>
      <c r="YJ513"/>
      <c r="YK513"/>
      <c r="YL513"/>
      <c r="YM513"/>
      <c r="YN513"/>
      <c r="YO513"/>
      <c r="YP513"/>
      <c r="YQ513"/>
      <c r="YR513"/>
      <c r="YS513"/>
      <c r="YT513"/>
      <c r="YU513"/>
      <c r="YV513"/>
      <c r="YW513"/>
      <c r="YX513"/>
      <c r="YY513"/>
      <c r="YZ513"/>
      <c r="ZA513"/>
      <c r="ZB513"/>
      <c r="ZC513"/>
      <c r="ZD513"/>
      <c r="ZE513"/>
      <c r="ZF513"/>
      <c r="ZG513"/>
      <c r="ZH513"/>
      <c r="ZI513"/>
      <c r="ZJ513"/>
      <c r="ZK513"/>
      <c r="ZL513"/>
      <c r="ZM513"/>
      <c r="ZN513"/>
      <c r="ZO513"/>
      <c r="ZP513"/>
      <c r="ZQ513"/>
      <c r="ZR513"/>
      <c r="ZS513"/>
      <c r="ZT513"/>
      <c r="ZU513"/>
      <c r="ZV513"/>
      <c r="ZW513"/>
      <c r="ZX513"/>
      <c r="ZY513"/>
      <c r="ZZ513"/>
      <c r="AAA513"/>
      <c r="AAB513"/>
      <c r="AAC513"/>
      <c r="AAD513"/>
      <c r="AAE513"/>
      <c r="AAF513"/>
      <c r="AAG513"/>
      <c r="AAH513"/>
      <c r="AAI513"/>
      <c r="AAJ513"/>
      <c r="AAK513"/>
      <c r="AAL513"/>
      <c r="AAM513"/>
      <c r="AAN513"/>
      <c r="AAO513"/>
      <c r="AAP513"/>
      <c r="AAQ513"/>
      <c r="AAR513"/>
      <c r="AAS513"/>
      <c r="AAT513"/>
      <c r="AAU513"/>
      <c r="AAV513"/>
      <c r="AAW513"/>
      <c r="AAX513"/>
      <c r="AAY513"/>
      <c r="AAZ513"/>
      <c r="ABA513"/>
      <c r="ABB513"/>
      <c r="ABC513"/>
      <c r="ABD513"/>
      <c r="ABE513"/>
      <c r="ABF513"/>
      <c r="ABG513"/>
      <c r="ABH513"/>
      <c r="ABI513"/>
      <c r="ABJ513"/>
      <c r="ABK513"/>
      <c r="ABL513"/>
      <c r="ABM513"/>
      <c r="ABN513"/>
      <c r="ABO513"/>
      <c r="ABP513"/>
      <c r="ABQ513"/>
      <c r="ABR513"/>
      <c r="ABS513"/>
      <c r="ABT513"/>
      <c r="ABU513"/>
      <c r="ABV513"/>
      <c r="ABW513"/>
      <c r="ABX513"/>
      <c r="ABY513"/>
      <c r="ABZ513"/>
      <c r="ACA513"/>
      <c r="ACB513"/>
      <c r="ACC513"/>
      <c r="ACD513"/>
      <c r="ACE513"/>
      <c r="ACF513"/>
      <c r="ACG513"/>
      <c r="ACH513"/>
      <c r="ACI513"/>
      <c r="ACJ513"/>
      <c r="ACK513"/>
      <c r="ACL513"/>
      <c r="ACM513"/>
      <c r="ACN513"/>
      <c r="ACO513"/>
      <c r="ACP513"/>
      <c r="ACQ513"/>
      <c r="ACR513"/>
      <c r="ACS513"/>
      <c r="ACT513"/>
      <c r="ACU513"/>
      <c r="ACV513"/>
      <c r="ACW513"/>
      <c r="ACX513"/>
      <c r="ACY513"/>
      <c r="ACZ513"/>
      <c r="ADA513"/>
      <c r="ADB513"/>
      <c r="ADC513"/>
      <c r="ADD513"/>
      <c r="ADE513"/>
      <c r="ADF513"/>
      <c r="ADG513"/>
      <c r="ADH513"/>
      <c r="ADI513"/>
      <c r="ADJ513"/>
      <c r="ADK513"/>
      <c r="ADL513"/>
      <c r="ADM513"/>
      <c r="ADN513"/>
      <c r="ADO513"/>
      <c r="ADP513"/>
      <c r="ADQ513"/>
      <c r="ADR513"/>
      <c r="ADS513"/>
      <c r="ADT513"/>
      <c r="ADU513"/>
      <c r="ADV513"/>
      <c r="ADW513"/>
      <c r="ADX513"/>
      <c r="ADY513"/>
      <c r="ADZ513"/>
      <c r="AEA513"/>
      <c r="AEB513"/>
      <c r="AEC513"/>
      <c r="AED513"/>
      <c r="AEE513"/>
      <c r="AEF513"/>
      <c r="AEG513"/>
      <c r="AEH513"/>
      <c r="AEI513"/>
      <c r="AEJ513"/>
      <c r="AEK513"/>
      <c r="AEL513"/>
      <c r="AEM513"/>
      <c r="AEN513"/>
      <c r="AEO513"/>
      <c r="AEP513"/>
      <c r="AEQ513"/>
      <c r="AER513"/>
      <c r="AES513"/>
      <c r="AET513"/>
      <c r="AEU513"/>
      <c r="AEV513"/>
      <c r="AEW513"/>
      <c r="AEX513"/>
      <c r="AEY513"/>
      <c r="AEZ513"/>
      <c r="AFA513"/>
      <c r="AFB513"/>
      <c r="AFC513"/>
      <c r="AFD513"/>
      <c r="AFE513"/>
      <c r="AFF513"/>
      <c r="AFG513"/>
      <c r="AFH513"/>
      <c r="AFI513"/>
      <c r="AFJ513"/>
      <c r="AFK513"/>
      <c r="AFL513"/>
      <c r="AFM513"/>
      <c r="AFN513"/>
      <c r="AFO513"/>
      <c r="AFP513"/>
      <c r="AFQ513"/>
      <c r="AFR513"/>
      <c r="AFS513"/>
      <c r="AFT513"/>
      <c r="AFU513"/>
      <c r="AFV513"/>
      <c r="AFW513"/>
      <c r="AFX513"/>
      <c r="AFY513"/>
      <c r="AFZ513"/>
      <c r="AGA513"/>
      <c r="AGB513"/>
      <c r="AGC513"/>
      <c r="AGD513"/>
      <c r="AGE513"/>
      <c r="AGF513"/>
      <c r="AGG513"/>
      <c r="AGH513"/>
      <c r="AGI513"/>
      <c r="AGJ513"/>
      <c r="AGK513"/>
      <c r="AGL513"/>
      <c r="AGM513"/>
      <c r="AGN513"/>
      <c r="AGO513"/>
      <c r="AGP513"/>
      <c r="AGQ513"/>
      <c r="AGR513"/>
      <c r="AGS513"/>
      <c r="AGT513"/>
      <c r="AGU513"/>
      <c r="AGV513"/>
      <c r="AGW513"/>
      <c r="AGX513"/>
      <c r="AGY513"/>
      <c r="AGZ513"/>
      <c r="AHA513"/>
      <c r="AHB513"/>
      <c r="AHC513"/>
      <c r="AHD513"/>
      <c r="AHE513"/>
      <c r="AHF513"/>
      <c r="AHG513"/>
      <c r="AHH513"/>
      <c r="AHI513"/>
      <c r="AHJ513"/>
      <c r="AHK513"/>
      <c r="AHL513"/>
      <c r="AHM513"/>
      <c r="AHN513"/>
      <c r="AHO513"/>
      <c r="AHP513"/>
      <c r="AHQ513"/>
      <c r="AHR513"/>
      <c r="AHS513"/>
      <c r="AHT513"/>
      <c r="AHU513"/>
      <c r="AHV513"/>
      <c r="AHW513"/>
      <c r="AHX513"/>
      <c r="AHY513"/>
      <c r="AHZ513"/>
      <c r="AIA513"/>
      <c r="AIB513"/>
      <c r="AIC513"/>
      <c r="AID513"/>
      <c r="AIE513"/>
      <c r="AIF513"/>
      <c r="AIG513"/>
      <c r="AIH513"/>
      <c r="AII513"/>
      <c r="AIJ513"/>
      <c r="AIK513"/>
      <c r="AIL513"/>
      <c r="AIM513"/>
      <c r="AIN513"/>
      <c r="AIO513"/>
      <c r="AIP513"/>
      <c r="AIQ513"/>
      <c r="AIR513"/>
      <c r="AIS513"/>
      <c r="AIT513"/>
      <c r="AIU513"/>
      <c r="AIV513"/>
      <c r="AIW513"/>
      <c r="AIX513"/>
      <c r="AIY513"/>
      <c r="AIZ513"/>
      <c r="AJA513"/>
      <c r="AJB513"/>
      <c r="AJC513"/>
      <c r="AJD513"/>
      <c r="AJE513"/>
      <c r="AJF513"/>
      <c r="AJG513"/>
      <c r="AJH513"/>
      <c r="AJI513"/>
      <c r="AJJ513"/>
      <c r="AJK513"/>
      <c r="AJL513"/>
      <c r="AJM513"/>
      <c r="AJN513"/>
      <c r="AJO513"/>
      <c r="AJP513"/>
      <c r="AJQ513"/>
      <c r="AJR513"/>
      <c r="AJS513"/>
      <c r="AJT513"/>
      <c r="AJU513"/>
      <c r="AJV513"/>
      <c r="AJW513"/>
      <c r="AJX513"/>
      <c r="AJY513"/>
      <c r="AJZ513"/>
      <c r="AKA513"/>
      <c r="AKB513"/>
      <c r="AKC513"/>
      <c r="AKD513"/>
      <c r="AKE513"/>
      <c r="AKF513"/>
      <c r="AKG513"/>
      <c r="AKH513"/>
      <c r="AKI513"/>
      <c r="AKJ513"/>
      <c r="AKK513"/>
      <c r="AKL513"/>
      <c r="AKM513"/>
      <c r="AKN513"/>
      <c r="AKO513"/>
      <c r="AKP513"/>
      <c r="AKQ513"/>
      <c r="AKR513"/>
      <c r="AKS513"/>
      <c r="AKT513"/>
      <c r="AKU513"/>
      <c r="AKV513"/>
      <c r="AKW513"/>
      <c r="AKX513"/>
      <c r="AKY513"/>
      <c r="AKZ513"/>
      <c r="ALA513"/>
      <c r="ALB513"/>
      <c r="ALC513"/>
      <c r="ALD513"/>
      <c r="ALE513"/>
      <c r="ALF513"/>
      <c r="ALG513"/>
      <c r="ALH513"/>
      <c r="ALI513"/>
      <c r="ALJ513"/>
      <c r="ALK513"/>
      <c r="ALL513"/>
      <c r="ALM513"/>
      <c r="ALN513"/>
      <c r="ALO513"/>
      <c r="ALP513"/>
      <c r="ALQ513"/>
      <c r="ALR513"/>
      <c r="ALS513"/>
      <c r="ALT513"/>
      <c r="ALU513"/>
      <c r="ALV513"/>
      <c r="ALW513"/>
      <c r="ALX513"/>
      <c r="ALY513"/>
      <c r="ALZ513"/>
      <c r="AMA513"/>
      <c r="AMB513"/>
      <c r="AMC513"/>
      <c r="AMD513"/>
      <c r="AME513"/>
      <c r="AMF513"/>
      <c r="AMG513"/>
      <c r="AMH513"/>
      <c r="AMI513"/>
      <c r="AMJ513"/>
      <c r="AMK513"/>
      <c r="AML513"/>
      <c r="AMM513"/>
    </row>
    <row r="514" spans="1:1027" ht="37.9" customHeight="1">
      <c r="A514" s="656"/>
      <c r="B514" s="657"/>
      <c r="C514" s="263"/>
      <c r="D514" s="161" t="s">
        <v>322</v>
      </c>
      <c r="E514" s="700" t="s">
        <v>232</v>
      </c>
      <c r="F514" s="700"/>
      <c r="G514" s="265">
        <v>13492</v>
      </c>
      <c r="H514" s="265">
        <v>18460</v>
      </c>
      <c r="I514" s="273">
        <v>15445</v>
      </c>
      <c r="J514" s="259">
        <f t="shared" si="54"/>
        <v>83.667388949079097</v>
      </c>
      <c r="K514" s="259">
        <f t="shared" si="55"/>
        <v>136.82182033797804</v>
      </c>
      <c r="L514" s="313"/>
      <c r="M514" s="313"/>
      <c r="N514" s="313"/>
      <c r="P514" s="267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  <c r="XY514"/>
      <c r="XZ514"/>
      <c r="YA514"/>
      <c r="YB514"/>
      <c r="YC514"/>
      <c r="YD514"/>
      <c r="YE514"/>
      <c r="YF514"/>
      <c r="YG514"/>
      <c r="YH514"/>
      <c r="YI514"/>
      <c r="YJ514"/>
      <c r="YK514"/>
      <c r="YL514"/>
      <c r="YM514"/>
      <c r="YN514"/>
      <c r="YO514"/>
      <c r="YP514"/>
      <c r="YQ514"/>
      <c r="YR514"/>
      <c r="YS514"/>
      <c r="YT514"/>
      <c r="YU514"/>
      <c r="YV514"/>
      <c r="YW514"/>
      <c r="YX514"/>
      <c r="YY514"/>
      <c r="YZ514"/>
      <c r="ZA514"/>
      <c r="ZB514"/>
      <c r="ZC514"/>
      <c r="ZD514"/>
      <c r="ZE514"/>
      <c r="ZF514"/>
      <c r="ZG514"/>
      <c r="ZH514"/>
      <c r="ZI514"/>
      <c r="ZJ514"/>
      <c r="ZK514"/>
      <c r="ZL514"/>
      <c r="ZM514"/>
      <c r="ZN514"/>
      <c r="ZO514"/>
      <c r="ZP514"/>
      <c r="ZQ514"/>
      <c r="ZR514"/>
      <c r="ZS514"/>
      <c r="ZT514"/>
      <c r="ZU514"/>
      <c r="ZV514"/>
      <c r="ZW514"/>
      <c r="ZX514"/>
      <c r="ZY514"/>
      <c r="ZZ514"/>
      <c r="AAA514"/>
      <c r="AAB514"/>
      <c r="AAC514"/>
      <c r="AAD514"/>
      <c r="AAE514"/>
      <c r="AAF514"/>
      <c r="AAG514"/>
      <c r="AAH514"/>
      <c r="AAI514"/>
      <c r="AAJ514"/>
      <c r="AAK514"/>
      <c r="AAL514"/>
      <c r="AAM514"/>
      <c r="AAN514"/>
      <c r="AAO514"/>
      <c r="AAP514"/>
      <c r="AAQ514"/>
      <c r="AAR514"/>
      <c r="AAS514"/>
      <c r="AAT514"/>
      <c r="AAU514"/>
      <c r="AAV514"/>
      <c r="AAW514"/>
      <c r="AAX514"/>
      <c r="AAY514"/>
      <c r="AAZ514"/>
      <c r="ABA514"/>
      <c r="ABB514"/>
      <c r="ABC514"/>
      <c r="ABD514"/>
      <c r="ABE514"/>
      <c r="ABF514"/>
      <c r="ABG514"/>
      <c r="ABH514"/>
      <c r="ABI514"/>
      <c r="ABJ514"/>
      <c r="ABK514"/>
      <c r="ABL514"/>
      <c r="ABM514"/>
      <c r="ABN514"/>
      <c r="ABO514"/>
      <c r="ABP514"/>
      <c r="ABQ514"/>
      <c r="ABR514"/>
      <c r="ABS514"/>
      <c r="ABT514"/>
      <c r="ABU514"/>
      <c r="ABV514"/>
      <c r="ABW514"/>
      <c r="ABX514"/>
      <c r="ABY514"/>
      <c r="ABZ514"/>
      <c r="ACA514"/>
      <c r="ACB514"/>
      <c r="ACC514"/>
      <c r="ACD514"/>
      <c r="ACE514"/>
      <c r="ACF514"/>
      <c r="ACG514"/>
      <c r="ACH514"/>
      <c r="ACI514"/>
      <c r="ACJ514"/>
      <c r="ACK514"/>
      <c r="ACL514"/>
      <c r="ACM514"/>
      <c r="ACN514"/>
      <c r="ACO514"/>
      <c r="ACP514"/>
      <c r="ACQ514"/>
      <c r="ACR514"/>
      <c r="ACS514"/>
      <c r="ACT514"/>
      <c r="ACU514"/>
      <c r="ACV514"/>
      <c r="ACW514"/>
      <c r="ACX514"/>
      <c r="ACY514"/>
      <c r="ACZ514"/>
      <c r="ADA514"/>
      <c r="ADB514"/>
      <c r="ADC514"/>
      <c r="ADD514"/>
      <c r="ADE514"/>
      <c r="ADF514"/>
      <c r="ADG514"/>
      <c r="ADH514"/>
      <c r="ADI514"/>
      <c r="ADJ514"/>
      <c r="ADK514"/>
      <c r="ADL514"/>
      <c r="ADM514"/>
      <c r="ADN514"/>
      <c r="ADO514"/>
      <c r="ADP514"/>
      <c r="ADQ514"/>
      <c r="ADR514"/>
      <c r="ADS514"/>
      <c r="ADT514"/>
      <c r="ADU514"/>
      <c r="ADV514"/>
      <c r="ADW514"/>
      <c r="ADX514"/>
      <c r="ADY514"/>
      <c r="ADZ514"/>
      <c r="AEA514"/>
      <c r="AEB514"/>
      <c r="AEC514"/>
      <c r="AED514"/>
      <c r="AEE514"/>
      <c r="AEF514"/>
      <c r="AEG514"/>
      <c r="AEH514"/>
      <c r="AEI514"/>
      <c r="AEJ514"/>
      <c r="AEK514"/>
      <c r="AEL514"/>
      <c r="AEM514"/>
      <c r="AEN514"/>
      <c r="AEO514"/>
      <c r="AEP514"/>
      <c r="AEQ514"/>
      <c r="AER514"/>
      <c r="AES514"/>
      <c r="AET514"/>
      <c r="AEU514"/>
      <c r="AEV514"/>
      <c r="AEW514"/>
      <c r="AEX514"/>
      <c r="AEY514"/>
      <c r="AEZ514"/>
      <c r="AFA514"/>
      <c r="AFB514"/>
      <c r="AFC514"/>
      <c r="AFD514"/>
      <c r="AFE514"/>
      <c r="AFF514"/>
      <c r="AFG514"/>
      <c r="AFH514"/>
      <c r="AFI514"/>
      <c r="AFJ514"/>
      <c r="AFK514"/>
      <c r="AFL514"/>
      <c r="AFM514"/>
      <c r="AFN514"/>
      <c r="AFO514"/>
      <c r="AFP514"/>
      <c r="AFQ514"/>
      <c r="AFR514"/>
      <c r="AFS514"/>
      <c r="AFT514"/>
      <c r="AFU514"/>
      <c r="AFV514"/>
      <c r="AFW514"/>
      <c r="AFX514"/>
      <c r="AFY514"/>
      <c r="AFZ514"/>
      <c r="AGA514"/>
      <c r="AGB514"/>
      <c r="AGC514"/>
      <c r="AGD514"/>
      <c r="AGE514"/>
      <c r="AGF514"/>
      <c r="AGG514"/>
      <c r="AGH514"/>
      <c r="AGI514"/>
      <c r="AGJ514"/>
      <c r="AGK514"/>
      <c r="AGL514"/>
      <c r="AGM514"/>
      <c r="AGN514"/>
      <c r="AGO514"/>
      <c r="AGP514"/>
      <c r="AGQ514"/>
      <c r="AGR514"/>
      <c r="AGS514"/>
      <c r="AGT514"/>
      <c r="AGU514"/>
      <c r="AGV514"/>
      <c r="AGW514"/>
      <c r="AGX514"/>
      <c r="AGY514"/>
      <c r="AGZ514"/>
      <c r="AHA514"/>
      <c r="AHB514"/>
      <c r="AHC514"/>
      <c r="AHD514"/>
      <c r="AHE514"/>
      <c r="AHF514"/>
      <c r="AHG514"/>
      <c r="AHH514"/>
      <c r="AHI514"/>
      <c r="AHJ514"/>
      <c r="AHK514"/>
      <c r="AHL514"/>
      <c r="AHM514"/>
      <c r="AHN514"/>
      <c r="AHO514"/>
      <c r="AHP514"/>
      <c r="AHQ514"/>
      <c r="AHR514"/>
      <c r="AHS514"/>
      <c r="AHT514"/>
      <c r="AHU514"/>
      <c r="AHV514"/>
      <c r="AHW514"/>
      <c r="AHX514"/>
      <c r="AHY514"/>
      <c r="AHZ514"/>
      <c r="AIA514"/>
      <c r="AIB514"/>
      <c r="AIC514"/>
      <c r="AID514"/>
      <c r="AIE514"/>
      <c r="AIF514"/>
      <c r="AIG514"/>
      <c r="AIH514"/>
      <c r="AII514"/>
      <c r="AIJ514"/>
      <c r="AIK514"/>
      <c r="AIL514"/>
      <c r="AIM514"/>
      <c r="AIN514"/>
      <c r="AIO514"/>
      <c r="AIP514"/>
      <c r="AIQ514"/>
      <c r="AIR514"/>
      <c r="AIS514"/>
      <c r="AIT514"/>
      <c r="AIU514"/>
      <c r="AIV514"/>
      <c r="AIW514"/>
      <c r="AIX514"/>
      <c r="AIY514"/>
      <c r="AIZ514"/>
      <c r="AJA514"/>
      <c r="AJB514"/>
      <c r="AJC514"/>
      <c r="AJD514"/>
      <c r="AJE514"/>
      <c r="AJF514"/>
      <c r="AJG514"/>
      <c r="AJH514"/>
      <c r="AJI514"/>
      <c r="AJJ514"/>
      <c r="AJK514"/>
      <c r="AJL514"/>
      <c r="AJM514"/>
      <c r="AJN514"/>
      <c r="AJO514"/>
      <c r="AJP514"/>
      <c r="AJQ514"/>
      <c r="AJR514"/>
      <c r="AJS514"/>
      <c r="AJT514"/>
      <c r="AJU514"/>
      <c r="AJV514"/>
      <c r="AJW514"/>
      <c r="AJX514"/>
      <c r="AJY514"/>
      <c r="AJZ514"/>
      <c r="AKA514"/>
      <c r="AKB514"/>
      <c r="AKC514"/>
      <c r="AKD514"/>
      <c r="AKE514"/>
      <c r="AKF514"/>
      <c r="AKG514"/>
      <c r="AKH514"/>
      <c r="AKI514"/>
      <c r="AKJ514"/>
      <c r="AKK514"/>
      <c r="AKL514"/>
      <c r="AKM514"/>
      <c r="AKN514"/>
      <c r="AKO514"/>
      <c r="AKP514"/>
      <c r="AKQ514"/>
      <c r="AKR514"/>
      <c r="AKS514"/>
      <c r="AKT514"/>
      <c r="AKU514"/>
      <c r="AKV514"/>
      <c r="AKW514"/>
      <c r="AKX514"/>
      <c r="AKY514"/>
      <c r="AKZ514"/>
      <c r="ALA514"/>
      <c r="ALB514"/>
      <c r="ALC514"/>
      <c r="ALD514"/>
      <c r="ALE514"/>
      <c r="ALF514"/>
      <c r="ALG514"/>
      <c r="ALH514"/>
      <c r="ALI514"/>
      <c r="ALJ514"/>
      <c r="ALK514"/>
      <c r="ALL514"/>
      <c r="ALM514"/>
      <c r="ALN514"/>
      <c r="ALO514"/>
      <c r="ALP514"/>
      <c r="ALQ514"/>
      <c r="ALR514"/>
      <c r="ALS514"/>
      <c r="ALT514"/>
      <c r="ALU514"/>
      <c r="ALV514"/>
      <c r="ALW514"/>
      <c r="ALX514"/>
      <c r="ALY514"/>
      <c r="ALZ514"/>
      <c r="AMA514"/>
      <c r="AMB514"/>
      <c r="AMC514"/>
      <c r="AMD514"/>
      <c r="AME514"/>
      <c r="AMF514"/>
      <c r="AMG514"/>
      <c r="AMH514"/>
      <c r="AMI514"/>
      <c r="AMJ514"/>
      <c r="AMK514"/>
      <c r="AML514"/>
      <c r="AMM514"/>
    </row>
    <row r="515" spans="1:1027" ht="54.75" customHeight="1">
      <c r="A515" s="656"/>
      <c r="B515" s="657"/>
      <c r="C515" s="263"/>
      <c r="D515" s="161" t="s">
        <v>387</v>
      </c>
      <c r="E515" s="700" t="s">
        <v>269</v>
      </c>
      <c r="F515" s="700"/>
      <c r="G515" s="265">
        <v>3000</v>
      </c>
      <c r="H515" s="265">
        <v>5760</v>
      </c>
      <c r="I515" s="273">
        <v>2880</v>
      </c>
      <c r="J515" s="259">
        <f t="shared" si="54"/>
        <v>50</v>
      </c>
      <c r="K515" s="259">
        <f t="shared" si="55"/>
        <v>192</v>
      </c>
      <c r="L515" s="313"/>
      <c r="M515" s="313"/>
      <c r="N515" s="313"/>
      <c r="P515" s="267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  <c r="UR515"/>
      <c r="US515"/>
      <c r="UT515"/>
      <c r="UU515"/>
      <c r="UV515"/>
      <c r="UW515"/>
      <c r="UX515"/>
      <c r="UY515"/>
      <c r="UZ515"/>
      <c r="VA515"/>
      <c r="VB515"/>
      <c r="VC515"/>
      <c r="VD515"/>
      <c r="VE515"/>
      <c r="VF515"/>
      <c r="VG515"/>
      <c r="VH515"/>
      <c r="VI515"/>
      <c r="VJ515"/>
      <c r="VK515"/>
      <c r="VL515"/>
      <c r="VM515"/>
      <c r="VN515"/>
      <c r="VO515"/>
      <c r="VP515"/>
      <c r="VQ515"/>
      <c r="VR515"/>
      <c r="VS515"/>
      <c r="VT515"/>
      <c r="VU515"/>
      <c r="VV515"/>
      <c r="VW515"/>
      <c r="VX515"/>
      <c r="VY515"/>
      <c r="VZ515"/>
      <c r="WA515"/>
      <c r="WB515"/>
      <c r="WC515"/>
      <c r="WD515"/>
      <c r="WE515"/>
      <c r="WF515"/>
      <c r="WG515"/>
      <c r="WH515"/>
      <c r="WI515"/>
      <c r="WJ515"/>
      <c r="WK515"/>
      <c r="WL515"/>
      <c r="WM515"/>
      <c r="WN515"/>
      <c r="WO515"/>
      <c r="WP515"/>
      <c r="WQ515"/>
      <c r="WR515"/>
      <c r="WS515"/>
      <c r="WT515"/>
      <c r="WU515"/>
      <c r="WV515"/>
      <c r="WW515"/>
      <c r="WX515"/>
      <c r="WY515"/>
      <c r="WZ515"/>
      <c r="XA515"/>
      <c r="XB515"/>
      <c r="XC515"/>
      <c r="XD515"/>
      <c r="XE515"/>
      <c r="XF515"/>
      <c r="XG515"/>
      <c r="XH515"/>
      <c r="XI515"/>
      <c r="XJ515"/>
      <c r="XK515"/>
      <c r="XL515"/>
      <c r="XM515"/>
      <c r="XN515"/>
      <c r="XO515"/>
      <c r="XP515"/>
      <c r="XQ515"/>
      <c r="XR515"/>
      <c r="XS515"/>
      <c r="XT515"/>
      <c r="XU515"/>
      <c r="XV515"/>
      <c r="XW515"/>
      <c r="XX515"/>
      <c r="XY515"/>
      <c r="XZ515"/>
      <c r="YA515"/>
      <c r="YB515"/>
      <c r="YC515"/>
      <c r="YD515"/>
      <c r="YE515"/>
      <c r="YF515"/>
      <c r="YG515"/>
      <c r="YH515"/>
      <c r="YI515"/>
      <c r="YJ515"/>
      <c r="YK515"/>
      <c r="YL515"/>
      <c r="YM515"/>
      <c r="YN515"/>
      <c r="YO515"/>
      <c r="YP515"/>
      <c r="YQ515"/>
      <c r="YR515"/>
      <c r="YS515"/>
      <c r="YT515"/>
      <c r="YU515"/>
      <c r="YV515"/>
      <c r="YW515"/>
      <c r="YX515"/>
      <c r="YY515"/>
      <c r="YZ515"/>
      <c r="ZA515"/>
      <c r="ZB515"/>
      <c r="ZC515"/>
      <c r="ZD515"/>
      <c r="ZE515"/>
      <c r="ZF515"/>
      <c r="ZG515"/>
      <c r="ZH515"/>
      <c r="ZI515"/>
      <c r="ZJ515"/>
      <c r="ZK515"/>
      <c r="ZL515"/>
      <c r="ZM515"/>
      <c r="ZN515"/>
      <c r="ZO515"/>
      <c r="ZP515"/>
      <c r="ZQ515"/>
      <c r="ZR515"/>
      <c r="ZS515"/>
      <c r="ZT515"/>
      <c r="ZU515"/>
      <c r="ZV515"/>
      <c r="ZW515"/>
      <c r="ZX515"/>
      <c r="ZY515"/>
      <c r="ZZ515"/>
      <c r="AAA515"/>
      <c r="AAB515"/>
      <c r="AAC515"/>
      <c r="AAD515"/>
      <c r="AAE515"/>
      <c r="AAF515"/>
      <c r="AAG515"/>
      <c r="AAH515"/>
      <c r="AAI515"/>
      <c r="AAJ515"/>
      <c r="AAK515"/>
      <c r="AAL515"/>
      <c r="AAM515"/>
      <c r="AAN515"/>
      <c r="AAO515"/>
      <c r="AAP515"/>
      <c r="AAQ515"/>
      <c r="AAR515"/>
      <c r="AAS515"/>
      <c r="AAT515"/>
      <c r="AAU515"/>
      <c r="AAV515"/>
      <c r="AAW515"/>
      <c r="AAX515"/>
      <c r="AAY515"/>
      <c r="AAZ515"/>
      <c r="ABA515"/>
      <c r="ABB515"/>
      <c r="ABC515"/>
      <c r="ABD515"/>
      <c r="ABE515"/>
      <c r="ABF515"/>
      <c r="ABG515"/>
      <c r="ABH515"/>
      <c r="ABI515"/>
      <c r="ABJ515"/>
      <c r="ABK515"/>
      <c r="ABL515"/>
      <c r="ABM515"/>
      <c r="ABN515"/>
      <c r="ABO515"/>
      <c r="ABP515"/>
      <c r="ABQ515"/>
      <c r="ABR515"/>
      <c r="ABS515"/>
      <c r="ABT515"/>
      <c r="ABU515"/>
      <c r="ABV515"/>
      <c r="ABW515"/>
      <c r="ABX515"/>
      <c r="ABY515"/>
      <c r="ABZ515"/>
      <c r="ACA515"/>
      <c r="ACB515"/>
      <c r="ACC515"/>
      <c r="ACD515"/>
      <c r="ACE515"/>
      <c r="ACF515"/>
      <c r="ACG515"/>
      <c r="ACH515"/>
      <c r="ACI515"/>
      <c r="ACJ515"/>
      <c r="ACK515"/>
      <c r="ACL515"/>
      <c r="ACM515"/>
      <c r="ACN515"/>
      <c r="ACO515"/>
      <c r="ACP515"/>
      <c r="ACQ515"/>
      <c r="ACR515"/>
      <c r="ACS515"/>
      <c r="ACT515"/>
      <c r="ACU515"/>
      <c r="ACV515"/>
      <c r="ACW515"/>
      <c r="ACX515"/>
      <c r="ACY515"/>
      <c r="ACZ515"/>
      <c r="ADA515"/>
      <c r="ADB515"/>
      <c r="ADC515"/>
      <c r="ADD515"/>
      <c r="ADE515"/>
      <c r="ADF515"/>
      <c r="ADG515"/>
      <c r="ADH515"/>
      <c r="ADI515"/>
      <c r="ADJ515"/>
      <c r="ADK515"/>
      <c r="ADL515"/>
      <c r="ADM515"/>
      <c r="ADN515"/>
      <c r="ADO515"/>
      <c r="ADP515"/>
      <c r="ADQ515"/>
      <c r="ADR515"/>
      <c r="ADS515"/>
      <c r="ADT515"/>
      <c r="ADU515"/>
      <c r="ADV515"/>
      <c r="ADW515"/>
      <c r="ADX515"/>
      <c r="ADY515"/>
      <c r="ADZ515"/>
      <c r="AEA515"/>
      <c r="AEB515"/>
      <c r="AEC515"/>
      <c r="AED515"/>
      <c r="AEE515"/>
      <c r="AEF515"/>
      <c r="AEG515"/>
      <c r="AEH515"/>
      <c r="AEI515"/>
      <c r="AEJ515"/>
      <c r="AEK515"/>
      <c r="AEL515"/>
      <c r="AEM515"/>
      <c r="AEN515"/>
      <c r="AEO515"/>
      <c r="AEP515"/>
      <c r="AEQ515"/>
      <c r="AER515"/>
      <c r="AES515"/>
      <c r="AET515"/>
      <c r="AEU515"/>
      <c r="AEV515"/>
      <c r="AEW515"/>
      <c r="AEX515"/>
      <c r="AEY515"/>
      <c r="AEZ515"/>
      <c r="AFA515"/>
      <c r="AFB515"/>
      <c r="AFC515"/>
      <c r="AFD515"/>
      <c r="AFE515"/>
      <c r="AFF515"/>
      <c r="AFG515"/>
      <c r="AFH515"/>
      <c r="AFI515"/>
      <c r="AFJ515"/>
      <c r="AFK515"/>
      <c r="AFL515"/>
      <c r="AFM515"/>
      <c r="AFN515"/>
      <c r="AFO515"/>
      <c r="AFP515"/>
      <c r="AFQ515"/>
      <c r="AFR515"/>
      <c r="AFS515"/>
      <c r="AFT515"/>
      <c r="AFU515"/>
      <c r="AFV515"/>
      <c r="AFW515"/>
      <c r="AFX515"/>
      <c r="AFY515"/>
      <c r="AFZ515"/>
      <c r="AGA515"/>
      <c r="AGB515"/>
      <c r="AGC515"/>
      <c r="AGD515"/>
      <c r="AGE515"/>
      <c r="AGF515"/>
      <c r="AGG515"/>
      <c r="AGH515"/>
      <c r="AGI515"/>
      <c r="AGJ515"/>
      <c r="AGK515"/>
      <c r="AGL515"/>
      <c r="AGM515"/>
      <c r="AGN515"/>
      <c r="AGO515"/>
      <c r="AGP515"/>
      <c r="AGQ515"/>
      <c r="AGR515"/>
      <c r="AGS515"/>
      <c r="AGT515"/>
      <c r="AGU515"/>
      <c r="AGV515"/>
      <c r="AGW515"/>
      <c r="AGX515"/>
      <c r="AGY515"/>
      <c r="AGZ515"/>
      <c r="AHA515"/>
      <c r="AHB515"/>
      <c r="AHC515"/>
      <c r="AHD515"/>
      <c r="AHE515"/>
      <c r="AHF515"/>
      <c r="AHG515"/>
      <c r="AHH515"/>
      <c r="AHI515"/>
      <c r="AHJ515"/>
      <c r="AHK515"/>
      <c r="AHL515"/>
      <c r="AHM515"/>
      <c r="AHN515"/>
      <c r="AHO515"/>
      <c r="AHP515"/>
      <c r="AHQ515"/>
      <c r="AHR515"/>
      <c r="AHS515"/>
      <c r="AHT515"/>
      <c r="AHU515"/>
      <c r="AHV515"/>
      <c r="AHW515"/>
      <c r="AHX515"/>
      <c r="AHY515"/>
      <c r="AHZ515"/>
      <c r="AIA515"/>
      <c r="AIB515"/>
      <c r="AIC515"/>
      <c r="AID515"/>
      <c r="AIE515"/>
      <c r="AIF515"/>
      <c r="AIG515"/>
      <c r="AIH515"/>
      <c r="AII515"/>
      <c r="AIJ515"/>
      <c r="AIK515"/>
      <c r="AIL515"/>
      <c r="AIM515"/>
      <c r="AIN515"/>
      <c r="AIO515"/>
      <c r="AIP515"/>
      <c r="AIQ515"/>
      <c r="AIR515"/>
      <c r="AIS515"/>
      <c r="AIT515"/>
      <c r="AIU515"/>
      <c r="AIV515"/>
      <c r="AIW515"/>
      <c r="AIX515"/>
      <c r="AIY515"/>
      <c r="AIZ515"/>
      <c r="AJA515"/>
      <c r="AJB515"/>
      <c r="AJC515"/>
      <c r="AJD515"/>
      <c r="AJE515"/>
      <c r="AJF515"/>
      <c r="AJG515"/>
      <c r="AJH515"/>
      <c r="AJI515"/>
      <c r="AJJ515"/>
      <c r="AJK515"/>
      <c r="AJL515"/>
      <c r="AJM515"/>
      <c r="AJN515"/>
      <c r="AJO515"/>
      <c r="AJP515"/>
      <c r="AJQ515"/>
      <c r="AJR515"/>
      <c r="AJS515"/>
      <c r="AJT515"/>
      <c r="AJU515"/>
      <c r="AJV515"/>
      <c r="AJW515"/>
      <c r="AJX515"/>
      <c r="AJY515"/>
      <c r="AJZ515"/>
      <c r="AKA515"/>
      <c r="AKB515"/>
      <c r="AKC515"/>
      <c r="AKD515"/>
      <c r="AKE515"/>
      <c r="AKF515"/>
      <c r="AKG515"/>
      <c r="AKH515"/>
      <c r="AKI515"/>
      <c r="AKJ515"/>
      <c r="AKK515"/>
      <c r="AKL515"/>
      <c r="AKM515"/>
      <c r="AKN515"/>
      <c r="AKO515"/>
      <c r="AKP515"/>
      <c r="AKQ515"/>
      <c r="AKR515"/>
      <c r="AKS515"/>
      <c r="AKT515"/>
      <c r="AKU515"/>
      <c r="AKV515"/>
      <c r="AKW515"/>
      <c r="AKX515"/>
      <c r="AKY515"/>
      <c r="AKZ515"/>
      <c r="ALA515"/>
      <c r="ALB515"/>
      <c r="ALC515"/>
      <c r="ALD515"/>
      <c r="ALE515"/>
      <c r="ALF515"/>
      <c r="ALG515"/>
      <c r="ALH515"/>
      <c r="ALI515"/>
      <c r="ALJ515"/>
      <c r="ALK515"/>
      <c r="ALL515"/>
      <c r="ALM515"/>
      <c r="ALN515"/>
      <c r="ALO515"/>
      <c r="ALP515"/>
      <c r="ALQ515"/>
      <c r="ALR515"/>
      <c r="ALS515"/>
      <c r="ALT515"/>
      <c r="ALU515"/>
      <c r="ALV515"/>
      <c r="ALW515"/>
      <c r="ALX515"/>
      <c r="ALY515"/>
      <c r="ALZ515"/>
      <c r="AMA515"/>
      <c r="AMB515"/>
      <c r="AMC515"/>
      <c r="AMD515"/>
      <c r="AME515"/>
      <c r="AMF515"/>
      <c r="AMG515"/>
      <c r="AMH515"/>
      <c r="AMI515"/>
      <c r="AMJ515"/>
      <c r="AMK515"/>
      <c r="AML515"/>
      <c r="AMM515"/>
    </row>
    <row r="516" spans="1:1027" ht="34.15" customHeight="1">
      <c r="A516" s="656"/>
      <c r="B516" s="657"/>
      <c r="C516" s="263"/>
      <c r="D516" s="161" t="s">
        <v>323</v>
      </c>
      <c r="E516" s="700" t="s">
        <v>247</v>
      </c>
      <c r="F516" s="700"/>
      <c r="G516" s="265">
        <v>2000</v>
      </c>
      <c r="H516" s="265">
        <v>2000</v>
      </c>
      <c r="I516" s="273">
        <v>80</v>
      </c>
      <c r="J516" s="259">
        <f t="shared" si="54"/>
        <v>4</v>
      </c>
      <c r="K516" s="259">
        <f t="shared" si="55"/>
        <v>100</v>
      </c>
      <c r="L516" s="313"/>
      <c r="M516" s="313"/>
      <c r="N516" s="313"/>
      <c r="P516" s="267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  <c r="XY516"/>
      <c r="XZ516"/>
      <c r="YA516"/>
      <c r="YB516"/>
      <c r="YC516"/>
      <c r="YD516"/>
      <c r="YE516"/>
      <c r="YF516"/>
      <c r="YG516"/>
      <c r="YH516"/>
      <c r="YI516"/>
      <c r="YJ516"/>
      <c r="YK516"/>
      <c r="YL516"/>
      <c r="YM516"/>
      <c r="YN516"/>
      <c r="YO516"/>
      <c r="YP516"/>
      <c r="YQ516"/>
      <c r="YR516"/>
      <c r="YS516"/>
      <c r="YT516"/>
      <c r="YU516"/>
      <c r="YV516"/>
      <c r="YW516"/>
      <c r="YX516"/>
      <c r="YY516"/>
      <c r="YZ516"/>
      <c r="ZA516"/>
      <c r="ZB516"/>
      <c r="ZC516"/>
      <c r="ZD516"/>
      <c r="ZE516"/>
      <c r="ZF516"/>
      <c r="ZG516"/>
      <c r="ZH516"/>
      <c r="ZI516"/>
      <c r="ZJ516"/>
      <c r="ZK516"/>
      <c r="ZL516"/>
      <c r="ZM516"/>
      <c r="ZN516"/>
      <c r="ZO516"/>
      <c r="ZP516"/>
      <c r="ZQ516"/>
      <c r="ZR516"/>
      <c r="ZS516"/>
      <c r="ZT516"/>
      <c r="ZU516"/>
      <c r="ZV516"/>
      <c r="ZW516"/>
      <c r="ZX516"/>
      <c r="ZY516"/>
      <c r="ZZ516"/>
      <c r="AAA516"/>
      <c r="AAB516"/>
      <c r="AAC516"/>
      <c r="AAD516"/>
      <c r="AAE516"/>
      <c r="AAF516"/>
      <c r="AAG516"/>
      <c r="AAH516"/>
      <c r="AAI516"/>
      <c r="AAJ516"/>
      <c r="AAK516"/>
      <c r="AAL516"/>
      <c r="AAM516"/>
      <c r="AAN516"/>
      <c r="AAO516"/>
      <c r="AAP516"/>
      <c r="AAQ516"/>
      <c r="AAR516"/>
      <c r="AAS516"/>
      <c r="AAT516"/>
      <c r="AAU516"/>
      <c r="AAV516"/>
      <c r="AAW516"/>
      <c r="AAX516"/>
      <c r="AAY516"/>
      <c r="AAZ516"/>
      <c r="ABA516"/>
      <c r="ABB516"/>
      <c r="ABC516"/>
      <c r="ABD516"/>
      <c r="ABE516"/>
      <c r="ABF516"/>
      <c r="ABG516"/>
      <c r="ABH516"/>
      <c r="ABI516"/>
      <c r="ABJ516"/>
      <c r="ABK516"/>
      <c r="ABL516"/>
      <c r="ABM516"/>
      <c r="ABN516"/>
      <c r="ABO516"/>
      <c r="ABP516"/>
      <c r="ABQ516"/>
      <c r="ABR516"/>
      <c r="ABS516"/>
      <c r="ABT516"/>
      <c r="ABU516"/>
      <c r="ABV516"/>
      <c r="ABW516"/>
      <c r="ABX516"/>
      <c r="ABY516"/>
      <c r="ABZ516"/>
      <c r="ACA516"/>
      <c r="ACB516"/>
      <c r="ACC516"/>
      <c r="ACD516"/>
      <c r="ACE516"/>
      <c r="ACF516"/>
      <c r="ACG516"/>
      <c r="ACH516"/>
      <c r="ACI516"/>
      <c r="ACJ516"/>
      <c r="ACK516"/>
      <c r="ACL516"/>
      <c r="ACM516"/>
      <c r="ACN516"/>
      <c r="ACO516"/>
      <c r="ACP516"/>
      <c r="ACQ516"/>
      <c r="ACR516"/>
      <c r="ACS516"/>
      <c r="ACT516"/>
      <c r="ACU516"/>
      <c r="ACV516"/>
      <c r="ACW516"/>
      <c r="ACX516"/>
      <c r="ACY516"/>
      <c r="ACZ516"/>
      <c r="ADA516"/>
      <c r="ADB516"/>
      <c r="ADC516"/>
      <c r="ADD516"/>
      <c r="ADE516"/>
      <c r="ADF516"/>
      <c r="ADG516"/>
      <c r="ADH516"/>
      <c r="ADI516"/>
      <c r="ADJ516"/>
      <c r="ADK516"/>
      <c r="ADL516"/>
      <c r="ADM516"/>
      <c r="ADN516"/>
      <c r="ADO516"/>
      <c r="ADP516"/>
      <c r="ADQ516"/>
      <c r="ADR516"/>
      <c r="ADS516"/>
      <c r="ADT516"/>
      <c r="ADU516"/>
      <c r="ADV516"/>
      <c r="ADW516"/>
      <c r="ADX516"/>
      <c r="ADY516"/>
      <c r="ADZ516"/>
      <c r="AEA516"/>
      <c r="AEB516"/>
      <c r="AEC516"/>
      <c r="AED516"/>
      <c r="AEE516"/>
      <c r="AEF516"/>
      <c r="AEG516"/>
      <c r="AEH516"/>
      <c r="AEI516"/>
      <c r="AEJ516"/>
      <c r="AEK516"/>
      <c r="AEL516"/>
      <c r="AEM516"/>
      <c r="AEN516"/>
      <c r="AEO516"/>
      <c r="AEP516"/>
      <c r="AEQ516"/>
      <c r="AER516"/>
      <c r="AES516"/>
      <c r="AET516"/>
      <c r="AEU516"/>
      <c r="AEV516"/>
      <c r="AEW516"/>
      <c r="AEX516"/>
      <c r="AEY516"/>
      <c r="AEZ516"/>
      <c r="AFA516"/>
      <c r="AFB516"/>
      <c r="AFC516"/>
      <c r="AFD516"/>
      <c r="AFE516"/>
      <c r="AFF516"/>
      <c r="AFG516"/>
      <c r="AFH516"/>
      <c r="AFI516"/>
      <c r="AFJ516"/>
      <c r="AFK516"/>
      <c r="AFL516"/>
      <c r="AFM516"/>
      <c r="AFN516"/>
      <c r="AFO516"/>
      <c r="AFP516"/>
      <c r="AFQ516"/>
      <c r="AFR516"/>
      <c r="AFS516"/>
      <c r="AFT516"/>
      <c r="AFU516"/>
      <c r="AFV516"/>
      <c r="AFW516"/>
      <c r="AFX516"/>
      <c r="AFY516"/>
      <c r="AFZ516"/>
      <c r="AGA516"/>
      <c r="AGB516"/>
      <c r="AGC516"/>
      <c r="AGD516"/>
      <c r="AGE516"/>
      <c r="AGF516"/>
      <c r="AGG516"/>
      <c r="AGH516"/>
      <c r="AGI516"/>
      <c r="AGJ516"/>
      <c r="AGK516"/>
      <c r="AGL516"/>
      <c r="AGM516"/>
      <c r="AGN516"/>
      <c r="AGO516"/>
      <c r="AGP516"/>
      <c r="AGQ516"/>
      <c r="AGR516"/>
      <c r="AGS516"/>
      <c r="AGT516"/>
      <c r="AGU516"/>
      <c r="AGV516"/>
      <c r="AGW516"/>
      <c r="AGX516"/>
      <c r="AGY516"/>
      <c r="AGZ516"/>
      <c r="AHA516"/>
      <c r="AHB516"/>
      <c r="AHC516"/>
      <c r="AHD516"/>
      <c r="AHE516"/>
      <c r="AHF516"/>
      <c r="AHG516"/>
      <c r="AHH516"/>
      <c r="AHI516"/>
      <c r="AHJ516"/>
      <c r="AHK516"/>
      <c r="AHL516"/>
      <c r="AHM516"/>
      <c r="AHN516"/>
      <c r="AHO516"/>
      <c r="AHP516"/>
      <c r="AHQ516"/>
      <c r="AHR516"/>
      <c r="AHS516"/>
      <c r="AHT516"/>
      <c r="AHU516"/>
      <c r="AHV516"/>
      <c r="AHW516"/>
      <c r="AHX516"/>
      <c r="AHY516"/>
      <c r="AHZ516"/>
      <c r="AIA516"/>
      <c r="AIB516"/>
      <c r="AIC516"/>
      <c r="AID516"/>
      <c r="AIE516"/>
      <c r="AIF516"/>
      <c r="AIG516"/>
      <c r="AIH516"/>
      <c r="AII516"/>
      <c r="AIJ516"/>
      <c r="AIK516"/>
      <c r="AIL516"/>
      <c r="AIM516"/>
      <c r="AIN516"/>
      <c r="AIO516"/>
      <c r="AIP516"/>
      <c r="AIQ516"/>
      <c r="AIR516"/>
      <c r="AIS516"/>
      <c r="AIT516"/>
      <c r="AIU516"/>
      <c r="AIV516"/>
      <c r="AIW516"/>
      <c r="AIX516"/>
      <c r="AIY516"/>
      <c r="AIZ516"/>
      <c r="AJA516"/>
      <c r="AJB516"/>
      <c r="AJC516"/>
      <c r="AJD516"/>
      <c r="AJE516"/>
      <c r="AJF516"/>
      <c r="AJG516"/>
      <c r="AJH516"/>
      <c r="AJI516"/>
      <c r="AJJ516"/>
      <c r="AJK516"/>
      <c r="AJL516"/>
      <c r="AJM516"/>
      <c r="AJN516"/>
      <c r="AJO516"/>
      <c r="AJP516"/>
      <c r="AJQ516"/>
      <c r="AJR516"/>
      <c r="AJS516"/>
      <c r="AJT516"/>
      <c r="AJU516"/>
      <c r="AJV516"/>
      <c r="AJW516"/>
      <c r="AJX516"/>
      <c r="AJY516"/>
      <c r="AJZ516"/>
      <c r="AKA516"/>
      <c r="AKB516"/>
      <c r="AKC516"/>
      <c r="AKD516"/>
      <c r="AKE516"/>
      <c r="AKF516"/>
      <c r="AKG516"/>
      <c r="AKH516"/>
      <c r="AKI516"/>
      <c r="AKJ516"/>
      <c r="AKK516"/>
      <c r="AKL516"/>
      <c r="AKM516"/>
      <c r="AKN516"/>
      <c r="AKO516"/>
      <c r="AKP516"/>
      <c r="AKQ516"/>
      <c r="AKR516"/>
      <c r="AKS516"/>
      <c r="AKT516"/>
      <c r="AKU516"/>
      <c r="AKV516"/>
      <c r="AKW516"/>
      <c r="AKX516"/>
      <c r="AKY516"/>
      <c r="AKZ516"/>
      <c r="ALA516"/>
      <c r="ALB516"/>
      <c r="ALC516"/>
      <c r="ALD516"/>
      <c r="ALE516"/>
      <c r="ALF516"/>
      <c r="ALG516"/>
      <c r="ALH516"/>
      <c r="ALI516"/>
      <c r="ALJ516"/>
      <c r="ALK516"/>
      <c r="ALL516"/>
      <c r="ALM516"/>
      <c r="ALN516"/>
      <c r="ALO516"/>
      <c r="ALP516"/>
      <c r="ALQ516"/>
      <c r="ALR516"/>
      <c r="ALS516"/>
      <c r="ALT516"/>
      <c r="ALU516"/>
      <c r="ALV516"/>
      <c r="ALW516"/>
      <c r="ALX516"/>
      <c r="ALY516"/>
      <c r="ALZ516"/>
      <c r="AMA516"/>
      <c r="AMB516"/>
      <c r="AMC516"/>
      <c r="AMD516"/>
      <c r="AME516"/>
      <c r="AMF516"/>
      <c r="AMG516"/>
      <c r="AMH516"/>
      <c r="AMI516"/>
      <c r="AMJ516"/>
      <c r="AMK516"/>
      <c r="AML516"/>
      <c r="AMM516"/>
    </row>
    <row r="517" spans="1:1027" s="411" customFormat="1" ht="40.5" customHeight="1">
      <c r="A517" s="689"/>
      <c r="B517" s="690"/>
      <c r="C517" s="491">
        <v>85506</v>
      </c>
      <c r="D517" s="491"/>
      <c r="E517" s="678" t="s">
        <v>648</v>
      </c>
      <c r="F517" s="679"/>
      <c r="G517" s="272">
        <f>G518</f>
        <v>27000</v>
      </c>
      <c r="H517" s="272">
        <f t="shared" ref="H517:I517" si="59">H518</f>
        <v>27000</v>
      </c>
      <c r="I517" s="272">
        <f t="shared" si="59"/>
        <v>13500</v>
      </c>
      <c r="J517" s="259">
        <f t="shared" si="54"/>
        <v>50</v>
      </c>
      <c r="K517" s="259">
        <f t="shared" si="55"/>
        <v>100</v>
      </c>
      <c r="L517" s="313"/>
      <c r="M517" s="313"/>
      <c r="N517" s="313"/>
      <c r="O517" s="260"/>
      <c r="P517" s="261"/>
    </row>
    <row r="518" spans="1:1027" ht="63" customHeight="1">
      <c r="A518" s="656"/>
      <c r="B518" s="657"/>
      <c r="C518" s="263"/>
      <c r="D518" s="263">
        <v>2580</v>
      </c>
      <c r="E518" s="658" t="s">
        <v>517</v>
      </c>
      <c r="F518" s="659"/>
      <c r="G518" s="265">
        <v>27000</v>
      </c>
      <c r="H518" s="265">
        <v>27000</v>
      </c>
      <c r="I518" s="273">
        <v>13500</v>
      </c>
      <c r="J518" s="259">
        <f t="shared" si="54"/>
        <v>50</v>
      </c>
      <c r="K518" s="259">
        <f t="shared" si="55"/>
        <v>100</v>
      </c>
      <c r="L518" s="313"/>
      <c r="M518" s="313"/>
      <c r="N518" s="313"/>
      <c r="P518" s="267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  <c r="TH518"/>
      <c r="TI518"/>
      <c r="TJ518"/>
      <c r="TK518"/>
      <c r="TL518"/>
      <c r="TM518"/>
      <c r="TN518"/>
      <c r="TO518"/>
      <c r="TP518"/>
      <c r="TQ518"/>
      <c r="TR518"/>
      <c r="TS518"/>
      <c r="TT518"/>
      <c r="TU518"/>
      <c r="TV518"/>
      <c r="TW518"/>
      <c r="TX518"/>
      <c r="TY518"/>
      <c r="TZ518"/>
      <c r="UA518"/>
      <c r="UB518"/>
      <c r="UC518"/>
      <c r="UD518"/>
      <c r="UE518"/>
      <c r="UF518"/>
      <c r="UG518"/>
      <c r="UH518"/>
      <c r="UI518"/>
      <c r="UJ518"/>
      <c r="UK518"/>
      <c r="UL518"/>
      <c r="UM518"/>
      <c r="UN518"/>
      <c r="UO518"/>
      <c r="UP518"/>
      <c r="UQ518"/>
      <c r="UR518"/>
      <c r="US518"/>
      <c r="UT518"/>
      <c r="UU518"/>
      <c r="UV518"/>
      <c r="UW518"/>
      <c r="UX518"/>
      <c r="UY518"/>
      <c r="UZ518"/>
      <c r="VA518"/>
      <c r="VB518"/>
      <c r="VC518"/>
      <c r="VD518"/>
      <c r="VE518"/>
      <c r="VF518"/>
      <c r="VG518"/>
      <c r="VH518"/>
      <c r="VI518"/>
      <c r="VJ518"/>
      <c r="VK518"/>
      <c r="VL518"/>
      <c r="VM518"/>
      <c r="VN518"/>
      <c r="VO518"/>
      <c r="VP518"/>
      <c r="VQ518"/>
      <c r="VR518"/>
      <c r="VS518"/>
      <c r="VT518"/>
      <c r="VU518"/>
      <c r="VV518"/>
      <c r="VW518"/>
      <c r="VX518"/>
      <c r="VY518"/>
      <c r="VZ518"/>
      <c r="WA518"/>
      <c r="WB518"/>
      <c r="WC518"/>
      <c r="WD518"/>
      <c r="WE518"/>
      <c r="WF518"/>
      <c r="WG518"/>
      <c r="WH518"/>
      <c r="WI518"/>
      <c r="WJ518"/>
      <c r="WK518"/>
      <c r="WL518"/>
      <c r="WM518"/>
      <c r="WN518"/>
      <c r="WO518"/>
      <c r="WP518"/>
      <c r="WQ518"/>
      <c r="WR518"/>
      <c r="WS518"/>
      <c r="WT518"/>
      <c r="WU518"/>
      <c r="WV518"/>
      <c r="WW518"/>
      <c r="WX518"/>
      <c r="WY518"/>
      <c r="WZ518"/>
      <c r="XA518"/>
      <c r="XB518"/>
      <c r="XC518"/>
      <c r="XD518"/>
      <c r="XE518"/>
      <c r="XF518"/>
      <c r="XG518"/>
      <c r="XH518"/>
      <c r="XI518"/>
      <c r="XJ518"/>
      <c r="XK518"/>
      <c r="XL518"/>
      <c r="XM518"/>
      <c r="XN518"/>
      <c r="XO518"/>
      <c r="XP518"/>
      <c r="XQ518"/>
      <c r="XR518"/>
      <c r="XS518"/>
      <c r="XT518"/>
      <c r="XU518"/>
      <c r="XV518"/>
      <c r="XW518"/>
      <c r="XX518"/>
      <c r="XY518"/>
      <c r="XZ518"/>
      <c r="YA518"/>
      <c r="YB518"/>
      <c r="YC518"/>
      <c r="YD518"/>
      <c r="YE518"/>
      <c r="YF518"/>
      <c r="YG518"/>
      <c r="YH518"/>
      <c r="YI518"/>
      <c r="YJ518"/>
      <c r="YK518"/>
      <c r="YL518"/>
      <c r="YM518"/>
      <c r="YN518"/>
      <c r="YO518"/>
      <c r="YP518"/>
      <c r="YQ518"/>
      <c r="YR518"/>
      <c r="YS518"/>
      <c r="YT518"/>
      <c r="YU518"/>
      <c r="YV518"/>
      <c r="YW518"/>
      <c r="YX518"/>
      <c r="YY518"/>
      <c r="YZ518"/>
      <c r="ZA518"/>
      <c r="ZB518"/>
      <c r="ZC518"/>
      <c r="ZD518"/>
      <c r="ZE518"/>
      <c r="ZF518"/>
      <c r="ZG518"/>
      <c r="ZH518"/>
      <c r="ZI518"/>
      <c r="ZJ518"/>
      <c r="ZK518"/>
      <c r="ZL518"/>
      <c r="ZM518"/>
      <c r="ZN518"/>
      <c r="ZO518"/>
      <c r="ZP518"/>
      <c r="ZQ518"/>
      <c r="ZR518"/>
      <c r="ZS518"/>
      <c r="ZT518"/>
      <c r="ZU518"/>
      <c r="ZV518"/>
      <c r="ZW518"/>
      <c r="ZX518"/>
      <c r="ZY518"/>
      <c r="ZZ518"/>
      <c r="AAA518"/>
      <c r="AAB518"/>
      <c r="AAC518"/>
      <c r="AAD518"/>
      <c r="AAE518"/>
      <c r="AAF518"/>
      <c r="AAG518"/>
      <c r="AAH518"/>
      <c r="AAI518"/>
      <c r="AAJ518"/>
      <c r="AAK518"/>
      <c r="AAL518"/>
      <c r="AAM518"/>
      <c r="AAN518"/>
      <c r="AAO518"/>
      <c r="AAP518"/>
      <c r="AAQ518"/>
      <c r="AAR518"/>
      <c r="AAS518"/>
      <c r="AAT518"/>
      <c r="AAU518"/>
      <c r="AAV518"/>
      <c r="AAW518"/>
      <c r="AAX518"/>
      <c r="AAY518"/>
      <c r="AAZ518"/>
      <c r="ABA518"/>
      <c r="ABB518"/>
      <c r="ABC518"/>
      <c r="ABD518"/>
      <c r="ABE518"/>
      <c r="ABF518"/>
      <c r="ABG518"/>
      <c r="ABH518"/>
      <c r="ABI518"/>
      <c r="ABJ518"/>
      <c r="ABK518"/>
      <c r="ABL518"/>
      <c r="ABM518"/>
      <c r="ABN518"/>
      <c r="ABO518"/>
      <c r="ABP518"/>
      <c r="ABQ518"/>
      <c r="ABR518"/>
      <c r="ABS518"/>
      <c r="ABT518"/>
      <c r="ABU518"/>
      <c r="ABV518"/>
      <c r="ABW518"/>
      <c r="ABX518"/>
      <c r="ABY518"/>
      <c r="ABZ518"/>
      <c r="ACA518"/>
      <c r="ACB518"/>
      <c r="ACC518"/>
      <c r="ACD518"/>
      <c r="ACE518"/>
      <c r="ACF518"/>
      <c r="ACG518"/>
      <c r="ACH518"/>
      <c r="ACI518"/>
      <c r="ACJ518"/>
      <c r="ACK518"/>
      <c r="ACL518"/>
      <c r="ACM518"/>
      <c r="ACN518"/>
      <c r="ACO518"/>
      <c r="ACP518"/>
      <c r="ACQ518"/>
      <c r="ACR518"/>
      <c r="ACS518"/>
      <c r="ACT518"/>
      <c r="ACU518"/>
      <c r="ACV518"/>
      <c r="ACW518"/>
      <c r="ACX518"/>
      <c r="ACY518"/>
      <c r="ACZ518"/>
      <c r="ADA518"/>
      <c r="ADB518"/>
      <c r="ADC518"/>
      <c r="ADD518"/>
      <c r="ADE518"/>
      <c r="ADF518"/>
      <c r="ADG518"/>
      <c r="ADH518"/>
      <c r="ADI518"/>
      <c r="ADJ518"/>
      <c r="ADK518"/>
      <c r="ADL518"/>
      <c r="ADM518"/>
      <c r="ADN518"/>
      <c r="ADO518"/>
      <c r="ADP518"/>
      <c r="ADQ518"/>
      <c r="ADR518"/>
      <c r="ADS518"/>
      <c r="ADT518"/>
      <c r="ADU518"/>
      <c r="ADV518"/>
      <c r="ADW518"/>
      <c r="ADX518"/>
      <c r="ADY518"/>
      <c r="ADZ518"/>
      <c r="AEA518"/>
      <c r="AEB518"/>
      <c r="AEC518"/>
      <c r="AED518"/>
      <c r="AEE518"/>
      <c r="AEF518"/>
      <c r="AEG518"/>
      <c r="AEH518"/>
      <c r="AEI518"/>
      <c r="AEJ518"/>
      <c r="AEK518"/>
      <c r="AEL518"/>
      <c r="AEM518"/>
      <c r="AEN518"/>
      <c r="AEO518"/>
      <c r="AEP518"/>
      <c r="AEQ518"/>
      <c r="AER518"/>
      <c r="AES518"/>
      <c r="AET518"/>
      <c r="AEU518"/>
      <c r="AEV518"/>
      <c r="AEW518"/>
      <c r="AEX518"/>
      <c r="AEY518"/>
      <c r="AEZ518"/>
      <c r="AFA518"/>
      <c r="AFB518"/>
      <c r="AFC518"/>
      <c r="AFD518"/>
      <c r="AFE518"/>
      <c r="AFF518"/>
      <c r="AFG518"/>
      <c r="AFH518"/>
      <c r="AFI518"/>
      <c r="AFJ518"/>
      <c r="AFK518"/>
      <c r="AFL518"/>
      <c r="AFM518"/>
      <c r="AFN518"/>
      <c r="AFO518"/>
      <c r="AFP518"/>
      <c r="AFQ518"/>
      <c r="AFR518"/>
      <c r="AFS518"/>
      <c r="AFT518"/>
      <c r="AFU518"/>
      <c r="AFV518"/>
      <c r="AFW518"/>
      <c r="AFX518"/>
      <c r="AFY518"/>
      <c r="AFZ518"/>
      <c r="AGA518"/>
      <c r="AGB518"/>
      <c r="AGC518"/>
      <c r="AGD518"/>
      <c r="AGE518"/>
      <c r="AGF518"/>
      <c r="AGG518"/>
      <c r="AGH518"/>
      <c r="AGI518"/>
      <c r="AGJ518"/>
      <c r="AGK518"/>
      <c r="AGL518"/>
      <c r="AGM518"/>
      <c r="AGN518"/>
      <c r="AGO518"/>
      <c r="AGP518"/>
      <c r="AGQ518"/>
      <c r="AGR518"/>
      <c r="AGS518"/>
      <c r="AGT518"/>
      <c r="AGU518"/>
      <c r="AGV518"/>
      <c r="AGW518"/>
      <c r="AGX518"/>
      <c r="AGY518"/>
      <c r="AGZ518"/>
      <c r="AHA518"/>
      <c r="AHB518"/>
      <c r="AHC518"/>
      <c r="AHD518"/>
      <c r="AHE518"/>
      <c r="AHF518"/>
      <c r="AHG518"/>
      <c r="AHH518"/>
      <c r="AHI518"/>
      <c r="AHJ518"/>
      <c r="AHK518"/>
      <c r="AHL518"/>
      <c r="AHM518"/>
      <c r="AHN518"/>
      <c r="AHO518"/>
      <c r="AHP518"/>
      <c r="AHQ518"/>
      <c r="AHR518"/>
      <c r="AHS518"/>
      <c r="AHT518"/>
      <c r="AHU518"/>
      <c r="AHV518"/>
      <c r="AHW518"/>
      <c r="AHX518"/>
      <c r="AHY518"/>
      <c r="AHZ518"/>
      <c r="AIA518"/>
      <c r="AIB518"/>
      <c r="AIC518"/>
      <c r="AID518"/>
      <c r="AIE518"/>
      <c r="AIF518"/>
      <c r="AIG518"/>
      <c r="AIH518"/>
      <c r="AII518"/>
      <c r="AIJ518"/>
      <c r="AIK518"/>
      <c r="AIL518"/>
      <c r="AIM518"/>
      <c r="AIN518"/>
      <c r="AIO518"/>
      <c r="AIP518"/>
      <c r="AIQ518"/>
      <c r="AIR518"/>
      <c r="AIS518"/>
      <c r="AIT518"/>
      <c r="AIU518"/>
      <c r="AIV518"/>
      <c r="AIW518"/>
      <c r="AIX518"/>
      <c r="AIY518"/>
      <c r="AIZ518"/>
      <c r="AJA518"/>
      <c r="AJB518"/>
      <c r="AJC518"/>
      <c r="AJD518"/>
      <c r="AJE518"/>
      <c r="AJF518"/>
      <c r="AJG518"/>
      <c r="AJH518"/>
      <c r="AJI518"/>
      <c r="AJJ518"/>
      <c r="AJK518"/>
      <c r="AJL518"/>
      <c r="AJM518"/>
      <c r="AJN518"/>
      <c r="AJO518"/>
      <c r="AJP518"/>
      <c r="AJQ518"/>
      <c r="AJR518"/>
      <c r="AJS518"/>
      <c r="AJT518"/>
      <c r="AJU518"/>
      <c r="AJV518"/>
      <c r="AJW518"/>
      <c r="AJX518"/>
      <c r="AJY518"/>
      <c r="AJZ518"/>
      <c r="AKA518"/>
      <c r="AKB518"/>
      <c r="AKC518"/>
      <c r="AKD518"/>
      <c r="AKE518"/>
      <c r="AKF518"/>
      <c r="AKG518"/>
      <c r="AKH518"/>
      <c r="AKI518"/>
      <c r="AKJ518"/>
      <c r="AKK518"/>
      <c r="AKL518"/>
      <c r="AKM518"/>
      <c r="AKN518"/>
      <c r="AKO518"/>
      <c r="AKP518"/>
      <c r="AKQ518"/>
      <c r="AKR518"/>
      <c r="AKS518"/>
      <c r="AKT518"/>
      <c r="AKU518"/>
      <c r="AKV518"/>
      <c r="AKW518"/>
      <c r="AKX518"/>
      <c r="AKY518"/>
      <c r="AKZ518"/>
      <c r="ALA518"/>
      <c r="ALB518"/>
      <c r="ALC518"/>
      <c r="ALD518"/>
      <c r="ALE518"/>
      <c r="ALF518"/>
      <c r="ALG518"/>
      <c r="ALH518"/>
      <c r="ALI518"/>
      <c r="ALJ518"/>
      <c r="ALK518"/>
      <c r="ALL518"/>
      <c r="ALM518"/>
      <c r="ALN518"/>
      <c r="ALO518"/>
      <c r="ALP518"/>
      <c r="ALQ518"/>
      <c r="ALR518"/>
      <c r="ALS518"/>
      <c r="ALT518"/>
      <c r="ALU518"/>
      <c r="ALV518"/>
      <c r="ALW518"/>
      <c r="ALX518"/>
      <c r="ALY518"/>
      <c r="ALZ518"/>
      <c r="AMA518"/>
      <c r="AMB518"/>
      <c r="AMC518"/>
      <c r="AMD518"/>
      <c r="AME518"/>
      <c r="AMF518"/>
      <c r="AMG518"/>
      <c r="AMH518"/>
      <c r="AMI518"/>
      <c r="AMJ518"/>
      <c r="AMK518"/>
      <c r="AML518"/>
      <c r="AMM518"/>
    </row>
    <row r="519" spans="1:1027" s="411" customFormat="1" ht="31.15" customHeight="1">
      <c r="A519" s="689"/>
      <c r="B519" s="690"/>
      <c r="C519" s="499">
        <v>85595</v>
      </c>
      <c r="D519" s="499"/>
      <c r="E519" s="678" t="s">
        <v>70</v>
      </c>
      <c r="F519" s="679"/>
      <c r="G519" s="272">
        <f>SUM(G520:G523)</f>
        <v>0</v>
      </c>
      <c r="H519" s="272">
        <f t="shared" ref="H519:I519" si="60">SUM(H520:H523)</f>
        <v>20600</v>
      </c>
      <c r="I519" s="272">
        <f t="shared" si="60"/>
        <v>4120</v>
      </c>
      <c r="J519" s="259">
        <f t="shared" si="54"/>
        <v>20</v>
      </c>
      <c r="K519" s="259"/>
      <c r="L519" s="313"/>
      <c r="M519" s="313"/>
      <c r="N519" s="313"/>
      <c r="O519" s="260"/>
      <c r="P519" s="261"/>
    </row>
    <row r="520" spans="1:1027" ht="27.6" customHeight="1">
      <c r="A520" s="656"/>
      <c r="B520" s="657"/>
      <c r="C520" s="263"/>
      <c r="D520" s="263">
        <v>3110</v>
      </c>
      <c r="E520" s="658" t="s">
        <v>271</v>
      </c>
      <c r="F520" s="659"/>
      <c r="G520" s="265">
        <v>0</v>
      </c>
      <c r="H520" s="265">
        <v>20000</v>
      </c>
      <c r="I520" s="273">
        <v>4000</v>
      </c>
      <c r="J520" s="259">
        <f t="shared" si="54"/>
        <v>20</v>
      </c>
      <c r="K520" s="259"/>
      <c r="L520" s="313"/>
      <c r="M520" s="313"/>
      <c r="N520" s="313"/>
      <c r="P520" s="267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  <c r="TE520"/>
      <c r="TF520"/>
      <c r="TG520"/>
      <c r="TH520"/>
      <c r="TI520"/>
      <c r="TJ520"/>
      <c r="TK520"/>
      <c r="TL520"/>
      <c r="TM520"/>
      <c r="TN520"/>
      <c r="TO520"/>
      <c r="TP520"/>
      <c r="TQ520"/>
      <c r="TR520"/>
      <c r="TS520"/>
      <c r="TT520"/>
      <c r="TU520"/>
      <c r="TV520"/>
      <c r="TW520"/>
      <c r="TX520"/>
      <c r="TY520"/>
      <c r="TZ520"/>
      <c r="UA520"/>
      <c r="UB520"/>
      <c r="UC520"/>
      <c r="UD520"/>
      <c r="UE520"/>
      <c r="UF520"/>
      <c r="UG520"/>
      <c r="UH520"/>
      <c r="UI520"/>
      <c r="UJ520"/>
      <c r="UK520"/>
      <c r="UL520"/>
      <c r="UM520"/>
      <c r="UN520"/>
      <c r="UO520"/>
      <c r="UP520"/>
      <c r="UQ520"/>
      <c r="UR520"/>
      <c r="US520"/>
      <c r="UT520"/>
      <c r="UU520"/>
      <c r="UV520"/>
      <c r="UW520"/>
      <c r="UX520"/>
      <c r="UY520"/>
      <c r="UZ520"/>
      <c r="VA520"/>
      <c r="VB520"/>
      <c r="VC520"/>
      <c r="VD520"/>
      <c r="VE520"/>
      <c r="VF520"/>
      <c r="VG520"/>
      <c r="VH520"/>
      <c r="VI520"/>
      <c r="VJ520"/>
      <c r="VK520"/>
      <c r="VL520"/>
      <c r="VM520"/>
      <c r="VN520"/>
      <c r="VO520"/>
      <c r="VP520"/>
      <c r="VQ520"/>
      <c r="VR520"/>
      <c r="VS520"/>
      <c r="VT520"/>
      <c r="VU520"/>
      <c r="VV520"/>
      <c r="VW520"/>
      <c r="VX520"/>
      <c r="VY520"/>
      <c r="VZ520"/>
      <c r="WA520"/>
      <c r="WB520"/>
      <c r="WC520"/>
      <c r="WD520"/>
      <c r="WE520"/>
      <c r="WF520"/>
      <c r="WG520"/>
      <c r="WH520"/>
      <c r="WI520"/>
      <c r="WJ520"/>
      <c r="WK520"/>
      <c r="WL520"/>
      <c r="WM520"/>
      <c r="WN520"/>
      <c r="WO520"/>
      <c r="WP520"/>
      <c r="WQ520"/>
      <c r="WR520"/>
      <c r="WS520"/>
      <c r="WT520"/>
      <c r="WU520"/>
      <c r="WV520"/>
      <c r="WW520"/>
      <c r="WX520"/>
      <c r="WY520"/>
      <c r="WZ520"/>
      <c r="XA520"/>
      <c r="XB520"/>
      <c r="XC520"/>
      <c r="XD520"/>
      <c r="XE520"/>
      <c r="XF520"/>
      <c r="XG520"/>
      <c r="XH520"/>
      <c r="XI520"/>
      <c r="XJ520"/>
      <c r="XK520"/>
      <c r="XL520"/>
      <c r="XM520"/>
      <c r="XN520"/>
      <c r="XO520"/>
      <c r="XP520"/>
      <c r="XQ520"/>
      <c r="XR520"/>
      <c r="XS520"/>
      <c r="XT520"/>
      <c r="XU520"/>
      <c r="XV520"/>
      <c r="XW520"/>
      <c r="XX520"/>
      <c r="XY520"/>
      <c r="XZ520"/>
      <c r="YA520"/>
      <c r="YB520"/>
      <c r="YC520"/>
      <c r="YD520"/>
      <c r="YE520"/>
      <c r="YF520"/>
      <c r="YG520"/>
      <c r="YH520"/>
      <c r="YI520"/>
      <c r="YJ520"/>
      <c r="YK520"/>
      <c r="YL520"/>
      <c r="YM520"/>
      <c r="YN520"/>
      <c r="YO520"/>
      <c r="YP520"/>
      <c r="YQ520"/>
      <c r="YR520"/>
      <c r="YS520"/>
      <c r="YT520"/>
      <c r="YU520"/>
      <c r="YV520"/>
      <c r="YW520"/>
      <c r="YX520"/>
      <c r="YY520"/>
      <c r="YZ520"/>
      <c r="ZA520"/>
      <c r="ZB520"/>
      <c r="ZC520"/>
      <c r="ZD520"/>
      <c r="ZE520"/>
      <c r="ZF520"/>
      <c r="ZG520"/>
      <c r="ZH520"/>
      <c r="ZI520"/>
      <c r="ZJ520"/>
      <c r="ZK520"/>
      <c r="ZL520"/>
      <c r="ZM520"/>
      <c r="ZN520"/>
      <c r="ZO520"/>
      <c r="ZP520"/>
      <c r="ZQ520"/>
      <c r="ZR520"/>
      <c r="ZS520"/>
      <c r="ZT520"/>
      <c r="ZU520"/>
      <c r="ZV520"/>
      <c r="ZW520"/>
      <c r="ZX520"/>
      <c r="ZY520"/>
      <c r="ZZ520"/>
      <c r="AAA520"/>
      <c r="AAB520"/>
      <c r="AAC520"/>
      <c r="AAD520"/>
      <c r="AAE520"/>
      <c r="AAF520"/>
      <c r="AAG520"/>
      <c r="AAH520"/>
      <c r="AAI520"/>
      <c r="AAJ520"/>
      <c r="AAK520"/>
      <c r="AAL520"/>
      <c r="AAM520"/>
      <c r="AAN520"/>
      <c r="AAO520"/>
      <c r="AAP520"/>
      <c r="AAQ520"/>
      <c r="AAR520"/>
      <c r="AAS520"/>
      <c r="AAT520"/>
      <c r="AAU520"/>
      <c r="AAV520"/>
      <c r="AAW520"/>
      <c r="AAX520"/>
      <c r="AAY520"/>
      <c r="AAZ520"/>
      <c r="ABA520"/>
      <c r="ABB520"/>
      <c r="ABC520"/>
      <c r="ABD520"/>
      <c r="ABE520"/>
      <c r="ABF520"/>
      <c r="ABG520"/>
      <c r="ABH520"/>
      <c r="ABI520"/>
      <c r="ABJ520"/>
      <c r="ABK520"/>
      <c r="ABL520"/>
      <c r="ABM520"/>
      <c r="ABN520"/>
      <c r="ABO520"/>
      <c r="ABP520"/>
      <c r="ABQ520"/>
      <c r="ABR520"/>
      <c r="ABS520"/>
      <c r="ABT520"/>
      <c r="ABU520"/>
      <c r="ABV520"/>
      <c r="ABW520"/>
      <c r="ABX520"/>
      <c r="ABY520"/>
      <c r="ABZ520"/>
      <c r="ACA520"/>
      <c r="ACB520"/>
      <c r="ACC520"/>
      <c r="ACD520"/>
      <c r="ACE520"/>
      <c r="ACF520"/>
      <c r="ACG520"/>
      <c r="ACH520"/>
      <c r="ACI520"/>
      <c r="ACJ520"/>
      <c r="ACK520"/>
      <c r="ACL520"/>
      <c r="ACM520"/>
      <c r="ACN520"/>
      <c r="ACO520"/>
      <c r="ACP520"/>
      <c r="ACQ520"/>
      <c r="ACR520"/>
      <c r="ACS520"/>
      <c r="ACT520"/>
      <c r="ACU520"/>
      <c r="ACV520"/>
      <c r="ACW520"/>
      <c r="ACX520"/>
      <c r="ACY520"/>
      <c r="ACZ520"/>
      <c r="ADA520"/>
      <c r="ADB520"/>
      <c r="ADC520"/>
      <c r="ADD520"/>
      <c r="ADE520"/>
      <c r="ADF520"/>
      <c r="ADG520"/>
      <c r="ADH520"/>
      <c r="ADI520"/>
      <c r="ADJ520"/>
      <c r="ADK520"/>
      <c r="ADL520"/>
      <c r="ADM520"/>
      <c r="ADN520"/>
      <c r="ADO520"/>
      <c r="ADP520"/>
      <c r="ADQ520"/>
      <c r="ADR520"/>
      <c r="ADS520"/>
      <c r="ADT520"/>
      <c r="ADU520"/>
      <c r="ADV520"/>
      <c r="ADW520"/>
      <c r="ADX520"/>
      <c r="ADY520"/>
      <c r="ADZ520"/>
      <c r="AEA520"/>
      <c r="AEB520"/>
      <c r="AEC520"/>
      <c r="AED520"/>
      <c r="AEE520"/>
      <c r="AEF520"/>
      <c r="AEG520"/>
      <c r="AEH520"/>
      <c r="AEI520"/>
      <c r="AEJ520"/>
      <c r="AEK520"/>
      <c r="AEL520"/>
      <c r="AEM520"/>
      <c r="AEN520"/>
      <c r="AEO520"/>
      <c r="AEP520"/>
      <c r="AEQ520"/>
      <c r="AER520"/>
      <c r="AES520"/>
      <c r="AET520"/>
      <c r="AEU520"/>
      <c r="AEV520"/>
      <c r="AEW520"/>
      <c r="AEX520"/>
      <c r="AEY520"/>
      <c r="AEZ520"/>
      <c r="AFA520"/>
      <c r="AFB520"/>
      <c r="AFC520"/>
      <c r="AFD520"/>
      <c r="AFE520"/>
      <c r="AFF520"/>
      <c r="AFG520"/>
      <c r="AFH520"/>
      <c r="AFI520"/>
      <c r="AFJ520"/>
      <c r="AFK520"/>
      <c r="AFL520"/>
      <c r="AFM520"/>
      <c r="AFN520"/>
      <c r="AFO520"/>
      <c r="AFP520"/>
      <c r="AFQ520"/>
      <c r="AFR520"/>
      <c r="AFS520"/>
      <c r="AFT520"/>
      <c r="AFU520"/>
      <c r="AFV520"/>
      <c r="AFW520"/>
      <c r="AFX520"/>
      <c r="AFY520"/>
      <c r="AFZ520"/>
      <c r="AGA520"/>
      <c r="AGB520"/>
      <c r="AGC520"/>
      <c r="AGD520"/>
      <c r="AGE520"/>
      <c r="AGF520"/>
      <c r="AGG520"/>
      <c r="AGH520"/>
      <c r="AGI520"/>
      <c r="AGJ520"/>
      <c r="AGK520"/>
      <c r="AGL520"/>
      <c r="AGM520"/>
      <c r="AGN520"/>
      <c r="AGO520"/>
      <c r="AGP520"/>
      <c r="AGQ520"/>
      <c r="AGR520"/>
      <c r="AGS520"/>
      <c r="AGT520"/>
      <c r="AGU520"/>
      <c r="AGV520"/>
      <c r="AGW520"/>
      <c r="AGX520"/>
      <c r="AGY520"/>
      <c r="AGZ520"/>
      <c r="AHA520"/>
      <c r="AHB520"/>
      <c r="AHC520"/>
      <c r="AHD520"/>
      <c r="AHE520"/>
      <c r="AHF520"/>
      <c r="AHG520"/>
      <c r="AHH520"/>
      <c r="AHI520"/>
      <c r="AHJ520"/>
      <c r="AHK520"/>
      <c r="AHL520"/>
      <c r="AHM520"/>
      <c r="AHN520"/>
      <c r="AHO520"/>
      <c r="AHP520"/>
      <c r="AHQ520"/>
      <c r="AHR520"/>
      <c r="AHS520"/>
      <c r="AHT520"/>
      <c r="AHU520"/>
      <c r="AHV520"/>
      <c r="AHW520"/>
      <c r="AHX520"/>
      <c r="AHY520"/>
      <c r="AHZ520"/>
      <c r="AIA520"/>
      <c r="AIB520"/>
      <c r="AIC520"/>
      <c r="AID520"/>
      <c r="AIE520"/>
      <c r="AIF520"/>
      <c r="AIG520"/>
      <c r="AIH520"/>
      <c r="AII520"/>
      <c r="AIJ520"/>
      <c r="AIK520"/>
      <c r="AIL520"/>
      <c r="AIM520"/>
      <c r="AIN520"/>
      <c r="AIO520"/>
      <c r="AIP520"/>
      <c r="AIQ520"/>
      <c r="AIR520"/>
      <c r="AIS520"/>
      <c r="AIT520"/>
      <c r="AIU520"/>
      <c r="AIV520"/>
      <c r="AIW520"/>
      <c r="AIX520"/>
      <c r="AIY520"/>
      <c r="AIZ520"/>
      <c r="AJA520"/>
      <c r="AJB520"/>
      <c r="AJC520"/>
      <c r="AJD520"/>
      <c r="AJE520"/>
      <c r="AJF520"/>
      <c r="AJG520"/>
      <c r="AJH520"/>
      <c r="AJI520"/>
      <c r="AJJ520"/>
      <c r="AJK520"/>
      <c r="AJL520"/>
      <c r="AJM520"/>
      <c r="AJN520"/>
      <c r="AJO520"/>
      <c r="AJP520"/>
      <c r="AJQ520"/>
      <c r="AJR520"/>
      <c r="AJS520"/>
      <c r="AJT520"/>
      <c r="AJU520"/>
      <c r="AJV520"/>
      <c r="AJW520"/>
      <c r="AJX520"/>
      <c r="AJY520"/>
      <c r="AJZ520"/>
      <c r="AKA520"/>
      <c r="AKB520"/>
      <c r="AKC520"/>
      <c r="AKD520"/>
      <c r="AKE520"/>
      <c r="AKF520"/>
      <c r="AKG520"/>
      <c r="AKH520"/>
      <c r="AKI520"/>
      <c r="AKJ520"/>
      <c r="AKK520"/>
      <c r="AKL520"/>
      <c r="AKM520"/>
      <c r="AKN520"/>
      <c r="AKO520"/>
      <c r="AKP520"/>
      <c r="AKQ520"/>
      <c r="AKR520"/>
      <c r="AKS520"/>
      <c r="AKT520"/>
      <c r="AKU520"/>
      <c r="AKV520"/>
      <c r="AKW520"/>
      <c r="AKX520"/>
      <c r="AKY520"/>
      <c r="AKZ520"/>
      <c r="ALA520"/>
      <c r="ALB520"/>
      <c r="ALC520"/>
      <c r="ALD520"/>
      <c r="ALE520"/>
      <c r="ALF520"/>
      <c r="ALG520"/>
      <c r="ALH520"/>
      <c r="ALI520"/>
      <c r="ALJ520"/>
      <c r="ALK520"/>
      <c r="ALL520"/>
      <c r="ALM520"/>
      <c r="ALN520"/>
      <c r="ALO520"/>
      <c r="ALP520"/>
      <c r="ALQ520"/>
      <c r="ALR520"/>
      <c r="ALS520"/>
      <c r="ALT520"/>
      <c r="ALU520"/>
      <c r="ALV520"/>
      <c r="ALW520"/>
      <c r="ALX520"/>
      <c r="ALY520"/>
      <c r="ALZ520"/>
      <c r="AMA520"/>
      <c r="AMB520"/>
      <c r="AMC520"/>
      <c r="AMD520"/>
      <c r="AME520"/>
      <c r="AMF520"/>
      <c r="AMG520"/>
      <c r="AMH520"/>
      <c r="AMI520"/>
      <c r="AMJ520"/>
      <c r="AMK520"/>
      <c r="AML520"/>
      <c r="AMM520"/>
    </row>
    <row r="521" spans="1:1027" ht="31.9" customHeight="1">
      <c r="A521" s="656"/>
      <c r="B521" s="657"/>
      <c r="C521" s="263"/>
      <c r="D521" s="263">
        <v>4010</v>
      </c>
      <c r="E521" s="658" t="s">
        <v>220</v>
      </c>
      <c r="F521" s="659"/>
      <c r="G521" s="265">
        <v>0</v>
      </c>
      <c r="H521" s="265">
        <v>512</v>
      </c>
      <c r="I521" s="273">
        <v>100.28</v>
      </c>
      <c r="J521" s="259">
        <f t="shared" si="54"/>
        <v>19.5859375</v>
      </c>
      <c r="K521" s="259"/>
      <c r="L521" s="313"/>
      <c r="M521" s="313"/>
      <c r="N521" s="313"/>
      <c r="P521" s="267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  <c r="TH521"/>
      <c r="TI521"/>
      <c r="TJ521"/>
      <c r="TK521"/>
      <c r="TL521"/>
      <c r="TM521"/>
      <c r="TN521"/>
      <c r="TO521"/>
      <c r="TP521"/>
      <c r="TQ521"/>
      <c r="TR521"/>
      <c r="TS521"/>
      <c r="TT521"/>
      <c r="TU521"/>
      <c r="TV521"/>
      <c r="TW521"/>
      <c r="TX521"/>
      <c r="TY521"/>
      <c r="TZ521"/>
      <c r="UA521"/>
      <c r="UB521"/>
      <c r="UC521"/>
      <c r="UD521"/>
      <c r="UE521"/>
      <c r="UF521"/>
      <c r="UG521"/>
      <c r="UH521"/>
      <c r="UI521"/>
      <c r="UJ521"/>
      <c r="UK521"/>
      <c r="UL521"/>
      <c r="UM521"/>
      <c r="UN521"/>
      <c r="UO521"/>
      <c r="UP521"/>
      <c r="UQ521"/>
      <c r="UR521"/>
      <c r="US521"/>
      <c r="UT521"/>
      <c r="UU521"/>
      <c r="UV521"/>
      <c r="UW521"/>
      <c r="UX521"/>
      <c r="UY521"/>
      <c r="UZ521"/>
      <c r="VA521"/>
      <c r="VB521"/>
      <c r="VC521"/>
      <c r="VD521"/>
      <c r="VE521"/>
      <c r="VF521"/>
      <c r="VG521"/>
      <c r="VH521"/>
      <c r="VI521"/>
      <c r="VJ521"/>
      <c r="VK521"/>
      <c r="VL521"/>
      <c r="VM521"/>
      <c r="VN521"/>
      <c r="VO521"/>
      <c r="VP521"/>
      <c r="VQ521"/>
      <c r="VR521"/>
      <c r="VS521"/>
      <c r="VT521"/>
      <c r="VU521"/>
      <c r="VV521"/>
      <c r="VW521"/>
      <c r="VX521"/>
      <c r="VY521"/>
      <c r="VZ521"/>
      <c r="WA521"/>
      <c r="WB521"/>
      <c r="WC521"/>
      <c r="WD521"/>
      <c r="WE521"/>
      <c r="WF521"/>
      <c r="WG521"/>
      <c r="WH521"/>
      <c r="WI521"/>
      <c r="WJ521"/>
      <c r="WK521"/>
      <c r="WL521"/>
      <c r="WM521"/>
      <c r="WN521"/>
      <c r="WO521"/>
      <c r="WP521"/>
      <c r="WQ521"/>
      <c r="WR521"/>
      <c r="WS521"/>
      <c r="WT521"/>
      <c r="WU521"/>
      <c r="WV521"/>
      <c r="WW521"/>
      <c r="WX521"/>
      <c r="WY521"/>
      <c r="WZ521"/>
      <c r="XA521"/>
      <c r="XB521"/>
      <c r="XC521"/>
      <c r="XD521"/>
      <c r="XE521"/>
      <c r="XF521"/>
      <c r="XG521"/>
      <c r="XH521"/>
      <c r="XI521"/>
      <c r="XJ521"/>
      <c r="XK521"/>
      <c r="XL521"/>
      <c r="XM521"/>
      <c r="XN521"/>
      <c r="XO521"/>
      <c r="XP521"/>
      <c r="XQ521"/>
      <c r="XR521"/>
      <c r="XS521"/>
      <c r="XT521"/>
      <c r="XU521"/>
      <c r="XV521"/>
      <c r="XW521"/>
      <c r="XX521"/>
      <c r="XY521"/>
      <c r="XZ521"/>
      <c r="YA521"/>
      <c r="YB521"/>
      <c r="YC521"/>
      <c r="YD521"/>
      <c r="YE521"/>
      <c r="YF521"/>
      <c r="YG521"/>
      <c r="YH521"/>
      <c r="YI521"/>
      <c r="YJ521"/>
      <c r="YK521"/>
      <c r="YL521"/>
      <c r="YM521"/>
      <c r="YN521"/>
      <c r="YO521"/>
      <c r="YP521"/>
      <c r="YQ521"/>
      <c r="YR521"/>
      <c r="YS521"/>
      <c r="YT521"/>
      <c r="YU521"/>
      <c r="YV521"/>
      <c r="YW521"/>
      <c r="YX521"/>
      <c r="YY521"/>
      <c r="YZ521"/>
      <c r="ZA521"/>
      <c r="ZB521"/>
      <c r="ZC521"/>
      <c r="ZD521"/>
      <c r="ZE521"/>
      <c r="ZF521"/>
      <c r="ZG521"/>
      <c r="ZH521"/>
      <c r="ZI521"/>
      <c r="ZJ521"/>
      <c r="ZK521"/>
      <c r="ZL521"/>
      <c r="ZM521"/>
      <c r="ZN521"/>
      <c r="ZO521"/>
      <c r="ZP521"/>
      <c r="ZQ521"/>
      <c r="ZR521"/>
      <c r="ZS521"/>
      <c r="ZT521"/>
      <c r="ZU521"/>
      <c r="ZV521"/>
      <c r="ZW521"/>
      <c r="ZX521"/>
      <c r="ZY521"/>
      <c r="ZZ521"/>
      <c r="AAA521"/>
      <c r="AAB521"/>
      <c r="AAC521"/>
      <c r="AAD521"/>
      <c r="AAE521"/>
      <c r="AAF521"/>
      <c r="AAG521"/>
      <c r="AAH521"/>
      <c r="AAI521"/>
      <c r="AAJ521"/>
      <c r="AAK521"/>
      <c r="AAL521"/>
      <c r="AAM521"/>
      <c r="AAN521"/>
      <c r="AAO521"/>
      <c r="AAP521"/>
      <c r="AAQ521"/>
      <c r="AAR521"/>
      <c r="AAS521"/>
      <c r="AAT521"/>
      <c r="AAU521"/>
      <c r="AAV521"/>
      <c r="AAW521"/>
      <c r="AAX521"/>
      <c r="AAY521"/>
      <c r="AAZ521"/>
      <c r="ABA521"/>
      <c r="ABB521"/>
      <c r="ABC521"/>
      <c r="ABD521"/>
      <c r="ABE521"/>
      <c r="ABF521"/>
      <c r="ABG521"/>
      <c r="ABH521"/>
      <c r="ABI521"/>
      <c r="ABJ521"/>
      <c r="ABK521"/>
      <c r="ABL521"/>
      <c r="ABM521"/>
      <c r="ABN521"/>
      <c r="ABO521"/>
      <c r="ABP521"/>
      <c r="ABQ521"/>
      <c r="ABR521"/>
      <c r="ABS521"/>
      <c r="ABT521"/>
      <c r="ABU521"/>
      <c r="ABV521"/>
      <c r="ABW521"/>
      <c r="ABX521"/>
      <c r="ABY521"/>
      <c r="ABZ521"/>
      <c r="ACA521"/>
      <c r="ACB521"/>
      <c r="ACC521"/>
      <c r="ACD521"/>
      <c r="ACE521"/>
      <c r="ACF521"/>
      <c r="ACG521"/>
      <c r="ACH521"/>
      <c r="ACI521"/>
      <c r="ACJ521"/>
      <c r="ACK521"/>
      <c r="ACL521"/>
      <c r="ACM521"/>
      <c r="ACN521"/>
      <c r="ACO521"/>
      <c r="ACP521"/>
      <c r="ACQ521"/>
      <c r="ACR521"/>
      <c r="ACS521"/>
      <c r="ACT521"/>
      <c r="ACU521"/>
      <c r="ACV521"/>
      <c r="ACW521"/>
      <c r="ACX521"/>
      <c r="ACY521"/>
      <c r="ACZ521"/>
      <c r="ADA521"/>
      <c r="ADB521"/>
      <c r="ADC521"/>
      <c r="ADD521"/>
      <c r="ADE521"/>
      <c r="ADF521"/>
      <c r="ADG521"/>
      <c r="ADH521"/>
      <c r="ADI521"/>
      <c r="ADJ521"/>
      <c r="ADK521"/>
      <c r="ADL521"/>
      <c r="ADM521"/>
      <c r="ADN521"/>
      <c r="ADO521"/>
      <c r="ADP521"/>
      <c r="ADQ521"/>
      <c r="ADR521"/>
      <c r="ADS521"/>
      <c r="ADT521"/>
      <c r="ADU521"/>
      <c r="ADV521"/>
      <c r="ADW521"/>
      <c r="ADX521"/>
      <c r="ADY521"/>
      <c r="ADZ521"/>
      <c r="AEA521"/>
      <c r="AEB521"/>
      <c r="AEC521"/>
      <c r="AED521"/>
      <c r="AEE521"/>
      <c r="AEF521"/>
      <c r="AEG521"/>
      <c r="AEH521"/>
      <c r="AEI521"/>
      <c r="AEJ521"/>
      <c r="AEK521"/>
      <c r="AEL521"/>
      <c r="AEM521"/>
      <c r="AEN521"/>
      <c r="AEO521"/>
      <c r="AEP521"/>
      <c r="AEQ521"/>
      <c r="AER521"/>
      <c r="AES521"/>
      <c r="AET521"/>
      <c r="AEU521"/>
      <c r="AEV521"/>
      <c r="AEW521"/>
      <c r="AEX521"/>
      <c r="AEY521"/>
      <c r="AEZ521"/>
      <c r="AFA521"/>
      <c r="AFB521"/>
      <c r="AFC521"/>
      <c r="AFD521"/>
      <c r="AFE521"/>
      <c r="AFF521"/>
      <c r="AFG521"/>
      <c r="AFH521"/>
      <c r="AFI521"/>
      <c r="AFJ521"/>
      <c r="AFK521"/>
      <c r="AFL521"/>
      <c r="AFM521"/>
      <c r="AFN521"/>
      <c r="AFO521"/>
      <c r="AFP521"/>
      <c r="AFQ521"/>
      <c r="AFR521"/>
      <c r="AFS521"/>
      <c r="AFT521"/>
      <c r="AFU521"/>
      <c r="AFV521"/>
      <c r="AFW521"/>
      <c r="AFX521"/>
      <c r="AFY521"/>
      <c r="AFZ521"/>
      <c r="AGA521"/>
      <c r="AGB521"/>
      <c r="AGC521"/>
      <c r="AGD521"/>
      <c r="AGE521"/>
      <c r="AGF521"/>
      <c r="AGG521"/>
      <c r="AGH521"/>
      <c r="AGI521"/>
      <c r="AGJ521"/>
      <c r="AGK521"/>
      <c r="AGL521"/>
      <c r="AGM521"/>
      <c r="AGN521"/>
      <c r="AGO521"/>
      <c r="AGP521"/>
      <c r="AGQ521"/>
      <c r="AGR521"/>
      <c r="AGS521"/>
      <c r="AGT521"/>
      <c r="AGU521"/>
      <c r="AGV521"/>
      <c r="AGW521"/>
      <c r="AGX521"/>
      <c r="AGY521"/>
      <c r="AGZ521"/>
      <c r="AHA521"/>
      <c r="AHB521"/>
      <c r="AHC521"/>
      <c r="AHD521"/>
      <c r="AHE521"/>
      <c r="AHF521"/>
      <c r="AHG521"/>
      <c r="AHH521"/>
      <c r="AHI521"/>
      <c r="AHJ521"/>
      <c r="AHK521"/>
      <c r="AHL521"/>
      <c r="AHM521"/>
      <c r="AHN521"/>
      <c r="AHO521"/>
      <c r="AHP521"/>
      <c r="AHQ521"/>
      <c r="AHR521"/>
      <c r="AHS521"/>
      <c r="AHT521"/>
      <c r="AHU521"/>
      <c r="AHV521"/>
      <c r="AHW521"/>
      <c r="AHX521"/>
      <c r="AHY521"/>
      <c r="AHZ521"/>
      <c r="AIA521"/>
      <c r="AIB521"/>
      <c r="AIC521"/>
      <c r="AID521"/>
      <c r="AIE521"/>
      <c r="AIF521"/>
      <c r="AIG521"/>
      <c r="AIH521"/>
      <c r="AII521"/>
      <c r="AIJ521"/>
      <c r="AIK521"/>
      <c r="AIL521"/>
      <c r="AIM521"/>
      <c r="AIN521"/>
      <c r="AIO521"/>
      <c r="AIP521"/>
      <c r="AIQ521"/>
      <c r="AIR521"/>
      <c r="AIS521"/>
      <c r="AIT521"/>
      <c r="AIU521"/>
      <c r="AIV521"/>
      <c r="AIW521"/>
      <c r="AIX521"/>
      <c r="AIY521"/>
      <c r="AIZ521"/>
      <c r="AJA521"/>
      <c r="AJB521"/>
      <c r="AJC521"/>
      <c r="AJD521"/>
      <c r="AJE521"/>
      <c r="AJF521"/>
      <c r="AJG521"/>
      <c r="AJH521"/>
      <c r="AJI521"/>
      <c r="AJJ521"/>
      <c r="AJK521"/>
      <c r="AJL521"/>
      <c r="AJM521"/>
      <c r="AJN521"/>
      <c r="AJO521"/>
      <c r="AJP521"/>
      <c r="AJQ521"/>
      <c r="AJR521"/>
      <c r="AJS521"/>
      <c r="AJT521"/>
      <c r="AJU521"/>
      <c r="AJV521"/>
      <c r="AJW521"/>
      <c r="AJX521"/>
      <c r="AJY521"/>
      <c r="AJZ521"/>
      <c r="AKA521"/>
      <c r="AKB521"/>
      <c r="AKC521"/>
      <c r="AKD521"/>
      <c r="AKE521"/>
      <c r="AKF521"/>
      <c r="AKG521"/>
      <c r="AKH521"/>
      <c r="AKI521"/>
      <c r="AKJ521"/>
      <c r="AKK521"/>
      <c r="AKL521"/>
      <c r="AKM521"/>
      <c r="AKN521"/>
      <c r="AKO521"/>
      <c r="AKP521"/>
      <c r="AKQ521"/>
      <c r="AKR521"/>
      <c r="AKS521"/>
      <c r="AKT521"/>
      <c r="AKU521"/>
      <c r="AKV521"/>
      <c r="AKW521"/>
      <c r="AKX521"/>
      <c r="AKY521"/>
      <c r="AKZ521"/>
      <c r="ALA521"/>
      <c r="ALB521"/>
      <c r="ALC521"/>
      <c r="ALD521"/>
      <c r="ALE521"/>
      <c r="ALF521"/>
      <c r="ALG521"/>
      <c r="ALH521"/>
      <c r="ALI521"/>
      <c r="ALJ521"/>
      <c r="ALK521"/>
      <c r="ALL521"/>
      <c r="ALM521"/>
      <c r="ALN521"/>
      <c r="ALO521"/>
      <c r="ALP521"/>
      <c r="ALQ521"/>
      <c r="ALR521"/>
      <c r="ALS521"/>
      <c r="ALT521"/>
      <c r="ALU521"/>
      <c r="ALV521"/>
      <c r="ALW521"/>
      <c r="ALX521"/>
      <c r="ALY521"/>
      <c r="ALZ521"/>
      <c r="AMA521"/>
      <c r="AMB521"/>
      <c r="AMC521"/>
      <c r="AMD521"/>
      <c r="AME521"/>
      <c r="AMF521"/>
      <c r="AMG521"/>
      <c r="AMH521"/>
      <c r="AMI521"/>
      <c r="AMJ521"/>
      <c r="AMK521"/>
      <c r="AML521"/>
      <c r="AMM521"/>
    </row>
    <row r="522" spans="1:1027" ht="25.5" customHeight="1">
      <c r="A522" s="656"/>
      <c r="B522" s="657"/>
      <c r="C522" s="263"/>
      <c r="D522" s="263">
        <v>4110</v>
      </c>
      <c r="E522" s="658" t="s">
        <v>221</v>
      </c>
      <c r="F522" s="659"/>
      <c r="G522" s="265">
        <v>0</v>
      </c>
      <c r="H522" s="265">
        <v>75</v>
      </c>
      <c r="I522" s="273">
        <v>17.27</v>
      </c>
      <c r="J522" s="259">
        <f t="shared" si="54"/>
        <v>23.026666666666664</v>
      </c>
      <c r="K522" s="259"/>
      <c r="L522" s="313"/>
      <c r="M522" s="313"/>
      <c r="N522" s="313"/>
      <c r="P522" s="267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  <c r="UR522"/>
      <c r="US522"/>
      <c r="UT522"/>
      <c r="UU522"/>
      <c r="UV522"/>
      <c r="UW522"/>
      <c r="UX522"/>
      <c r="UY522"/>
      <c r="UZ522"/>
      <c r="VA522"/>
      <c r="VB522"/>
      <c r="VC522"/>
      <c r="VD522"/>
      <c r="VE522"/>
      <c r="VF522"/>
      <c r="VG522"/>
      <c r="VH522"/>
      <c r="VI522"/>
      <c r="VJ522"/>
      <c r="VK522"/>
      <c r="VL522"/>
      <c r="VM522"/>
      <c r="VN522"/>
      <c r="VO522"/>
      <c r="VP522"/>
      <c r="VQ522"/>
      <c r="VR522"/>
      <c r="VS522"/>
      <c r="VT522"/>
      <c r="VU522"/>
      <c r="VV522"/>
      <c r="VW522"/>
      <c r="VX522"/>
      <c r="VY522"/>
      <c r="VZ522"/>
      <c r="WA522"/>
      <c r="WB522"/>
      <c r="WC522"/>
      <c r="WD522"/>
      <c r="WE522"/>
      <c r="WF522"/>
      <c r="WG522"/>
      <c r="WH522"/>
      <c r="WI522"/>
      <c r="WJ522"/>
      <c r="WK522"/>
      <c r="WL522"/>
      <c r="WM522"/>
      <c r="WN522"/>
      <c r="WO522"/>
      <c r="WP522"/>
      <c r="WQ522"/>
      <c r="WR522"/>
      <c r="WS522"/>
      <c r="WT522"/>
      <c r="WU522"/>
      <c r="WV522"/>
      <c r="WW522"/>
      <c r="WX522"/>
      <c r="WY522"/>
      <c r="WZ522"/>
      <c r="XA522"/>
      <c r="XB522"/>
      <c r="XC522"/>
      <c r="XD522"/>
      <c r="XE522"/>
      <c r="XF522"/>
      <c r="XG522"/>
      <c r="XH522"/>
      <c r="XI522"/>
      <c r="XJ522"/>
      <c r="XK522"/>
      <c r="XL522"/>
      <c r="XM522"/>
      <c r="XN522"/>
      <c r="XO522"/>
      <c r="XP522"/>
      <c r="XQ522"/>
      <c r="XR522"/>
      <c r="XS522"/>
      <c r="XT522"/>
      <c r="XU522"/>
      <c r="XV522"/>
      <c r="XW522"/>
      <c r="XX522"/>
      <c r="XY522"/>
      <c r="XZ522"/>
      <c r="YA522"/>
      <c r="YB522"/>
      <c r="YC522"/>
      <c r="YD522"/>
      <c r="YE522"/>
      <c r="YF522"/>
      <c r="YG522"/>
      <c r="YH522"/>
      <c r="YI522"/>
      <c r="YJ522"/>
      <c r="YK522"/>
      <c r="YL522"/>
      <c r="YM522"/>
      <c r="YN522"/>
      <c r="YO522"/>
      <c r="YP522"/>
      <c r="YQ522"/>
      <c r="YR522"/>
      <c r="YS522"/>
      <c r="YT522"/>
      <c r="YU522"/>
      <c r="YV522"/>
      <c r="YW522"/>
      <c r="YX522"/>
      <c r="YY522"/>
      <c r="YZ522"/>
      <c r="ZA522"/>
      <c r="ZB522"/>
      <c r="ZC522"/>
      <c r="ZD522"/>
      <c r="ZE522"/>
      <c r="ZF522"/>
      <c r="ZG522"/>
      <c r="ZH522"/>
      <c r="ZI522"/>
      <c r="ZJ522"/>
      <c r="ZK522"/>
      <c r="ZL522"/>
      <c r="ZM522"/>
      <c r="ZN522"/>
      <c r="ZO522"/>
      <c r="ZP522"/>
      <c r="ZQ522"/>
      <c r="ZR522"/>
      <c r="ZS522"/>
      <c r="ZT522"/>
      <c r="ZU522"/>
      <c r="ZV522"/>
      <c r="ZW522"/>
      <c r="ZX522"/>
      <c r="ZY522"/>
      <c r="ZZ522"/>
      <c r="AAA522"/>
      <c r="AAB522"/>
      <c r="AAC522"/>
      <c r="AAD522"/>
      <c r="AAE522"/>
      <c r="AAF522"/>
      <c r="AAG522"/>
      <c r="AAH522"/>
      <c r="AAI522"/>
      <c r="AAJ522"/>
      <c r="AAK522"/>
      <c r="AAL522"/>
      <c r="AAM522"/>
      <c r="AAN522"/>
      <c r="AAO522"/>
      <c r="AAP522"/>
      <c r="AAQ522"/>
      <c r="AAR522"/>
      <c r="AAS522"/>
      <c r="AAT522"/>
      <c r="AAU522"/>
      <c r="AAV522"/>
      <c r="AAW522"/>
      <c r="AAX522"/>
      <c r="AAY522"/>
      <c r="AAZ522"/>
      <c r="ABA522"/>
      <c r="ABB522"/>
      <c r="ABC522"/>
      <c r="ABD522"/>
      <c r="ABE522"/>
      <c r="ABF522"/>
      <c r="ABG522"/>
      <c r="ABH522"/>
      <c r="ABI522"/>
      <c r="ABJ522"/>
      <c r="ABK522"/>
      <c r="ABL522"/>
      <c r="ABM522"/>
      <c r="ABN522"/>
      <c r="ABO522"/>
      <c r="ABP522"/>
      <c r="ABQ522"/>
      <c r="ABR522"/>
      <c r="ABS522"/>
      <c r="ABT522"/>
      <c r="ABU522"/>
      <c r="ABV522"/>
      <c r="ABW522"/>
      <c r="ABX522"/>
      <c r="ABY522"/>
      <c r="ABZ522"/>
      <c r="ACA522"/>
      <c r="ACB522"/>
      <c r="ACC522"/>
      <c r="ACD522"/>
      <c r="ACE522"/>
      <c r="ACF522"/>
      <c r="ACG522"/>
      <c r="ACH522"/>
      <c r="ACI522"/>
      <c r="ACJ522"/>
      <c r="ACK522"/>
      <c r="ACL522"/>
      <c r="ACM522"/>
      <c r="ACN522"/>
      <c r="ACO522"/>
      <c r="ACP522"/>
      <c r="ACQ522"/>
      <c r="ACR522"/>
      <c r="ACS522"/>
      <c r="ACT522"/>
      <c r="ACU522"/>
      <c r="ACV522"/>
      <c r="ACW522"/>
      <c r="ACX522"/>
      <c r="ACY522"/>
      <c r="ACZ522"/>
      <c r="ADA522"/>
      <c r="ADB522"/>
      <c r="ADC522"/>
      <c r="ADD522"/>
      <c r="ADE522"/>
      <c r="ADF522"/>
      <c r="ADG522"/>
      <c r="ADH522"/>
      <c r="ADI522"/>
      <c r="ADJ522"/>
      <c r="ADK522"/>
      <c r="ADL522"/>
      <c r="ADM522"/>
      <c r="ADN522"/>
      <c r="ADO522"/>
      <c r="ADP522"/>
      <c r="ADQ522"/>
      <c r="ADR522"/>
      <c r="ADS522"/>
      <c r="ADT522"/>
      <c r="ADU522"/>
      <c r="ADV522"/>
      <c r="ADW522"/>
      <c r="ADX522"/>
      <c r="ADY522"/>
      <c r="ADZ522"/>
      <c r="AEA522"/>
      <c r="AEB522"/>
      <c r="AEC522"/>
      <c r="AED522"/>
      <c r="AEE522"/>
      <c r="AEF522"/>
      <c r="AEG522"/>
      <c r="AEH522"/>
      <c r="AEI522"/>
      <c r="AEJ522"/>
      <c r="AEK522"/>
      <c r="AEL522"/>
      <c r="AEM522"/>
      <c r="AEN522"/>
      <c r="AEO522"/>
      <c r="AEP522"/>
      <c r="AEQ522"/>
      <c r="AER522"/>
      <c r="AES522"/>
      <c r="AET522"/>
      <c r="AEU522"/>
      <c r="AEV522"/>
      <c r="AEW522"/>
      <c r="AEX522"/>
      <c r="AEY522"/>
      <c r="AEZ522"/>
      <c r="AFA522"/>
      <c r="AFB522"/>
      <c r="AFC522"/>
      <c r="AFD522"/>
      <c r="AFE522"/>
      <c r="AFF522"/>
      <c r="AFG522"/>
      <c r="AFH522"/>
      <c r="AFI522"/>
      <c r="AFJ522"/>
      <c r="AFK522"/>
      <c r="AFL522"/>
      <c r="AFM522"/>
      <c r="AFN522"/>
      <c r="AFO522"/>
      <c r="AFP522"/>
      <c r="AFQ522"/>
      <c r="AFR522"/>
      <c r="AFS522"/>
      <c r="AFT522"/>
      <c r="AFU522"/>
      <c r="AFV522"/>
      <c r="AFW522"/>
      <c r="AFX522"/>
      <c r="AFY522"/>
      <c r="AFZ522"/>
      <c r="AGA522"/>
      <c r="AGB522"/>
      <c r="AGC522"/>
      <c r="AGD522"/>
      <c r="AGE522"/>
      <c r="AGF522"/>
      <c r="AGG522"/>
      <c r="AGH522"/>
      <c r="AGI522"/>
      <c r="AGJ522"/>
      <c r="AGK522"/>
      <c r="AGL522"/>
      <c r="AGM522"/>
      <c r="AGN522"/>
      <c r="AGO522"/>
      <c r="AGP522"/>
      <c r="AGQ522"/>
      <c r="AGR522"/>
      <c r="AGS522"/>
      <c r="AGT522"/>
      <c r="AGU522"/>
      <c r="AGV522"/>
      <c r="AGW522"/>
      <c r="AGX522"/>
      <c r="AGY522"/>
      <c r="AGZ522"/>
      <c r="AHA522"/>
      <c r="AHB522"/>
      <c r="AHC522"/>
      <c r="AHD522"/>
      <c r="AHE522"/>
      <c r="AHF522"/>
      <c r="AHG522"/>
      <c r="AHH522"/>
      <c r="AHI522"/>
      <c r="AHJ522"/>
      <c r="AHK522"/>
      <c r="AHL522"/>
      <c r="AHM522"/>
      <c r="AHN522"/>
      <c r="AHO522"/>
      <c r="AHP522"/>
      <c r="AHQ522"/>
      <c r="AHR522"/>
      <c r="AHS522"/>
      <c r="AHT522"/>
      <c r="AHU522"/>
      <c r="AHV522"/>
      <c r="AHW522"/>
      <c r="AHX522"/>
      <c r="AHY522"/>
      <c r="AHZ522"/>
      <c r="AIA522"/>
      <c r="AIB522"/>
      <c r="AIC522"/>
      <c r="AID522"/>
      <c r="AIE522"/>
      <c r="AIF522"/>
      <c r="AIG522"/>
      <c r="AIH522"/>
      <c r="AII522"/>
      <c r="AIJ522"/>
      <c r="AIK522"/>
      <c r="AIL522"/>
      <c r="AIM522"/>
      <c r="AIN522"/>
      <c r="AIO522"/>
      <c r="AIP522"/>
      <c r="AIQ522"/>
      <c r="AIR522"/>
      <c r="AIS522"/>
      <c r="AIT522"/>
      <c r="AIU522"/>
      <c r="AIV522"/>
      <c r="AIW522"/>
      <c r="AIX522"/>
      <c r="AIY522"/>
      <c r="AIZ522"/>
      <c r="AJA522"/>
      <c r="AJB522"/>
      <c r="AJC522"/>
      <c r="AJD522"/>
      <c r="AJE522"/>
      <c r="AJF522"/>
      <c r="AJG522"/>
      <c r="AJH522"/>
      <c r="AJI522"/>
      <c r="AJJ522"/>
      <c r="AJK522"/>
      <c r="AJL522"/>
      <c r="AJM522"/>
      <c r="AJN522"/>
      <c r="AJO522"/>
      <c r="AJP522"/>
      <c r="AJQ522"/>
      <c r="AJR522"/>
      <c r="AJS522"/>
      <c r="AJT522"/>
      <c r="AJU522"/>
      <c r="AJV522"/>
      <c r="AJW522"/>
      <c r="AJX522"/>
      <c r="AJY522"/>
      <c r="AJZ522"/>
      <c r="AKA522"/>
      <c r="AKB522"/>
      <c r="AKC522"/>
      <c r="AKD522"/>
      <c r="AKE522"/>
      <c r="AKF522"/>
      <c r="AKG522"/>
      <c r="AKH522"/>
      <c r="AKI522"/>
      <c r="AKJ522"/>
      <c r="AKK522"/>
      <c r="AKL522"/>
      <c r="AKM522"/>
      <c r="AKN522"/>
      <c r="AKO522"/>
      <c r="AKP522"/>
      <c r="AKQ522"/>
      <c r="AKR522"/>
      <c r="AKS522"/>
      <c r="AKT522"/>
      <c r="AKU522"/>
      <c r="AKV522"/>
      <c r="AKW522"/>
      <c r="AKX522"/>
      <c r="AKY522"/>
      <c r="AKZ522"/>
      <c r="ALA522"/>
      <c r="ALB522"/>
      <c r="ALC522"/>
      <c r="ALD522"/>
      <c r="ALE522"/>
      <c r="ALF522"/>
      <c r="ALG522"/>
      <c r="ALH522"/>
      <c r="ALI522"/>
      <c r="ALJ522"/>
      <c r="ALK522"/>
      <c r="ALL522"/>
      <c r="ALM522"/>
      <c r="ALN522"/>
      <c r="ALO522"/>
      <c r="ALP522"/>
      <c r="ALQ522"/>
      <c r="ALR522"/>
      <c r="ALS522"/>
      <c r="ALT522"/>
      <c r="ALU522"/>
      <c r="ALV522"/>
      <c r="ALW522"/>
      <c r="ALX522"/>
      <c r="ALY522"/>
      <c r="ALZ522"/>
      <c r="AMA522"/>
      <c r="AMB522"/>
      <c r="AMC522"/>
      <c r="AMD522"/>
      <c r="AME522"/>
      <c r="AMF522"/>
      <c r="AMG522"/>
      <c r="AMH522"/>
      <c r="AMI522"/>
      <c r="AMJ522"/>
      <c r="AMK522"/>
      <c r="AML522"/>
      <c r="AMM522"/>
    </row>
    <row r="523" spans="1:1027" ht="27.4" customHeight="1">
      <c r="A523" s="656"/>
      <c r="B523" s="657"/>
      <c r="C523" s="263"/>
      <c r="D523" s="263">
        <v>4120</v>
      </c>
      <c r="E523" s="658" t="s">
        <v>222</v>
      </c>
      <c r="F523" s="659"/>
      <c r="G523" s="265">
        <v>0</v>
      </c>
      <c r="H523" s="265">
        <v>13</v>
      </c>
      <c r="I523" s="273">
        <v>2.4500000000000002</v>
      </c>
      <c r="J523" s="259">
        <f t="shared" si="54"/>
        <v>18.84615384615385</v>
      </c>
      <c r="K523" s="259"/>
      <c r="L523" s="313"/>
      <c r="M523" s="313"/>
      <c r="N523" s="313"/>
      <c r="P523" s="267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  <c r="SX523"/>
      <c r="SY523"/>
      <c r="SZ523"/>
      <c r="TA523"/>
      <c r="TB523"/>
      <c r="TC523"/>
      <c r="TD523"/>
      <c r="TE523"/>
      <c r="TF523"/>
      <c r="TG523"/>
      <c r="TH523"/>
      <c r="TI523"/>
      <c r="TJ523"/>
      <c r="TK523"/>
      <c r="TL523"/>
      <c r="TM523"/>
      <c r="TN523"/>
      <c r="TO523"/>
      <c r="TP523"/>
      <c r="TQ523"/>
      <c r="TR523"/>
      <c r="TS523"/>
      <c r="TT523"/>
      <c r="TU523"/>
      <c r="TV523"/>
      <c r="TW523"/>
      <c r="TX523"/>
      <c r="TY523"/>
      <c r="TZ523"/>
      <c r="UA523"/>
      <c r="UB523"/>
      <c r="UC523"/>
      <c r="UD523"/>
      <c r="UE523"/>
      <c r="UF523"/>
      <c r="UG523"/>
      <c r="UH523"/>
      <c r="UI523"/>
      <c r="UJ523"/>
      <c r="UK523"/>
      <c r="UL523"/>
      <c r="UM523"/>
      <c r="UN523"/>
      <c r="UO523"/>
      <c r="UP523"/>
      <c r="UQ523"/>
      <c r="UR523"/>
      <c r="US523"/>
      <c r="UT523"/>
      <c r="UU523"/>
      <c r="UV523"/>
      <c r="UW523"/>
      <c r="UX523"/>
      <c r="UY523"/>
      <c r="UZ523"/>
      <c r="VA523"/>
      <c r="VB523"/>
      <c r="VC523"/>
      <c r="VD523"/>
      <c r="VE523"/>
      <c r="VF523"/>
      <c r="VG523"/>
      <c r="VH523"/>
      <c r="VI523"/>
      <c r="VJ523"/>
      <c r="VK523"/>
      <c r="VL523"/>
      <c r="VM523"/>
      <c r="VN523"/>
      <c r="VO523"/>
      <c r="VP523"/>
      <c r="VQ523"/>
      <c r="VR523"/>
      <c r="VS523"/>
      <c r="VT523"/>
      <c r="VU523"/>
      <c r="VV523"/>
      <c r="VW523"/>
      <c r="VX523"/>
      <c r="VY523"/>
      <c r="VZ523"/>
      <c r="WA523"/>
      <c r="WB523"/>
      <c r="WC523"/>
      <c r="WD523"/>
      <c r="WE523"/>
      <c r="WF523"/>
      <c r="WG523"/>
      <c r="WH523"/>
      <c r="WI523"/>
      <c r="WJ523"/>
      <c r="WK523"/>
      <c r="WL523"/>
      <c r="WM523"/>
      <c r="WN523"/>
      <c r="WO523"/>
      <c r="WP523"/>
      <c r="WQ523"/>
      <c r="WR523"/>
      <c r="WS523"/>
      <c r="WT523"/>
      <c r="WU523"/>
      <c r="WV523"/>
      <c r="WW523"/>
      <c r="WX523"/>
      <c r="WY523"/>
      <c r="WZ523"/>
      <c r="XA523"/>
      <c r="XB523"/>
      <c r="XC523"/>
      <c r="XD523"/>
      <c r="XE523"/>
      <c r="XF523"/>
      <c r="XG523"/>
      <c r="XH523"/>
      <c r="XI523"/>
      <c r="XJ523"/>
      <c r="XK523"/>
      <c r="XL523"/>
      <c r="XM523"/>
      <c r="XN523"/>
      <c r="XO523"/>
      <c r="XP523"/>
      <c r="XQ523"/>
      <c r="XR523"/>
      <c r="XS523"/>
      <c r="XT523"/>
      <c r="XU523"/>
      <c r="XV523"/>
      <c r="XW523"/>
      <c r="XX523"/>
      <c r="XY523"/>
      <c r="XZ523"/>
      <c r="YA523"/>
      <c r="YB523"/>
      <c r="YC523"/>
      <c r="YD523"/>
      <c r="YE523"/>
      <c r="YF523"/>
      <c r="YG523"/>
      <c r="YH523"/>
      <c r="YI523"/>
      <c r="YJ523"/>
      <c r="YK523"/>
      <c r="YL523"/>
      <c r="YM523"/>
      <c r="YN523"/>
      <c r="YO523"/>
      <c r="YP523"/>
      <c r="YQ523"/>
      <c r="YR523"/>
      <c r="YS523"/>
      <c r="YT523"/>
      <c r="YU523"/>
      <c r="YV523"/>
      <c r="YW523"/>
      <c r="YX523"/>
      <c r="YY523"/>
      <c r="YZ523"/>
      <c r="ZA523"/>
      <c r="ZB523"/>
      <c r="ZC523"/>
      <c r="ZD523"/>
      <c r="ZE523"/>
      <c r="ZF523"/>
      <c r="ZG523"/>
      <c r="ZH523"/>
      <c r="ZI523"/>
      <c r="ZJ523"/>
      <c r="ZK523"/>
      <c r="ZL523"/>
      <c r="ZM523"/>
      <c r="ZN523"/>
      <c r="ZO523"/>
      <c r="ZP523"/>
      <c r="ZQ523"/>
      <c r="ZR523"/>
      <c r="ZS523"/>
      <c r="ZT523"/>
      <c r="ZU523"/>
      <c r="ZV523"/>
      <c r="ZW523"/>
      <c r="ZX523"/>
      <c r="ZY523"/>
      <c r="ZZ523"/>
      <c r="AAA523"/>
      <c r="AAB523"/>
      <c r="AAC523"/>
      <c r="AAD523"/>
      <c r="AAE523"/>
      <c r="AAF523"/>
      <c r="AAG523"/>
      <c r="AAH523"/>
      <c r="AAI523"/>
      <c r="AAJ523"/>
      <c r="AAK523"/>
      <c r="AAL523"/>
      <c r="AAM523"/>
      <c r="AAN523"/>
      <c r="AAO523"/>
      <c r="AAP523"/>
      <c r="AAQ523"/>
      <c r="AAR523"/>
      <c r="AAS523"/>
      <c r="AAT523"/>
      <c r="AAU523"/>
      <c r="AAV523"/>
      <c r="AAW523"/>
      <c r="AAX523"/>
      <c r="AAY523"/>
      <c r="AAZ523"/>
      <c r="ABA523"/>
      <c r="ABB523"/>
      <c r="ABC523"/>
      <c r="ABD523"/>
      <c r="ABE523"/>
      <c r="ABF523"/>
      <c r="ABG523"/>
      <c r="ABH523"/>
      <c r="ABI523"/>
      <c r="ABJ523"/>
      <c r="ABK523"/>
      <c r="ABL523"/>
      <c r="ABM523"/>
      <c r="ABN523"/>
      <c r="ABO523"/>
      <c r="ABP523"/>
      <c r="ABQ523"/>
      <c r="ABR523"/>
      <c r="ABS523"/>
      <c r="ABT523"/>
      <c r="ABU523"/>
      <c r="ABV523"/>
      <c r="ABW523"/>
      <c r="ABX523"/>
      <c r="ABY523"/>
      <c r="ABZ523"/>
      <c r="ACA523"/>
      <c r="ACB523"/>
      <c r="ACC523"/>
      <c r="ACD523"/>
      <c r="ACE523"/>
      <c r="ACF523"/>
      <c r="ACG523"/>
      <c r="ACH523"/>
      <c r="ACI523"/>
      <c r="ACJ523"/>
      <c r="ACK523"/>
      <c r="ACL523"/>
      <c r="ACM523"/>
      <c r="ACN523"/>
      <c r="ACO523"/>
      <c r="ACP523"/>
      <c r="ACQ523"/>
      <c r="ACR523"/>
      <c r="ACS523"/>
      <c r="ACT523"/>
      <c r="ACU523"/>
      <c r="ACV523"/>
      <c r="ACW523"/>
      <c r="ACX523"/>
      <c r="ACY523"/>
      <c r="ACZ523"/>
      <c r="ADA523"/>
      <c r="ADB523"/>
      <c r="ADC523"/>
      <c r="ADD523"/>
      <c r="ADE523"/>
      <c r="ADF523"/>
      <c r="ADG523"/>
      <c r="ADH523"/>
      <c r="ADI523"/>
      <c r="ADJ523"/>
      <c r="ADK523"/>
      <c r="ADL523"/>
      <c r="ADM523"/>
      <c r="ADN523"/>
      <c r="ADO523"/>
      <c r="ADP523"/>
      <c r="ADQ523"/>
      <c r="ADR523"/>
      <c r="ADS523"/>
      <c r="ADT523"/>
      <c r="ADU523"/>
      <c r="ADV523"/>
      <c r="ADW523"/>
      <c r="ADX523"/>
      <c r="ADY523"/>
      <c r="ADZ523"/>
      <c r="AEA523"/>
      <c r="AEB523"/>
      <c r="AEC523"/>
      <c r="AED523"/>
      <c r="AEE523"/>
      <c r="AEF523"/>
      <c r="AEG523"/>
      <c r="AEH523"/>
      <c r="AEI523"/>
      <c r="AEJ523"/>
      <c r="AEK523"/>
      <c r="AEL523"/>
      <c r="AEM523"/>
      <c r="AEN523"/>
      <c r="AEO523"/>
      <c r="AEP523"/>
      <c r="AEQ523"/>
      <c r="AER523"/>
      <c r="AES523"/>
      <c r="AET523"/>
      <c r="AEU523"/>
      <c r="AEV523"/>
      <c r="AEW523"/>
      <c r="AEX523"/>
      <c r="AEY523"/>
      <c r="AEZ523"/>
      <c r="AFA523"/>
      <c r="AFB523"/>
      <c r="AFC523"/>
      <c r="AFD523"/>
      <c r="AFE523"/>
      <c r="AFF523"/>
      <c r="AFG523"/>
      <c r="AFH523"/>
      <c r="AFI523"/>
      <c r="AFJ523"/>
      <c r="AFK523"/>
      <c r="AFL523"/>
      <c r="AFM523"/>
      <c r="AFN523"/>
      <c r="AFO523"/>
      <c r="AFP523"/>
      <c r="AFQ523"/>
      <c r="AFR523"/>
      <c r="AFS523"/>
      <c r="AFT523"/>
      <c r="AFU523"/>
      <c r="AFV523"/>
      <c r="AFW523"/>
      <c r="AFX523"/>
      <c r="AFY523"/>
      <c r="AFZ523"/>
      <c r="AGA523"/>
      <c r="AGB523"/>
      <c r="AGC523"/>
      <c r="AGD523"/>
      <c r="AGE523"/>
      <c r="AGF523"/>
      <c r="AGG523"/>
      <c r="AGH523"/>
      <c r="AGI523"/>
      <c r="AGJ523"/>
      <c r="AGK523"/>
      <c r="AGL523"/>
      <c r="AGM523"/>
      <c r="AGN523"/>
      <c r="AGO523"/>
      <c r="AGP523"/>
      <c r="AGQ523"/>
      <c r="AGR523"/>
      <c r="AGS523"/>
      <c r="AGT523"/>
      <c r="AGU523"/>
      <c r="AGV523"/>
      <c r="AGW523"/>
      <c r="AGX523"/>
      <c r="AGY523"/>
      <c r="AGZ523"/>
      <c r="AHA523"/>
      <c r="AHB523"/>
      <c r="AHC523"/>
      <c r="AHD523"/>
      <c r="AHE523"/>
      <c r="AHF523"/>
      <c r="AHG523"/>
      <c r="AHH523"/>
      <c r="AHI523"/>
      <c r="AHJ523"/>
      <c r="AHK523"/>
      <c r="AHL523"/>
      <c r="AHM523"/>
      <c r="AHN523"/>
      <c r="AHO523"/>
      <c r="AHP523"/>
      <c r="AHQ523"/>
      <c r="AHR523"/>
      <c r="AHS523"/>
      <c r="AHT523"/>
      <c r="AHU523"/>
      <c r="AHV523"/>
      <c r="AHW523"/>
      <c r="AHX523"/>
      <c r="AHY523"/>
      <c r="AHZ523"/>
      <c r="AIA523"/>
      <c r="AIB523"/>
      <c r="AIC523"/>
      <c r="AID523"/>
      <c r="AIE523"/>
      <c r="AIF523"/>
      <c r="AIG523"/>
      <c r="AIH523"/>
      <c r="AII523"/>
      <c r="AIJ523"/>
      <c r="AIK523"/>
      <c r="AIL523"/>
      <c r="AIM523"/>
      <c r="AIN523"/>
      <c r="AIO523"/>
      <c r="AIP523"/>
      <c r="AIQ523"/>
      <c r="AIR523"/>
      <c r="AIS523"/>
      <c r="AIT523"/>
      <c r="AIU523"/>
      <c r="AIV523"/>
      <c r="AIW523"/>
      <c r="AIX523"/>
      <c r="AIY523"/>
      <c r="AIZ523"/>
      <c r="AJA523"/>
      <c r="AJB523"/>
      <c r="AJC523"/>
      <c r="AJD523"/>
      <c r="AJE523"/>
      <c r="AJF523"/>
      <c r="AJG523"/>
      <c r="AJH523"/>
      <c r="AJI523"/>
      <c r="AJJ523"/>
      <c r="AJK523"/>
      <c r="AJL523"/>
      <c r="AJM523"/>
      <c r="AJN523"/>
      <c r="AJO523"/>
      <c r="AJP523"/>
      <c r="AJQ523"/>
      <c r="AJR523"/>
      <c r="AJS523"/>
      <c r="AJT523"/>
      <c r="AJU523"/>
      <c r="AJV523"/>
      <c r="AJW523"/>
      <c r="AJX523"/>
      <c r="AJY523"/>
      <c r="AJZ523"/>
      <c r="AKA523"/>
      <c r="AKB523"/>
      <c r="AKC523"/>
      <c r="AKD523"/>
      <c r="AKE523"/>
      <c r="AKF523"/>
      <c r="AKG523"/>
      <c r="AKH523"/>
      <c r="AKI523"/>
      <c r="AKJ523"/>
      <c r="AKK523"/>
      <c r="AKL523"/>
      <c r="AKM523"/>
      <c r="AKN523"/>
      <c r="AKO523"/>
      <c r="AKP523"/>
      <c r="AKQ523"/>
      <c r="AKR523"/>
      <c r="AKS523"/>
      <c r="AKT523"/>
      <c r="AKU523"/>
      <c r="AKV523"/>
      <c r="AKW523"/>
      <c r="AKX523"/>
      <c r="AKY523"/>
      <c r="AKZ523"/>
      <c r="ALA523"/>
      <c r="ALB523"/>
      <c r="ALC523"/>
      <c r="ALD523"/>
      <c r="ALE523"/>
      <c r="ALF523"/>
      <c r="ALG523"/>
      <c r="ALH523"/>
      <c r="ALI523"/>
      <c r="ALJ523"/>
      <c r="ALK523"/>
      <c r="ALL523"/>
      <c r="ALM523"/>
      <c r="ALN523"/>
      <c r="ALO523"/>
      <c r="ALP523"/>
      <c r="ALQ523"/>
      <c r="ALR523"/>
      <c r="ALS523"/>
      <c r="ALT523"/>
      <c r="ALU523"/>
      <c r="ALV523"/>
      <c r="ALW523"/>
      <c r="ALX523"/>
      <c r="ALY523"/>
      <c r="ALZ523"/>
      <c r="AMA523"/>
      <c r="AMB523"/>
      <c r="AMC523"/>
      <c r="AMD523"/>
      <c r="AME523"/>
      <c r="AMF523"/>
      <c r="AMG523"/>
      <c r="AMH523"/>
      <c r="AMI523"/>
      <c r="AMJ523"/>
      <c r="AMK523"/>
      <c r="AML523"/>
      <c r="AMM523"/>
    </row>
    <row r="524" spans="1:1027" s="260" customFormat="1" ht="36.6" customHeight="1">
      <c r="A524" s="674">
        <v>900</v>
      </c>
      <c r="B524" s="674"/>
      <c r="C524" s="254"/>
      <c r="D524" s="254"/>
      <c r="E524" s="669" t="s">
        <v>191</v>
      </c>
      <c r="F524" s="669"/>
      <c r="G524" s="272">
        <f>SUM(G525,G527,G529,G534,G540,G548)</f>
        <v>6588533.7599999998</v>
      </c>
      <c r="H524" s="272">
        <f>SUM(H525,H527,H529,H534,H540,H548)</f>
        <v>6734059.6100000003</v>
      </c>
      <c r="I524" s="272">
        <f>SUM(I525,I527,I529,I534,I540,I548)</f>
        <v>1718506.37</v>
      </c>
      <c r="J524" s="259">
        <f t="shared" si="54"/>
        <v>25.519619212280777</v>
      </c>
      <c r="K524" s="259">
        <f t="shared" si="55"/>
        <v>102.20877444513543</v>
      </c>
      <c r="L524" s="313"/>
      <c r="M524" s="313"/>
      <c r="N524" s="313"/>
      <c r="P524" s="261">
        <f t="shared" si="51"/>
        <v>145525.85000000056</v>
      </c>
    </row>
    <row r="525" spans="1:1027" s="260" customFormat="1" ht="24.6" customHeight="1">
      <c r="A525" s="655"/>
      <c r="B525" s="655"/>
      <c r="C525" s="254">
        <v>90003</v>
      </c>
      <c r="D525" s="254"/>
      <c r="E525" s="669" t="s">
        <v>278</v>
      </c>
      <c r="F525" s="669"/>
      <c r="G525" s="272">
        <f>SUM(G526:G526)</f>
        <v>400000</v>
      </c>
      <c r="H525" s="272">
        <f>SUM(H526:H526)</f>
        <v>372098</v>
      </c>
      <c r="I525" s="272">
        <f>SUM(I526:I526)</f>
        <v>108801.31</v>
      </c>
      <c r="J525" s="259">
        <f t="shared" si="54"/>
        <v>29.239960978021916</v>
      </c>
      <c r="K525" s="259">
        <f t="shared" si="55"/>
        <v>93.024500000000003</v>
      </c>
      <c r="L525" s="313"/>
      <c r="M525" s="313"/>
      <c r="N525" s="313"/>
      <c r="P525" s="261">
        <f t="shared" si="51"/>
        <v>-27902</v>
      </c>
    </row>
    <row r="526" spans="1:1027" ht="23.1" customHeight="1">
      <c r="A526" s="655"/>
      <c r="B526" s="655"/>
      <c r="C526" s="263"/>
      <c r="D526" s="263">
        <v>4300</v>
      </c>
      <c r="E526" s="654" t="s">
        <v>219</v>
      </c>
      <c r="F526" s="654"/>
      <c r="G526" s="265">
        <v>400000</v>
      </c>
      <c r="H526" s="265">
        <v>372098</v>
      </c>
      <c r="I526" s="266">
        <v>108801.31</v>
      </c>
      <c r="J526" s="259">
        <f t="shared" si="54"/>
        <v>29.239960978021916</v>
      </c>
      <c r="K526" s="259">
        <f t="shared" si="55"/>
        <v>93.024500000000003</v>
      </c>
      <c r="L526" s="313"/>
      <c r="M526" s="313"/>
      <c r="N526" s="313"/>
      <c r="P526" s="267">
        <f t="shared" si="51"/>
        <v>-27902</v>
      </c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  <c r="UR526"/>
      <c r="US526"/>
      <c r="UT526"/>
      <c r="UU526"/>
      <c r="UV526"/>
      <c r="UW526"/>
      <c r="UX526"/>
      <c r="UY526"/>
      <c r="UZ526"/>
      <c r="VA526"/>
      <c r="VB526"/>
      <c r="VC526"/>
      <c r="VD526"/>
      <c r="VE526"/>
      <c r="VF526"/>
      <c r="VG526"/>
      <c r="VH526"/>
      <c r="VI526"/>
      <c r="VJ526"/>
      <c r="VK526"/>
      <c r="VL526"/>
      <c r="VM526"/>
      <c r="VN526"/>
      <c r="VO526"/>
      <c r="VP526"/>
      <c r="VQ526"/>
      <c r="VR526"/>
      <c r="VS526"/>
      <c r="VT526"/>
      <c r="VU526"/>
      <c r="VV526"/>
      <c r="VW526"/>
      <c r="VX526"/>
      <c r="VY526"/>
      <c r="VZ526"/>
      <c r="WA526"/>
      <c r="WB526"/>
      <c r="WC526"/>
      <c r="WD526"/>
      <c r="WE526"/>
      <c r="WF526"/>
      <c r="WG526"/>
      <c r="WH526"/>
      <c r="WI526"/>
      <c r="WJ526"/>
      <c r="WK526"/>
      <c r="WL526"/>
      <c r="WM526"/>
      <c r="WN526"/>
      <c r="WO526"/>
      <c r="WP526"/>
      <c r="WQ526"/>
      <c r="WR526"/>
      <c r="WS526"/>
      <c r="WT526"/>
      <c r="WU526"/>
      <c r="WV526"/>
      <c r="WW526"/>
      <c r="WX526"/>
      <c r="WY526"/>
      <c r="WZ526"/>
      <c r="XA526"/>
      <c r="XB526"/>
      <c r="XC526"/>
      <c r="XD526"/>
      <c r="XE526"/>
      <c r="XF526"/>
      <c r="XG526"/>
      <c r="XH526"/>
      <c r="XI526"/>
      <c r="XJ526"/>
      <c r="XK526"/>
      <c r="XL526"/>
      <c r="XM526"/>
      <c r="XN526"/>
      <c r="XO526"/>
      <c r="XP526"/>
      <c r="XQ526"/>
      <c r="XR526"/>
      <c r="XS526"/>
      <c r="XT526"/>
      <c r="XU526"/>
      <c r="XV526"/>
      <c r="XW526"/>
      <c r="XX526"/>
      <c r="XY526"/>
      <c r="XZ526"/>
      <c r="YA526"/>
      <c r="YB526"/>
      <c r="YC526"/>
      <c r="YD526"/>
      <c r="YE526"/>
      <c r="YF526"/>
      <c r="YG526"/>
      <c r="YH526"/>
      <c r="YI526"/>
      <c r="YJ526"/>
      <c r="YK526"/>
      <c r="YL526"/>
      <c r="YM526"/>
      <c r="YN526"/>
      <c r="YO526"/>
      <c r="YP526"/>
      <c r="YQ526"/>
      <c r="YR526"/>
      <c r="YS526"/>
      <c r="YT526"/>
      <c r="YU526"/>
      <c r="YV526"/>
      <c r="YW526"/>
      <c r="YX526"/>
      <c r="YY526"/>
      <c r="YZ526"/>
      <c r="ZA526"/>
      <c r="ZB526"/>
      <c r="ZC526"/>
      <c r="ZD526"/>
      <c r="ZE526"/>
      <c r="ZF526"/>
      <c r="ZG526"/>
      <c r="ZH526"/>
      <c r="ZI526"/>
      <c r="ZJ526"/>
      <c r="ZK526"/>
      <c r="ZL526"/>
      <c r="ZM526"/>
      <c r="ZN526"/>
      <c r="ZO526"/>
      <c r="ZP526"/>
      <c r="ZQ526"/>
      <c r="ZR526"/>
      <c r="ZS526"/>
      <c r="ZT526"/>
      <c r="ZU526"/>
      <c r="ZV526"/>
      <c r="ZW526"/>
      <c r="ZX526"/>
      <c r="ZY526"/>
      <c r="ZZ526"/>
      <c r="AAA526"/>
      <c r="AAB526"/>
      <c r="AAC526"/>
      <c r="AAD526"/>
      <c r="AAE526"/>
      <c r="AAF526"/>
      <c r="AAG526"/>
      <c r="AAH526"/>
      <c r="AAI526"/>
      <c r="AAJ526"/>
      <c r="AAK526"/>
      <c r="AAL526"/>
      <c r="AAM526"/>
      <c r="AAN526"/>
      <c r="AAO526"/>
      <c r="AAP526"/>
      <c r="AAQ526"/>
      <c r="AAR526"/>
      <c r="AAS526"/>
      <c r="AAT526"/>
      <c r="AAU526"/>
      <c r="AAV526"/>
      <c r="AAW526"/>
      <c r="AAX526"/>
      <c r="AAY526"/>
      <c r="AAZ526"/>
      <c r="ABA526"/>
      <c r="ABB526"/>
      <c r="ABC526"/>
      <c r="ABD526"/>
      <c r="ABE526"/>
      <c r="ABF526"/>
      <c r="ABG526"/>
      <c r="ABH526"/>
      <c r="ABI526"/>
      <c r="ABJ526"/>
      <c r="ABK526"/>
      <c r="ABL526"/>
      <c r="ABM526"/>
      <c r="ABN526"/>
      <c r="ABO526"/>
      <c r="ABP526"/>
      <c r="ABQ526"/>
      <c r="ABR526"/>
      <c r="ABS526"/>
      <c r="ABT526"/>
      <c r="ABU526"/>
      <c r="ABV526"/>
      <c r="ABW526"/>
      <c r="ABX526"/>
      <c r="ABY526"/>
      <c r="ABZ526"/>
      <c r="ACA526"/>
      <c r="ACB526"/>
      <c r="ACC526"/>
      <c r="ACD526"/>
      <c r="ACE526"/>
      <c r="ACF526"/>
      <c r="ACG526"/>
      <c r="ACH526"/>
      <c r="ACI526"/>
      <c r="ACJ526"/>
      <c r="ACK526"/>
      <c r="ACL526"/>
      <c r="ACM526"/>
      <c r="ACN526"/>
      <c r="ACO526"/>
      <c r="ACP526"/>
      <c r="ACQ526"/>
      <c r="ACR526"/>
      <c r="ACS526"/>
      <c r="ACT526"/>
      <c r="ACU526"/>
      <c r="ACV526"/>
      <c r="ACW526"/>
      <c r="ACX526"/>
      <c r="ACY526"/>
      <c r="ACZ526"/>
      <c r="ADA526"/>
      <c r="ADB526"/>
      <c r="ADC526"/>
      <c r="ADD526"/>
      <c r="ADE526"/>
      <c r="ADF526"/>
      <c r="ADG526"/>
      <c r="ADH526"/>
      <c r="ADI526"/>
      <c r="ADJ526"/>
      <c r="ADK526"/>
      <c r="ADL526"/>
      <c r="ADM526"/>
      <c r="ADN526"/>
      <c r="ADO526"/>
      <c r="ADP526"/>
      <c r="ADQ526"/>
      <c r="ADR526"/>
      <c r="ADS526"/>
      <c r="ADT526"/>
      <c r="ADU526"/>
      <c r="ADV526"/>
      <c r="ADW526"/>
      <c r="ADX526"/>
      <c r="ADY526"/>
      <c r="ADZ526"/>
      <c r="AEA526"/>
      <c r="AEB526"/>
      <c r="AEC526"/>
      <c r="AED526"/>
      <c r="AEE526"/>
      <c r="AEF526"/>
      <c r="AEG526"/>
      <c r="AEH526"/>
      <c r="AEI526"/>
      <c r="AEJ526"/>
      <c r="AEK526"/>
      <c r="AEL526"/>
      <c r="AEM526"/>
      <c r="AEN526"/>
      <c r="AEO526"/>
      <c r="AEP526"/>
      <c r="AEQ526"/>
      <c r="AER526"/>
      <c r="AES526"/>
      <c r="AET526"/>
      <c r="AEU526"/>
      <c r="AEV526"/>
      <c r="AEW526"/>
      <c r="AEX526"/>
      <c r="AEY526"/>
      <c r="AEZ526"/>
      <c r="AFA526"/>
      <c r="AFB526"/>
      <c r="AFC526"/>
      <c r="AFD526"/>
      <c r="AFE526"/>
      <c r="AFF526"/>
      <c r="AFG526"/>
      <c r="AFH526"/>
      <c r="AFI526"/>
      <c r="AFJ526"/>
      <c r="AFK526"/>
      <c r="AFL526"/>
      <c r="AFM526"/>
      <c r="AFN526"/>
      <c r="AFO526"/>
      <c r="AFP526"/>
      <c r="AFQ526"/>
      <c r="AFR526"/>
      <c r="AFS526"/>
      <c r="AFT526"/>
      <c r="AFU526"/>
      <c r="AFV526"/>
      <c r="AFW526"/>
      <c r="AFX526"/>
      <c r="AFY526"/>
      <c r="AFZ526"/>
      <c r="AGA526"/>
      <c r="AGB526"/>
      <c r="AGC526"/>
      <c r="AGD526"/>
      <c r="AGE526"/>
      <c r="AGF526"/>
      <c r="AGG526"/>
      <c r="AGH526"/>
      <c r="AGI526"/>
      <c r="AGJ526"/>
      <c r="AGK526"/>
      <c r="AGL526"/>
      <c r="AGM526"/>
      <c r="AGN526"/>
      <c r="AGO526"/>
      <c r="AGP526"/>
      <c r="AGQ526"/>
      <c r="AGR526"/>
      <c r="AGS526"/>
      <c r="AGT526"/>
      <c r="AGU526"/>
      <c r="AGV526"/>
      <c r="AGW526"/>
      <c r="AGX526"/>
      <c r="AGY526"/>
      <c r="AGZ526"/>
      <c r="AHA526"/>
      <c r="AHB526"/>
      <c r="AHC526"/>
      <c r="AHD526"/>
      <c r="AHE526"/>
      <c r="AHF526"/>
      <c r="AHG526"/>
      <c r="AHH526"/>
      <c r="AHI526"/>
      <c r="AHJ526"/>
      <c r="AHK526"/>
      <c r="AHL526"/>
      <c r="AHM526"/>
      <c r="AHN526"/>
      <c r="AHO526"/>
      <c r="AHP526"/>
      <c r="AHQ526"/>
      <c r="AHR526"/>
      <c r="AHS526"/>
      <c r="AHT526"/>
      <c r="AHU526"/>
      <c r="AHV526"/>
      <c r="AHW526"/>
      <c r="AHX526"/>
      <c r="AHY526"/>
      <c r="AHZ526"/>
      <c r="AIA526"/>
      <c r="AIB526"/>
      <c r="AIC526"/>
      <c r="AID526"/>
      <c r="AIE526"/>
      <c r="AIF526"/>
      <c r="AIG526"/>
      <c r="AIH526"/>
      <c r="AII526"/>
      <c r="AIJ526"/>
      <c r="AIK526"/>
      <c r="AIL526"/>
      <c r="AIM526"/>
      <c r="AIN526"/>
      <c r="AIO526"/>
      <c r="AIP526"/>
      <c r="AIQ526"/>
      <c r="AIR526"/>
      <c r="AIS526"/>
      <c r="AIT526"/>
      <c r="AIU526"/>
      <c r="AIV526"/>
      <c r="AIW526"/>
      <c r="AIX526"/>
      <c r="AIY526"/>
      <c r="AIZ526"/>
      <c r="AJA526"/>
      <c r="AJB526"/>
      <c r="AJC526"/>
      <c r="AJD526"/>
      <c r="AJE526"/>
      <c r="AJF526"/>
      <c r="AJG526"/>
      <c r="AJH526"/>
      <c r="AJI526"/>
      <c r="AJJ526"/>
      <c r="AJK526"/>
      <c r="AJL526"/>
      <c r="AJM526"/>
      <c r="AJN526"/>
      <c r="AJO526"/>
      <c r="AJP526"/>
      <c r="AJQ526"/>
      <c r="AJR526"/>
      <c r="AJS526"/>
      <c r="AJT526"/>
      <c r="AJU526"/>
      <c r="AJV526"/>
      <c r="AJW526"/>
      <c r="AJX526"/>
      <c r="AJY526"/>
      <c r="AJZ526"/>
      <c r="AKA526"/>
      <c r="AKB526"/>
      <c r="AKC526"/>
      <c r="AKD526"/>
      <c r="AKE526"/>
      <c r="AKF526"/>
      <c r="AKG526"/>
      <c r="AKH526"/>
      <c r="AKI526"/>
      <c r="AKJ526"/>
      <c r="AKK526"/>
      <c r="AKL526"/>
      <c r="AKM526"/>
      <c r="AKN526"/>
      <c r="AKO526"/>
      <c r="AKP526"/>
      <c r="AKQ526"/>
      <c r="AKR526"/>
      <c r="AKS526"/>
      <c r="AKT526"/>
      <c r="AKU526"/>
      <c r="AKV526"/>
      <c r="AKW526"/>
      <c r="AKX526"/>
      <c r="AKY526"/>
      <c r="AKZ526"/>
      <c r="ALA526"/>
      <c r="ALB526"/>
      <c r="ALC526"/>
      <c r="ALD526"/>
      <c r="ALE526"/>
      <c r="ALF526"/>
      <c r="ALG526"/>
      <c r="ALH526"/>
      <c r="ALI526"/>
      <c r="ALJ526"/>
      <c r="ALK526"/>
      <c r="ALL526"/>
      <c r="ALM526"/>
      <c r="ALN526"/>
      <c r="ALO526"/>
      <c r="ALP526"/>
      <c r="ALQ526"/>
      <c r="ALR526"/>
      <c r="ALS526"/>
      <c r="ALT526"/>
      <c r="ALU526"/>
      <c r="ALV526"/>
      <c r="ALW526"/>
      <c r="ALX526"/>
      <c r="ALY526"/>
      <c r="ALZ526"/>
      <c r="AMA526"/>
      <c r="AMB526"/>
      <c r="AMC526"/>
      <c r="AMD526"/>
      <c r="AME526"/>
      <c r="AMF526"/>
      <c r="AMG526"/>
      <c r="AMH526"/>
      <c r="AMI526"/>
      <c r="AMJ526"/>
      <c r="AMK526"/>
      <c r="AML526"/>
      <c r="AMM526"/>
    </row>
    <row r="527" spans="1:1027" s="260" customFormat="1" ht="29.25" customHeight="1">
      <c r="A527" s="655"/>
      <c r="B527" s="655"/>
      <c r="C527" s="254">
        <v>90004</v>
      </c>
      <c r="D527" s="254"/>
      <c r="E527" s="669" t="s">
        <v>279</v>
      </c>
      <c r="F527" s="669"/>
      <c r="G527" s="272">
        <f>SUM(G528:G528)</f>
        <v>450000</v>
      </c>
      <c r="H527" s="272">
        <f>SUM(H528:H528)</f>
        <v>487902</v>
      </c>
      <c r="I527" s="272">
        <f>SUM(I528:I528)</f>
        <v>208335.35999999999</v>
      </c>
      <c r="J527" s="259">
        <f t="shared" ref="J527:J590" si="61">I527/H527*100</f>
        <v>42.700247180786306</v>
      </c>
      <c r="K527" s="259">
        <f t="shared" ref="K527:K590" si="62">H527/G527*100</f>
        <v>108.42266666666667</v>
      </c>
      <c r="L527" s="313"/>
      <c r="M527" s="313"/>
      <c r="N527" s="313"/>
      <c r="P527" s="261">
        <f t="shared" si="51"/>
        <v>37902</v>
      </c>
    </row>
    <row r="528" spans="1:1027" ht="22.35" customHeight="1">
      <c r="A528" s="655"/>
      <c r="B528" s="655"/>
      <c r="C528" s="263"/>
      <c r="D528" s="263">
        <v>4300</v>
      </c>
      <c r="E528" s="654" t="s">
        <v>219</v>
      </c>
      <c r="F528" s="654"/>
      <c r="G528" s="265">
        <v>450000</v>
      </c>
      <c r="H528" s="265">
        <v>487902</v>
      </c>
      <c r="I528" s="266">
        <v>208335.35999999999</v>
      </c>
      <c r="J528" s="259">
        <f t="shared" si="61"/>
        <v>42.700247180786306</v>
      </c>
      <c r="K528" s="259">
        <f t="shared" si="62"/>
        <v>108.42266666666667</v>
      </c>
      <c r="L528" s="313"/>
      <c r="M528" s="313"/>
      <c r="N528" s="313"/>
      <c r="P528" s="267">
        <f t="shared" si="51"/>
        <v>37902</v>
      </c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  <c r="UR528"/>
      <c r="US528"/>
      <c r="UT528"/>
      <c r="UU528"/>
      <c r="UV528"/>
      <c r="UW528"/>
      <c r="UX528"/>
      <c r="UY528"/>
      <c r="UZ528"/>
      <c r="VA528"/>
      <c r="VB528"/>
      <c r="VC528"/>
      <c r="VD528"/>
      <c r="VE528"/>
      <c r="VF528"/>
      <c r="VG528"/>
      <c r="VH528"/>
      <c r="VI528"/>
      <c r="VJ528"/>
      <c r="VK528"/>
      <c r="VL528"/>
      <c r="VM528"/>
      <c r="VN528"/>
      <c r="VO528"/>
      <c r="VP528"/>
      <c r="VQ528"/>
      <c r="VR528"/>
      <c r="VS528"/>
      <c r="VT528"/>
      <c r="VU528"/>
      <c r="VV528"/>
      <c r="VW528"/>
      <c r="VX528"/>
      <c r="VY528"/>
      <c r="VZ528"/>
      <c r="WA528"/>
      <c r="WB528"/>
      <c r="WC528"/>
      <c r="WD528"/>
      <c r="WE528"/>
      <c r="WF528"/>
      <c r="WG528"/>
      <c r="WH528"/>
      <c r="WI528"/>
      <c r="WJ528"/>
      <c r="WK528"/>
      <c r="WL528"/>
      <c r="WM528"/>
      <c r="WN528"/>
      <c r="WO528"/>
      <c r="WP528"/>
      <c r="WQ528"/>
      <c r="WR528"/>
      <c r="WS528"/>
      <c r="WT528"/>
      <c r="WU528"/>
      <c r="WV528"/>
      <c r="WW528"/>
      <c r="WX528"/>
      <c r="WY528"/>
      <c r="WZ528"/>
      <c r="XA528"/>
      <c r="XB528"/>
      <c r="XC528"/>
      <c r="XD528"/>
      <c r="XE528"/>
      <c r="XF528"/>
      <c r="XG528"/>
      <c r="XH528"/>
      <c r="XI528"/>
      <c r="XJ528"/>
      <c r="XK528"/>
      <c r="XL528"/>
      <c r="XM528"/>
      <c r="XN528"/>
      <c r="XO528"/>
      <c r="XP528"/>
      <c r="XQ528"/>
      <c r="XR528"/>
      <c r="XS528"/>
      <c r="XT528"/>
      <c r="XU528"/>
      <c r="XV528"/>
      <c r="XW528"/>
      <c r="XX528"/>
      <c r="XY528"/>
      <c r="XZ528"/>
      <c r="YA528"/>
      <c r="YB528"/>
      <c r="YC528"/>
      <c r="YD528"/>
      <c r="YE528"/>
      <c r="YF528"/>
      <c r="YG528"/>
      <c r="YH528"/>
      <c r="YI528"/>
      <c r="YJ528"/>
      <c r="YK528"/>
      <c r="YL528"/>
      <c r="YM528"/>
      <c r="YN528"/>
      <c r="YO528"/>
      <c r="YP528"/>
      <c r="YQ528"/>
      <c r="YR528"/>
      <c r="YS528"/>
      <c r="YT528"/>
      <c r="YU528"/>
      <c r="YV528"/>
      <c r="YW528"/>
      <c r="YX528"/>
      <c r="YY528"/>
      <c r="YZ528"/>
      <c r="ZA528"/>
      <c r="ZB528"/>
      <c r="ZC528"/>
      <c r="ZD528"/>
      <c r="ZE528"/>
      <c r="ZF528"/>
      <c r="ZG528"/>
      <c r="ZH528"/>
      <c r="ZI528"/>
      <c r="ZJ528"/>
      <c r="ZK528"/>
      <c r="ZL528"/>
      <c r="ZM528"/>
      <c r="ZN528"/>
      <c r="ZO528"/>
      <c r="ZP528"/>
      <c r="ZQ528"/>
      <c r="ZR528"/>
      <c r="ZS528"/>
      <c r="ZT528"/>
      <c r="ZU528"/>
      <c r="ZV528"/>
      <c r="ZW528"/>
      <c r="ZX528"/>
      <c r="ZY528"/>
      <c r="ZZ528"/>
      <c r="AAA528"/>
      <c r="AAB528"/>
      <c r="AAC528"/>
      <c r="AAD528"/>
      <c r="AAE528"/>
      <c r="AAF528"/>
      <c r="AAG528"/>
      <c r="AAH528"/>
      <c r="AAI528"/>
      <c r="AAJ528"/>
      <c r="AAK528"/>
      <c r="AAL528"/>
      <c r="AAM528"/>
      <c r="AAN528"/>
      <c r="AAO528"/>
      <c r="AAP528"/>
      <c r="AAQ528"/>
      <c r="AAR528"/>
      <c r="AAS528"/>
      <c r="AAT528"/>
      <c r="AAU528"/>
      <c r="AAV528"/>
      <c r="AAW528"/>
      <c r="AAX528"/>
      <c r="AAY528"/>
      <c r="AAZ528"/>
      <c r="ABA528"/>
      <c r="ABB528"/>
      <c r="ABC528"/>
      <c r="ABD528"/>
      <c r="ABE528"/>
      <c r="ABF528"/>
      <c r="ABG528"/>
      <c r="ABH528"/>
      <c r="ABI528"/>
      <c r="ABJ528"/>
      <c r="ABK528"/>
      <c r="ABL528"/>
      <c r="ABM528"/>
      <c r="ABN528"/>
      <c r="ABO528"/>
      <c r="ABP528"/>
      <c r="ABQ528"/>
      <c r="ABR528"/>
      <c r="ABS528"/>
      <c r="ABT528"/>
      <c r="ABU528"/>
      <c r="ABV528"/>
      <c r="ABW528"/>
      <c r="ABX528"/>
      <c r="ABY528"/>
      <c r="ABZ528"/>
      <c r="ACA528"/>
      <c r="ACB528"/>
      <c r="ACC528"/>
      <c r="ACD528"/>
      <c r="ACE528"/>
      <c r="ACF528"/>
      <c r="ACG528"/>
      <c r="ACH528"/>
      <c r="ACI528"/>
      <c r="ACJ528"/>
      <c r="ACK528"/>
      <c r="ACL528"/>
      <c r="ACM528"/>
      <c r="ACN528"/>
      <c r="ACO528"/>
      <c r="ACP528"/>
      <c r="ACQ528"/>
      <c r="ACR528"/>
      <c r="ACS528"/>
      <c r="ACT528"/>
      <c r="ACU528"/>
      <c r="ACV528"/>
      <c r="ACW528"/>
      <c r="ACX528"/>
      <c r="ACY528"/>
      <c r="ACZ528"/>
      <c r="ADA528"/>
      <c r="ADB528"/>
      <c r="ADC528"/>
      <c r="ADD528"/>
      <c r="ADE528"/>
      <c r="ADF528"/>
      <c r="ADG528"/>
      <c r="ADH528"/>
      <c r="ADI528"/>
      <c r="ADJ528"/>
      <c r="ADK528"/>
      <c r="ADL528"/>
      <c r="ADM528"/>
      <c r="ADN528"/>
      <c r="ADO528"/>
      <c r="ADP528"/>
      <c r="ADQ528"/>
      <c r="ADR528"/>
      <c r="ADS528"/>
      <c r="ADT528"/>
      <c r="ADU528"/>
      <c r="ADV528"/>
      <c r="ADW528"/>
      <c r="ADX528"/>
      <c r="ADY528"/>
      <c r="ADZ528"/>
      <c r="AEA528"/>
      <c r="AEB528"/>
      <c r="AEC528"/>
      <c r="AED528"/>
      <c r="AEE528"/>
      <c r="AEF528"/>
      <c r="AEG528"/>
      <c r="AEH528"/>
      <c r="AEI528"/>
      <c r="AEJ528"/>
      <c r="AEK528"/>
      <c r="AEL528"/>
      <c r="AEM528"/>
      <c r="AEN528"/>
      <c r="AEO528"/>
      <c r="AEP528"/>
      <c r="AEQ528"/>
      <c r="AER528"/>
      <c r="AES528"/>
      <c r="AET528"/>
      <c r="AEU528"/>
      <c r="AEV528"/>
      <c r="AEW528"/>
      <c r="AEX528"/>
      <c r="AEY528"/>
      <c r="AEZ528"/>
      <c r="AFA528"/>
      <c r="AFB528"/>
      <c r="AFC528"/>
      <c r="AFD528"/>
      <c r="AFE528"/>
      <c r="AFF528"/>
      <c r="AFG528"/>
      <c r="AFH528"/>
      <c r="AFI528"/>
      <c r="AFJ528"/>
      <c r="AFK528"/>
      <c r="AFL528"/>
      <c r="AFM528"/>
      <c r="AFN528"/>
      <c r="AFO528"/>
      <c r="AFP528"/>
      <c r="AFQ528"/>
      <c r="AFR528"/>
      <c r="AFS528"/>
      <c r="AFT528"/>
      <c r="AFU528"/>
      <c r="AFV528"/>
      <c r="AFW528"/>
      <c r="AFX528"/>
      <c r="AFY528"/>
      <c r="AFZ528"/>
      <c r="AGA528"/>
      <c r="AGB528"/>
      <c r="AGC528"/>
      <c r="AGD528"/>
      <c r="AGE528"/>
      <c r="AGF528"/>
      <c r="AGG528"/>
      <c r="AGH528"/>
      <c r="AGI528"/>
      <c r="AGJ528"/>
      <c r="AGK528"/>
      <c r="AGL528"/>
      <c r="AGM528"/>
      <c r="AGN528"/>
      <c r="AGO528"/>
      <c r="AGP528"/>
      <c r="AGQ528"/>
      <c r="AGR528"/>
      <c r="AGS528"/>
      <c r="AGT528"/>
      <c r="AGU528"/>
      <c r="AGV528"/>
      <c r="AGW528"/>
      <c r="AGX528"/>
      <c r="AGY528"/>
      <c r="AGZ528"/>
      <c r="AHA528"/>
      <c r="AHB528"/>
      <c r="AHC528"/>
      <c r="AHD528"/>
      <c r="AHE528"/>
      <c r="AHF528"/>
      <c r="AHG528"/>
      <c r="AHH528"/>
      <c r="AHI528"/>
      <c r="AHJ528"/>
      <c r="AHK528"/>
      <c r="AHL528"/>
      <c r="AHM528"/>
      <c r="AHN528"/>
      <c r="AHO528"/>
      <c r="AHP528"/>
      <c r="AHQ528"/>
      <c r="AHR528"/>
      <c r="AHS528"/>
      <c r="AHT528"/>
      <c r="AHU528"/>
      <c r="AHV528"/>
      <c r="AHW528"/>
      <c r="AHX528"/>
      <c r="AHY528"/>
      <c r="AHZ528"/>
      <c r="AIA528"/>
      <c r="AIB528"/>
      <c r="AIC528"/>
      <c r="AID528"/>
      <c r="AIE528"/>
      <c r="AIF528"/>
      <c r="AIG528"/>
      <c r="AIH528"/>
      <c r="AII528"/>
      <c r="AIJ528"/>
      <c r="AIK528"/>
      <c r="AIL528"/>
      <c r="AIM528"/>
      <c r="AIN528"/>
      <c r="AIO528"/>
      <c r="AIP528"/>
      <c r="AIQ528"/>
      <c r="AIR528"/>
      <c r="AIS528"/>
      <c r="AIT528"/>
      <c r="AIU528"/>
      <c r="AIV528"/>
      <c r="AIW528"/>
      <c r="AIX528"/>
      <c r="AIY528"/>
      <c r="AIZ528"/>
      <c r="AJA528"/>
      <c r="AJB528"/>
      <c r="AJC528"/>
      <c r="AJD528"/>
      <c r="AJE528"/>
      <c r="AJF528"/>
      <c r="AJG528"/>
      <c r="AJH528"/>
      <c r="AJI528"/>
      <c r="AJJ528"/>
      <c r="AJK528"/>
      <c r="AJL528"/>
      <c r="AJM528"/>
      <c r="AJN528"/>
      <c r="AJO528"/>
      <c r="AJP528"/>
      <c r="AJQ528"/>
      <c r="AJR528"/>
      <c r="AJS528"/>
      <c r="AJT528"/>
      <c r="AJU528"/>
      <c r="AJV528"/>
      <c r="AJW528"/>
      <c r="AJX528"/>
      <c r="AJY528"/>
      <c r="AJZ528"/>
      <c r="AKA528"/>
      <c r="AKB528"/>
      <c r="AKC528"/>
      <c r="AKD528"/>
      <c r="AKE528"/>
      <c r="AKF528"/>
      <c r="AKG528"/>
      <c r="AKH528"/>
      <c r="AKI528"/>
      <c r="AKJ528"/>
      <c r="AKK528"/>
      <c r="AKL528"/>
      <c r="AKM528"/>
      <c r="AKN528"/>
      <c r="AKO528"/>
      <c r="AKP528"/>
      <c r="AKQ528"/>
      <c r="AKR528"/>
      <c r="AKS528"/>
      <c r="AKT528"/>
      <c r="AKU528"/>
      <c r="AKV528"/>
      <c r="AKW528"/>
      <c r="AKX528"/>
      <c r="AKY528"/>
      <c r="AKZ528"/>
      <c r="ALA528"/>
      <c r="ALB528"/>
      <c r="ALC528"/>
      <c r="ALD528"/>
      <c r="ALE528"/>
      <c r="ALF528"/>
      <c r="ALG528"/>
      <c r="ALH528"/>
      <c r="ALI528"/>
      <c r="ALJ528"/>
      <c r="ALK528"/>
      <c r="ALL528"/>
      <c r="ALM528"/>
      <c r="ALN528"/>
      <c r="ALO528"/>
      <c r="ALP528"/>
      <c r="ALQ528"/>
      <c r="ALR528"/>
      <c r="ALS528"/>
      <c r="ALT528"/>
      <c r="ALU528"/>
      <c r="ALV528"/>
      <c r="ALW528"/>
      <c r="ALX528"/>
      <c r="ALY528"/>
      <c r="ALZ528"/>
      <c r="AMA528"/>
      <c r="AMB528"/>
      <c r="AMC528"/>
      <c r="AMD528"/>
      <c r="AME528"/>
      <c r="AMF528"/>
      <c r="AMG528"/>
      <c r="AMH528"/>
      <c r="AMI528"/>
      <c r="AMJ528"/>
      <c r="AMK528"/>
      <c r="AML528"/>
      <c r="AMM528"/>
    </row>
    <row r="529" spans="1:1027" s="260" customFormat="1" ht="20.100000000000001" customHeight="1">
      <c r="A529" s="655"/>
      <c r="B529" s="655"/>
      <c r="C529" s="254">
        <v>90013</v>
      </c>
      <c r="D529" s="254"/>
      <c r="E529" s="669" t="s">
        <v>193</v>
      </c>
      <c r="F529" s="669"/>
      <c r="G529" s="272">
        <f>SUM(G530:G533)</f>
        <v>532000</v>
      </c>
      <c r="H529" s="272">
        <f>SUM(H530:H533)</f>
        <v>572000</v>
      </c>
      <c r="I529" s="272">
        <f>SUM(I530:I533)</f>
        <v>279599.93</v>
      </c>
      <c r="J529" s="259">
        <f t="shared" si="61"/>
        <v>48.881106643356645</v>
      </c>
      <c r="K529" s="259">
        <f t="shared" si="62"/>
        <v>107.51879699248121</v>
      </c>
      <c r="L529" s="313"/>
      <c r="M529" s="313"/>
      <c r="N529" s="313"/>
      <c r="P529" s="261">
        <f t="shared" si="51"/>
        <v>40000</v>
      </c>
    </row>
    <row r="530" spans="1:1027" s="260" customFormat="1" ht="134.65" customHeight="1">
      <c r="A530" s="655"/>
      <c r="B530" s="655"/>
      <c r="C530" s="254"/>
      <c r="D530" s="263">
        <v>2360</v>
      </c>
      <c r="E530" s="654" t="s">
        <v>645</v>
      </c>
      <c r="F530" s="654"/>
      <c r="G530" s="265">
        <v>460000</v>
      </c>
      <c r="H530" s="265">
        <v>500000</v>
      </c>
      <c r="I530" s="265">
        <v>240500</v>
      </c>
      <c r="J530" s="259">
        <f t="shared" si="61"/>
        <v>48.1</v>
      </c>
      <c r="K530" s="259">
        <f t="shared" si="62"/>
        <v>108.69565217391303</v>
      </c>
      <c r="L530" s="313"/>
      <c r="M530" s="313"/>
      <c r="N530" s="313"/>
      <c r="P530" s="261"/>
    </row>
    <row r="531" spans="1:1027" ht="27.75" customHeight="1">
      <c r="A531" s="655"/>
      <c r="B531" s="655"/>
      <c r="C531" s="263"/>
      <c r="D531" s="263">
        <v>4210</v>
      </c>
      <c r="E531" s="654" t="s">
        <v>225</v>
      </c>
      <c r="F531" s="654"/>
      <c r="G531" s="265">
        <v>10000</v>
      </c>
      <c r="H531" s="265">
        <v>10000</v>
      </c>
      <c r="I531" s="266">
        <v>0</v>
      </c>
      <c r="J531" s="259">
        <f t="shared" si="61"/>
        <v>0</v>
      </c>
      <c r="K531" s="259">
        <f t="shared" si="62"/>
        <v>100</v>
      </c>
      <c r="L531" s="313"/>
      <c r="M531" s="313"/>
      <c r="N531" s="313"/>
      <c r="P531" s="267">
        <f t="shared" ref="P531:P538" si="63">H531-G531</f>
        <v>0</v>
      </c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  <c r="TH531"/>
      <c r="TI531"/>
      <c r="TJ531"/>
      <c r="TK531"/>
      <c r="TL531"/>
      <c r="TM531"/>
      <c r="TN531"/>
      <c r="TO531"/>
      <c r="TP531"/>
      <c r="TQ531"/>
      <c r="TR531"/>
      <c r="TS531"/>
      <c r="TT531"/>
      <c r="TU531"/>
      <c r="TV531"/>
      <c r="TW531"/>
      <c r="TX531"/>
      <c r="TY531"/>
      <c r="TZ531"/>
      <c r="UA531"/>
      <c r="UB531"/>
      <c r="UC531"/>
      <c r="UD531"/>
      <c r="UE531"/>
      <c r="UF531"/>
      <c r="UG531"/>
      <c r="UH531"/>
      <c r="UI531"/>
      <c r="UJ531"/>
      <c r="UK531"/>
      <c r="UL531"/>
      <c r="UM531"/>
      <c r="UN531"/>
      <c r="UO531"/>
      <c r="UP531"/>
      <c r="UQ531"/>
      <c r="UR531"/>
      <c r="US531"/>
      <c r="UT531"/>
      <c r="UU531"/>
      <c r="UV531"/>
      <c r="UW531"/>
      <c r="UX531"/>
      <c r="UY531"/>
      <c r="UZ531"/>
      <c r="VA531"/>
      <c r="VB531"/>
      <c r="VC531"/>
      <c r="VD531"/>
      <c r="VE531"/>
      <c r="VF531"/>
      <c r="VG531"/>
      <c r="VH531"/>
      <c r="VI531"/>
      <c r="VJ531"/>
      <c r="VK531"/>
      <c r="VL531"/>
      <c r="VM531"/>
      <c r="VN531"/>
      <c r="VO531"/>
      <c r="VP531"/>
      <c r="VQ531"/>
      <c r="VR531"/>
      <c r="VS531"/>
      <c r="VT531"/>
      <c r="VU531"/>
      <c r="VV531"/>
      <c r="VW531"/>
      <c r="VX531"/>
      <c r="VY531"/>
      <c r="VZ531"/>
      <c r="WA531"/>
      <c r="WB531"/>
      <c r="WC531"/>
      <c r="WD531"/>
      <c r="WE531"/>
      <c r="WF531"/>
      <c r="WG531"/>
      <c r="WH531"/>
      <c r="WI531"/>
      <c r="WJ531"/>
      <c r="WK531"/>
      <c r="WL531"/>
      <c r="WM531"/>
      <c r="WN531"/>
      <c r="WO531"/>
      <c r="WP531"/>
      <c r="WQ531"/>
      <c r="WR531"/>
      <c r="WS531"/>
      <c r="WT531"/>
      <c r="WU531"/>
      <c r="WV531"/>
      <c r="WW531"/>
      <c r="WX531"/>
      <c r="WY531"/>
      <c r="WZ531"/>
      <c r="XA531"/>
      <c r="XB531"/>
      <c r="XC531"/>
      <c r="XD531"/>
      <c r="XE531"/>
      <c r="XF531"/>
      <c r="XG531"/>
      <c r="XH531"/>
      <c r="XI531"/>
      <c r="XJ531"/>
      <c r="XK531"/>
      <c r="XL531"/>
      <c r="XM531"/>
      <c r="XN531"/>
      <c r="XO531"/>
      <c r="XP531"/>
      <c r="XQ531"/>
      <c r="XR531"/>
      <c r="XS531"/>
      <c r="XT531"/>
      <c r="XU531"/>
      <c r="XV531"/>
      <c r="XW531"/>
      <c r="XX531"/>
      <c r="XY531"/>
      <c r="XZ531"/>
      <c r="YA531"/>
      <c r="YB531"/>
      <c r="YC531"/>
      <c r="YD531"/>
      <c r="YE531"/>
      <c r="YF531"/>
      <c r="YG531"/>
      <c r="YH531"/>
      <c r="YI531"/>
      <c r="YJ531"/>
      <c r="YK531"/>
      <c r="YL531"/>
      <c r="YM531"/>
      <c r="YN531"/>
      <c r="YO531"/>
      <c r="YP531"/>
      <c r="YQ531"/>
      <c r="YR531"/>
      <c r="YS531"/>
      <c r="YT531"/>
      <c r="YU531"/>
      <c r="YV531"/>
      <c r="YW531"/>
      <c r="YX531"/>
      <c r="YY531"/>
      <c r="YZ531"/>
      <c r="ZA531"/>
      <c r="ZB531"/>
      <c r="ZC531"/>
      <c r="ZD531"/>
      <c r="ZE531"/>
      <c r="ZF531"/>
      <c r="ZG531"/>
      <c r="ZH531"/>
      <c r="ZI531"/>
      <c r="ZJ531"/>
      <c r="ZK531"/>
      <c r="ZL531"/>
      <c r="ZM531"/>
      <c r="ZN531"/>
      <c r="ZO531"/>
      <c r="ZP531"/>
      <c r="ZQ531"/>
      <c r="ZR531"/>
      <c r="ZS531"/>
      <c r="ZT531"/>
      <c r="ZU531"/>
      <c r="ZV531"/>
      <c r="ZW531"/>
      <c r="ZX531"/>
      <c r="ZY531"/>
      <c r="ZZ531"/>
      <c r="AAA531"/>
      <c r="AAB531"/>
      <c r="AAC531"/>
      <c r="AAD531"/>
      <c r="AAE531"/>
      <c r="AAF531"/>
      <c r="AAG531"/>
      <c r="AAH531"/>
      <c r="AAI531"/>
      <c r="AAJ531"/>
      <c r="AAK531"/>
      <c r="AAL531"/>
      <c r="AAM531"/>
      <c r="AAN531"/>
      <c r="AAO531"/>
      <c r="AAP531"/>
      <c r="AAQ531"/>
      <c r="AAR531"/>
      <c r="AAS531"/>
      <c r="AAT531"/>
      <c r="AAU531"/>
      <c r="AAV531"/>
      <c r="AAW531"/>
      <c r="AAX531"/>
      <c r="AAY531"/>
      <c r="AAZ531"/>
      <c r="ABA531"/>
      <c r="ABB531"/>
      <c r="ABC531"/>
      <c r="ABD531"/>
      <c r="ABE531"/>
      <c r="ABF531"/>
      <c r="ABG531"/>
      <c r="ABH531"/>
      <c r="ABI531"/>
      <c r="ABJ531"/>
      <c r="ABK531"/>
      <c r="ABL531"/>
      <c r="ABM531"/>
      <c r="ABN531"/>
      <c r="ABO531"/>
      <c r="ABP531"/>
      <c r="ABQ531"/>
      <c r="ABR531"/>
      <c r="ABS531"/>
      <c r="ABT531"/>
      <c r="ABU531"/>
      <c r="ABV531"/>
      <c r="ABW531"/>
      <c r="ABX531"/>
      <c r="ABY531"/>
      <c r="ABZ531"/>
      <c r="ACA531"/>
      <c r="ACB531"/>
      <c r="ACC531"/>
      <c r="ACD531"/>
      <c r="ACE531"/>
      <c r="ACF531"/>
      <c r="ACG531"/>
      <c r="ACH531"/>
      <c r="ACI531"/>
      <c r="ACJ531"/>
      <c r="ACK531"/>
      <c r="ACL531"/>
      <c r="ACM531"/>
      <c r="ACN531"/>
      <c r="ACO531"/>
      <c r="ACP531"/>
      <c r="ACQ531"/>
      <c r="ACR531"/>
      <c r="ACS531"/>
      <c r="ACT531"/>
      <c r="ACU531"/>
      <c r="ACV531"/>
      <c r="ACW531"/>
      <c r="ACX531"/>
      <c r="ACY531"/>
      <c r="ACZ531"/>
      <c r="ADA531"/>
      <c r="ADB531"/>
      <c r="ADC531"/>
      <c r="ADD531"/>
      <c r="ADE531"/>
      <c r="ADF531"/>
      <c r="ADG531"/>
      <c r="ADH531"/>
      <c r="ADI531"/>
      <c r="ADJ531"/>
      <c r="ADK531"/>
      <c r="ADL531"/>
      <c r="ADM531"/>
      <c r="ADN531"/>
      <c r="ADO531"/>
      <c r="ADP531"/>
      <c r="ADQ531"/>
      <c r="ADR531"/>
      <c r="ADS531"/>
      <c r="ADT531"/>
      <c r="ADU531"/>
      <c r="ADV531"/>
      <c r="ADW531"/>
      <c r="ADX531"/>
      <c r="ADY531"/>
      <c r="ADZ531"/>
      <c r="AEA531"/>
      <c r="AEB531"/>
      <c r="AEC531"/>
      <c r="AED531"/>
      <c r="AEE531"/>
      <c r="AEF531"/>
      <c r="AEG531"/>
      <c r="AEH531"/>
      <c r="AEI531"/>
      <c r="AEJ531"/>
      <c r="AEK531"/>
      <c r="AEL531"/>
      <c r="AEM531"/>
      <c r="AEN531"/>
      <c r="AEO531"/>
      <c r="AEP531"/>
      <c r="AEQ531"/>
      <c r="AER531"/>
      <c r="AES531"/>
      <c r="AET531"/>
      <c r="AEU531"/>
      <c r="AEV531"/>
      <c r="AEW531"/>
      <c r="AEX531"/>
      <c r="AEY531"/>
      <c r="AEZ531"/>
      <c r="AFA531"/>
      <c r="AFB531"/>
      <c r="AFC531"/>
      <c r="AFD531"/>
      <c r="AFE531"/>
      <c r="AFF531"/>
      <c r="AFG531"/>
      <c r="AFH531"/>
      <c r="AFI531"/>
      <c r="AFJ531"/>
      <c r="AFK531"/>
      <c r="AFL531"/>
      <c r="AFM531"/>
      <c r="AFN531"/>
      <c r="AFO531"/>
      <c r="AFP531"/>
      <c r="AFQ531"/>
      <c r="AFR531"/>
      <c r="AFS531"/>
      <c r="AFT531"/>
      <c r="AFU531"/>
      <c r="AFV531"/>
      <c r="AFW531"/>
      <c r="AFX531"/>
      <c r="AFY531"/>
      <c r="AFZ531"/>
      <c r="AGA531"/>
      <c r="AGB531"/>
      <c r="AGC531"/>
      <c r="AGD531"/>
      <c r="AGE531"/>
      <c r="AGF531"/>
      <c r="AGG531"/>
      <c r="AGH531"/>
      <c r="AGI531"/>
      <c r="AGJ531"/>
      <c r="AGK531"/>
      <c r="AGL531"/>
      <c r="AGM531"/>
      <c r="AGN531"/>
      <c r="AGO531"/>
      <c r="AGP531"/>
      <c r="AGQ531"/>
      <c r="AGR531"/>
      <c r="AGS531"/>
      <c r="AGT531"/>
      <c r="AGU531"/>
      <c r="AGV531"/>
      <c r="AGW531"/>
      <c r="AGX531"/>
      <c r="AGY531"/>
      <c r="AGZ531"/>
      <c r="AHA531"/>
      <c r="AHB531"/>
      <c r="AHC531"/>
      <c r="AHD531"/>
      <c r="AHE531"/>
      <c r="AHF531"/>
      <c r="AHG531"/>
      <c r="AHH531"/>
      <c r="AHI531"/>
      <c r="AHJ531"/>
      <c r="AHK531"/>
      <c r="AHL531"/>
      <c r="AHM531"/>
      <c r="AHN531"/>
      <c r="AHO531"/>
      <c r="AHP531"/>
      <c r="AHQ531"/>
      <c r="AHR531"/>
      <c r="AHS531"/>
      <c r="AHT531"/>
      <c r="AHU531"/>
      <c r="AHV531"/>
      <c r="AHW531"/>
      <c r="AHX531"/>
      <c r="AHY531"/>
      <c r="AHZ531"/>
      <c r="AIA531"/>
      <c r="AIB531"/>
      <c r="AIC531"/>
      <c r="AID531"/>
      <c r="AIE531"/>
      <c r="AIF531"/>
      <c r="AIG531"/>
      <c r="AIH531"/>
      <c r="AII531"/>
      <c r="AIJ531"/>
      <c r="AIK531"/>
      <c r="AIL531"/>
      <c r="AIM531"/>
      <c r="AIN531"/>
      <c r="AIO531"/>
      <c r="AIP531"/>
      <c r="AIQ531"/>
      <c r="AIR531"/>
      <c r="AIS531"/>
      <c r="AIT531"/>
      <c r="AIU531"/>
      <c r="AIV531"/>
      <c r="AIW531"/>
      <c r="AIX531"/>
      <c r="AIY531"/>
      <c r="AIZ531"/>
      <c r="AJA531"/>
      <c r="AJB531"/>
      <c r="AJC531"/>
      <c r="AJD531"/>
      <c r="AJE531"/>
      <c r="AJF531"/>
      <c r="AJG531"/>
      <c r="AJH531"/>
      <c r="AJI531"/>
      <c r="AJJ531"/>
      <c r="AJK531"/>
      <c r="AJL531"/>
      <c r="AJM531"/>
      <c r="AJN531"/>
      <c r="AJO531"/>
      <c r="AJP531"/>
      <c r="AJQ531"/>
      <c r="AJR531"/>
      <c r="AJS531"/>
      <c r="AJT531"/>
      <c r="AJU531"/>
      <c r="AJV531"/>
      <c r="AJW531"/>
      <c r="AJX531"/>
      <c r="AJY531"/>
      <c r="AJZ531"/>
      <c r="AKA531"/>
      <c r="AKB531"/>
      <c r="AKC531"/>
      <c r="AKD531"/>
      <c r="AKE531"/>
      <c r="AKF531"/>
      <c r="AKG531"/>
      <c r="AKH531"/>
      <c r="AKI531"/>
      <c r="AKJ531"/>
      <c r="AKK531"/>
      <c r="AKL531"/>
      <c r="AKM531"/>
      <c r="AKN531"/>
      <c r="AKO531"/>
      <c r="AKP531"/>
      <c r="AKQ531"/>
      <c r="AKR531"/>
      <c r="AKS531"/>
      <c r="AKT531"/>
      <c r="AKU531"/>
      <c r="AKV531"/>
      <c r="AKW531"/>
      <c r="AKX531"/>
      <c r="AKY531"/>
      <c r="AKZ531"/>
      <c r="ALA531"/>
      <c r="ALB531"/>
      <c r="ALC531"/>
      <c r="ALD531"/>
      <c r="ALE531"/>
      <c r="ALF531"/>
      <c r="ALG531"/>
      <c r="ALH531"/>
      <c r="ALI531"/>
      <c r="ALJ531"/>
      <c r="ALK531"/>
      <c r="ALL531"/>
      <c r="ALM531"/>
      <c r="ALN531"/>
      <c r="ALO531"/>
      <c r="ALP531"/>
      <c r="ALQ531"/>
      <c r="ALR531"/>
      <c r="ALS531"/>
      <c r="ALT531"/>
      <c r="ALU531"/>
      <c r="ALV531"/>
      <c r="ALW531"/>
      <c r="ALX531"/>
      <c r="ALY531"/>
      <c r="ALZ531"/>
      <c r="AMA531"/>
      <c r="AMB531"/>
      <c r="AMC531"/>
      <c r="AMD531"/>
      <c r="AME531"/>
      <c r="AMF531"/>
      <c r="AMG531"/>
      <c r="AMH531"/>
      <c r="AMI531"/>
      <c r="AMJ531"/>
      <c r="AMK531"/>
      <c r="AML531"/>
      <c r="AMM531"/>
    </row>
    <row r="532" spans="1:1027" ht="21.75" customHeight="1">
      <c r="A532" s="655"/>
      <c r="B532" s="655"/>
      <c r="C532" s="263"/>
      <c r="D532" s="263">
        <v>4270</v>
      </c>
      <c r="E532" s="654" t="s">
        <v>223</v>
      </c>
      <c r="F532" s="654"/>
      <c r="G532" s="265">
        <v>20000</v>
      </c>
      <c r="H532" s="265">
        <v>20000</v>
      </c>
      <c r="I532" s="266">
        <v>20000</v>
      </c>
      <c r="J532" s="259">
        <f t="shared" si="61"/>
        <v>100</v>
      </c>
      <c r="K532" s="259">
        <f t="shared" si="62"/>
        <v>100</v>
      </c>
      <c r="L532" s="313"/>
      <c r="M532" s="313"/>
      <c r="N532" s="313"/>
      <c r="P532" s="267">
        <f t="shared" si="63"/>
        <v>0</v>
      </c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  <c r="SX532"/>
      <c r="SY532"/>
      <c r="SZ532"/>
      <c r="TA532"/>
      <c r="TB532"/>
      <c r="TC532"/>
      <c r="TD532"/>
      <c r="TE532"/>
      <c r="TF532"/>
      <c r="TG532"/>
      <c r="TH532"/>
      <c r="TI532"/>
      <c r="TJ532"/>
      <c r="TK532"/>
      <c r="TL532"/>
      <c r="TM532"/>
      <c r="TN532"/>
      <c r="TO532"/>
      <c r="TP532"/>
      <c r="TQ532"/>
      <c r="TR532"/>
      <c r="TS532"/>
      <c r="TT532"/>
      <c r="TU532"/>
      <c r="TV532"/>
      <c r="TW532"/>
      <c r="TX532"/>
      <c r="TY532"/>
      <c r="TZ532"/>
      <c r="UA532"/>
      <c r="UB532"/>
      <c r="UC532"/>
      <c r="UD532"/>
      <c r="UE532"/>
      <c r="UF532"/>
      <c r="UG532"/>
      <c r="UH532"/>
      <c r="UI532"/>
      <c r="UJ532"/>
      <c r="UK532"/>
      <c r="UL532"/>
      <c r="UM532"/>
      <c r="UN532"/>
      <c r="UO532"/>
      <c r="UP532"/>
      <c r="UQ532"/>
      <c r="UR532"/>
      <c r="US532"/>
      <c r="UT532"/>
      <c r="UU532"/>
      <c r="UV532"/>
      <c r="UW532"/>
      <c r="UX532"/>
      <c r="UY532"/>
      <c r="UZ532"/>
      <c r="VA532"/>
      <c r="VB532"/>
      <c r="VC532"/>
      <c r="VD532"/>
      <c r="VE532"/>
      <c r="VF532"/>
      <c r="VG532"/>
      <c r="VH532"/>
      <c r="VI532"/>
      <c r="VJ532"/>
      <c r="VK532"/>
      <c r="VL532"/>
      <c r="VM532"/>
      <c r="VN532"/>
      <c r="VO532"/>
      <c r="VP532"/>
      <c r="VQ532"/>
      <c r="VR532"/>
      <c r="VS532"/>
      <c r="VT532"/>
      <c r="VU532"/>
      <c r="VV532"/>
      <c r="VW532"/>
      <c r="VX532"/>
      <c r="VY532"/>
      <c r="VZ532"/>
      <c r="WA532"/>
      <c r="WB532"/>
      <c r="WC532"/>
      <c r="WD532"/>
      <c r="WE532"/>
      <c r="WF532"/>
      <c r="WG532"/>
      <c r="WH532"/>
      <c r="WI532"/>
      <c r="WJ532"/>
      <c r="WK532"/>
      <c r="WL532"/>
      <c r="WM532"/>
      <c r="WN532"/>
      <c r="WO532"/>
      <c r="WP532"/>
      <c r="WQ532"/>
      <c r="WR532"/>
      <c r="WS532"/>
      <c r="WT532"/>
      <c r="WU532"/>
      <c r="WV532"/>
      <c r="WW532"/>
      <c r="WX532"/>
      <c r="WY532"/>
      <c r="WZ532"/>
      <c r="XA532"/>
      <c r="XB532"/>
      <c r="XC532"/>
      <c r="XD532"/>
      <c r="XE532"/>
      <c r="XF532"/>
      <c r="XG532"/>
      <c r="XH532"/>
      <c r="XI532"/>
      <c r="XJ532"/>
      <c r="XK532"/>
      <c r="XL532"/>
      <c r="XM532"/>
      <c r="XN532"/>
      <c r="XO532"/>
      <c r="XP532"/>
      <c r="XQ532"/>
      <c r="XR532"/>
      <c r="XS532"/>
      <c r="XT532"/>
      <c r="XU532"/>
      <c r="XV532"/>
      <c r="XW532"/>
      <c r="XX532"/>
      <c r="XY532"/>
      <c r="XZ532"/>
      <c r="YA532"/>
      <c r="YB532"/>
      <c r="YC532"/>
      <c r="YD532"/>
      <c r="YE532"/>
      <c r="YF532"/>
      <c r="YG532"/>
      <c r="YH532"/>
      <c r="YI532"/>
      <c r="YJ532"/>
      <c r="YK532"/>
      <c r="YL532"/>
      <c r="YM532"/>
      <c r="YN532"/>
      <c r="YO532"/>
      <c r="YP532"/>
      <c r="YQ532"/>
      <c r="YR532"/>
      <c r="YS532"/>
      <c r="YT532"/>
      <c r="YU532"/>
      <c r="YV532"/>
      <c r="YW532"/>
      <c r="YX532"/>
      <c r="YY532"/>
      <c r="YZ532"/>
      <c r="ZA532"/>
      <c r="ZB532"/>
      <c r="ZC532"/>
      <c r="ZD532"/>
      <c r="ZE532"/>
      <c r="ZF532"/>
      <c r="ZG532"/>
      <c r="ZH532"/>
      <c r="ZI532"/>
      <c r="ZJ532"/>
      <c r="ZK532"/>
      <c r="ZL532"/>
      <c r="ZM532"/>
      <c r="ZN532"/>
      <c r="ZO532"/>
      <c r="ZP532"/>
      <c r="ZQ532"/>
      <c r="ZR532"/>
      <c r="ZS532"/>
      <c r="ZT532"/>
      <c r="ZU532"/>
      <c r="ZV532"/>
      <c r="ZW532"/>
      <c r="ZX532"/>
      <c r="ZY532"/>
      <c r="ZZ532"/>
      <c r="AAA532"/>
      <c r="AAB532"/>
      <c r="AAC532"/>
      <c r="AAD532"/>
      <c r="AAE532"/>
      <c r="AAF532"/>
      <c r="AAG532"/>
      <c r="AAH532"/>
      <c r="AAI532"/>
      <c r="AAJ532"/>
      <c r="AAK532"/>
      <c r="AAL532"/>
      <c r="AAM532"/>
      <c r="AAN532"/>
      <c r="AAO532"/>
      <c r="AAP532"/>
      <c r="AAQ532"/>
      <c r="AAR532"/>
      <c r="AAS532"/>
      <c r="AAT532"/>
      <c r="AAU532"/>
      <c r="AAV532"/>
      <c r="AAW532"/>
      <c r="AAX532"/>
      <c r="AAY532"/>
      <c r="AAZ532"/>
      <c r="ABA532"/>
      <c r="ABB532"/>
      <c r="ABC532"/>
      <c r="ABD532"/>
      <c r="ABE532"/>
      <c r="ABF532"/>
      <c r="ABG532"/>
      <c r="ABH532"/>
      <c r="ABI532"/>
      <c r="ABJ532"/>
      <c r="ABK532"/>
      <c r="ABL532"/>
      <c r="ABM532"/>
      <c r="ABN532"/>
      <c r="ABO532"/>
      <c r="ABP532"/>
      <c r="ABQ532"/>
      <c r="ABR532"/>
      <c r="ABS532"/>
      <c r="ABT532"/>
      <c r="ABU532"/>
      <c r="ABV532"/>
      <c r="ABW532"/>
      <c r="ABX532"/>
      <c r="ABY532"/>
      <c r="ABZ532"/>
      <c r="ACA532"/>
      <c r="ACB532"/>
      <c r="ACC532"/>
      <c r="ACD532"/>
      <c r="ACE532"/>
      <c r="ACF532"/>
      <c r="ACG532"/>
      <c r="ACH532"/>
      <c r="ACI532"/>
      <c r="ACJ532"/>
      <c r="ACK532"/>
      <c r="ACL532"/>
      <c r="ACM532"/>
      <c r="ACN532"/>
      <c r="ACO532"/>
      <c r="ACP532"/>
      <c r="ACQ532"/>
      <c r="ACR532"/>
      <c r="ACS532"/>
      <c r="ACT532"/>
      <c r="ACU532"/>
      <c r="ACV532"/>
      <c r="ACW532"/>
      <c r="ACX532"/>
      <c r="ACY532"/>
      <c r="ACZ532"/>
      <c r="ADA532"/>
      <c r="ADB532"/>
      <c r="ADC532"/>
      <c r="ADD532"/>
      <c r="ADE532"/>
      <c r="ADF532"/>
      <c r="ADG532"/>
      <c r="ADH532"/>
      <c r="ADI532"/>
      <c r="ADJ532"/>
      <c r="ADK532"/>
      <c r="ADL532"/>
      <c r="ADM532"/>
      <c r="ADN532"/>
      <c r="ADO532"/>
      <c r="ADP532"/>
      <c r="ADQ532"/>
      <c r="ADR532"/>
      <c r="ADS532"/>
      <c r="ADT532"/>
      <c r="ADU532"/>
      <c r="ADV532"/>
      <c r="ADW532"/>
      <c r="ADX532"/>
      <c r="ADY532"/>
      <c r="ADZ532"/>
      <c r="AEA532"/>
      <c r="AEB532"/>
      <c r="AEC532"/>
      <c r="AED532"/>
      <c r="AEE532"/>
      <c r="AEF532"/>
      <c r="AEG532"/>
      <c r="AEH532"/>
      <c r="AEI532"/>
      <c r="AEJ532"/>
      <c r="AEK532"/>
      <c r="AEL532"/>
      <c r="AEM532"/>
      <c r="AEN532"/>
      <c r="AEO532"/>
      <c r="AEP532"/>
      <c r="AEQ532"/>
      <c r="AER532"/>
      <c r="AES532"/>
      <c r="AET532"/>
      <c r="AEU532"/>
      <c r="AEV532"/>
      <c r="AEW532"/>
      <c r="AEX532"/>
      <c r="AEY532"/>
      <c r="AEZ532"/>
      <c r="AFA532"/>
      <c r="AFB532"/>
      <c r="AFC532"/>
      <c r="AFD532"/>
      <c r="AFE532"/>
      <c r="AFF532"/>
      <c r="AFG532"/>
      <c r="AFH532"/>
      <c r="AFI532"/>
      <c r="AFJ532"/>
      <c r="AFK532"/>
      <c r="AFL532"/>
      <c r="AFM532"/>
      <c r="AFN532"/>
      <c r="AFO532"/>
      <c r="AFP532"/>
      <c r="AFQ532"/>
      <c r="AFR532"/>
      <c r="AFS532"/>
      <c r="AFT532"/>
      <c r="AFU532"/>
      <c r="AFV532"/>
      <c r="AFW532"/>
      <c r="AFX532"/>
      <c r="AFY532"/>
      <c r="AFZ532"/>
      <c r="AGA532"/>
      <c r="AGB532"/>
      <c r="AGC532"/>
      <c r="AGD532"/>
      <c r="AGE532"/>
      <c r="AGF532"/>
      <c r="AGG532"/>
      <c r="AGH532"/>
      <c r="AGI532"/>
      <c r="AGJ532"/>
      <c r="AGK532"/>
      <c r="AGL532"/>
      <c r="AGM532"/>
      <c r="AGN532"/>
      <c r="AGO532"/>
      <c r="AGP532"/>
      <c r="AGQ532"/>
      <c r="AGR532"/>
      <c r="AGS532"/>
      <c r="AGT532"/>
      <c r="AGU532"/>
      <c r="AGV532"/>
      <c r="AGW532"/>
      <c r="AGX532"/>
      <c r="AGY532"/>
      <c r="AGZ532"/>
      <c r="AHA532"/>
      <c r="AHB532"/>
      <c r="AHC532"/>
      <c r="AHD532"/>
      <c r="AHE532"/>
      <c r="AHF532"/>
      <c r="AHG532"/>
      <c r="AHH532"/>
      <c r="AHI532"/>
      <c r="AHJ532"/>
      <c r="AHK532"/>
      <c r="AHL532"/>
      <c r="AHM532"/>
      <c r="AHN532"/>
      <c r="AHO532"/>
      <c r="AHP532"/>
      <c r="AHQ532"/>
      <c r="AHR532"/>
      <c r="AHS532"/>
      <c r="AHT532"/>
      <c r="AHU532"/>
      <c r="AHV532"/>
      <c r="AHW532"/>
      <c r="AHX532"/>
      <c r="AHY532"/>
      <c r="AHZ532"/>
      <c r="AIA532"/>
      <c r="AIB532"/>
      <c r="AIC532"/>
      <c r="AID532"/>
      <c r="AIE532"/>
      <c r="AIF532"/>
      <c r="AIG532"/>
      <c r="AIH532"/>
      <c r="AII532"/>
      <c r="AIJ532"/>
      <c r="AIK532"/>
      <c r="AIL532"/>
      <c r="AIM532"/>
      <c r="AIN532"/>
      <c r="AIO532"/>
      <c r="AIP532"/>
      <c r="AIQ532"/>
      <c r="AIR532"/>
      <c r="AIS532"/>
      <c r="AIT532"/>
      <c r="AIU532"/>
      <c r="AIV532"/>
      <c r="AIW532"/>
      <c r="AIX532"/>
      <c r="AIY532"/>
      <c r="AIZ532"/>
      <c r="AJA532"/>
      <c r="AJB532"/>
      <c r="AJC532"/>
      <c r="AJD532"/>
      <c r="AJE532"/>
      <c r="AJF532"/>
      <c r="AJG532"/>
      <c r="AJH532"/>
      <c r="AJI532"/>
      <c r="AJJ532"/>
      <c r="AJK532"/>
      <c r="AJL532"/>
      <c r="AJM532"/>
      <c r="AJN532"/>
      <c r="AJO532"/>
      <c r="AJP532"/>
      <c r="AJQ532"/>
      <c r="AJR532"/>
      <c r="AJS532"/>
      <c r="AJT532"/>
      <c r="AJU532"/>
      <c r="AJV532"/>
      <c r="AJW532"/>
      <c r="AJX532"/>
      <c r="AJY532"/>
      <c r="AJZ532"/>
      <c r="AKA532"/>
      <c r="AKB532"/>
      <c r="AKC532"/>
      <c r="AKD532"/>
      <c r="AKE532"/>
      <c r="AKF532"/>
      <c r="AKG532"/>
      <c r="AKH532"/>
      <c r="AKI532"/>
      <c r="AKJ532"/>
      <c r="AKK532"/>
      <c r="AKL532"/>
      <c r="AKM532"/>
      <c r="AKN532"/>
      <c r="AKO532"/>
      <c r="AKP532"/>
      <c r="AKQ532"/>
      <c r="AKR532"/>
      <c r="AKS532"/>
      <c r="AKT532"/>
      <c r="AKU532"/>
      <c r="AKV532"/>
      <c r="AKW532"/>
      <c r="AKX532"/>
      <c r="AKY532"/>
      <c r="AKZ532"/>
      <c r="ALA532"/>
      <c r="ALB532"/>
      <c r="ALC532"/>
      <c r="ALD532"/>
      <c r="ALE532"/>
      <c r="ALF532"/>
      <c r="ALG532"/>
      <c r="ALH532"/>
      <c r="ALI532"/>
      <c r="ALJ532"/>
      <c r="ALK532"/>
      <c r="ALL532"/>
      <c r="ALM532"/>
      <c r="ALN532"/>
      <c r="ALO532"/>
      <c r="ALP532"/>
      <c r="ALQ532"/>
      <c r="ALR532"/>
      <c r="ALS532"/>
      <c r="ALT532"/>
      <c r="ALU532"/>
      <c r="ALV532"/>
      <c r="ALW532"/>
      <c r="ALX532"/>
      <c r="ALY532"/>
      <c r="ALZ532"/>
      <c r="AMA532"/>
      <c r="AMB532"/>
      <c r="AMC532"/>
      <c r="AMD532"/>
      <c r="AME532"/>
      <c r="AMF532"/>
      <c r="AMG532"/>
      <c r="AMH532"/>
      <c r="AMI532"/>
      <c r="AMJ532"/>
      <c r="AMK532"/>
      <c r="AML532"/>
      <c r="AMM532"/>
    </row>
    <row r="533" spans="1:1027" ht="20.100000000000001" customHeight="1">
      <c r="A533" s="655"/>
      <c r="B533" s="655"/>
      <c r="C533" s="263"/>
      <c r="D533" s="263">
        <v>4300</v>
      </c>
      <c r="E533" s="654" t="s">
        <v>219</v>
      </c>
      <c r="F533" s="654"/>
      <c r="G533" s="265">
        <v>42000</v>
      </c>
      <c r="H533" s="265">
        <v>42000</v>
      </c>
      <c r="I533" s="266">
        <v>19099.93</v>
      </c>
      <c r="J533" s="259">
        <f t="shared" si="61"/>
        <v>45.476023809523809</v>
      </c>
      <c r="K533" s="259">
        <f t="shared" si="62"/>
        <v>100</v>
      </c>
      <c r="L533" s="313"/>
      <c r="M533" s="313"/>
      <c r="N533" s="313"/>
      <c r="P533" s="267">
        <f t="shared" si="63"/>
        <v>0</v>
      </c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  <c r="SX533"/>
      <c r="SY533"/>
      <c r="SZ533"/>
      <c r="TA533"/>
      <c r="TB533"/>
      <c r="TC533"/>
      <c r="TD533"/>
      <c r="TE533"/>
      <c r="TF533"/>
      <c r="TG533"/>
      <c r="TH533"/>
      <c r="TI533"/>
      <c r="TJ533"/>
      <c r="TK533"/>
      <c r="TL533"/>
      <c r="TM533"/>
      <c r="TN533"/>
      <c r="TO533"/>
      <c r="TP533"/>
      <c r="TQ533"/>
      <c r="TR533"/>
      <c r="TS533"/>
      <c r="TT533"/>
      <c r="TU533"/>
      <c r="TV533"/>
      <c r="TW533"/>
      <c r="TX533"/>
      <c r="TY533"/>
      <c r="TZ533"/>
      <c r="UA533"/>
      <c r="UB533"/>
      <c r="UC533"/>
      <c r="UD533"/>
      <c r="UE533"/>
      <c r="UF533"/>
      <c r="UG533"/>
      <c r="UH533"/>
      <c r="UI533"/>
      <c r="UJ533"/>
      <c r="UK533"/>
      <c r="UL533"/>
      <c r="UM533"/>
      <c r="UN533"/>
      <c r="UO533"/>
      <c r="UP533"/>
      <c r="UQ533"/>
      <c r="UR533"/>
      <c r="US533"/>
      <c r="UT533"/>
      <c r="UU533"/>
      <c r="UV533"/>
      <c r="UW533"/>
      <c r="UX533"/>
      <c r="UY533"/>
      <c r="UZ533"/>
      <c r="VA533"/>
      <c r="VB533"/>
      <c r="VC533"/>
      <c r="VD533"/>
      <c r="VE533"/>
      <c r="VF533"/>
      <c r="VG533"/>
      <c r="VH533"/>
      <c r="VI533"/>
      <c r="VJ533"/>
      <c r="VK533"/>
      <c r="VL533"/>
      <c r="VM533"/>
      <c r="VN533"/>
      <c r="VO533"/>
      <c r="VP533"/>
      <c r="VQ533"/>
      <c r="VR533"/>
      <c r="VS533"/>
      <c r="VT533"/>
      <c r="VU533"/>
      <c r="VV533"/>
      <c r="VW533"/>
      <c r="VX533"/>
      <c r="VY533"/>
      <c r="VZ533"/>
      <c r="WA533"/>
      <c r="WB533"/>
      <c r="WC533"/>
      <c r="WD533"/>
      <c r="WE533"/>
      <c r="WF533"/>
      <c r="WG533"/>
      <c r="WH533"/>
      <c r="WI533"/>
      <c r="WJ533"/>
      <c r="WK533"/>
      <c r="WL533"/>
      <c r="WM533"/>
      <c r="WN533"/>
      <c r="WO533"/>
      <c r="WP533"/>
      <c r="WQ533"/>
      <c r="WR533"/>
      <c r="WS533"/>
      <c r="WT533"/>
      <c r="WU533"/>
      <c r="WV533"/>
      <c r="WW533"/>
      <c r="WX533"/>
      <c r="WY533"/>
      <c r="WZ533"/>
      <c r="XA533"/>
      <c r="XB533"/>
      <c r="XC533"/>
      <c r="XD533"/>
      <c r="XE533"/>
      <c r="XF533"/>
      <c r="XG533"/>
      <c r="XH533"/>
      <c r="XI533"/>
      <c r="XJ533"/>
      <c r="XK533"/>
      <c r="XL533"/>
      <c r="XM533"/>
      <c r="XN533"/>
      <c r="XO533"/>
      <c r="XP533"/>
      <c r="XQ533"/>
      <c r="XR533"/>
      <c r="XS533"/>
      <c r="XT533"/>
      <c r="XU533"/>
      <c r="XV533"/>
      <c r="XW533"/>
      <c r="XX533"/>
      <c r="XY533"/>
      <c r="XZ533"/>
      <c r="YA533"/>
      <c r="YB533"/>
      <c r="YC533"/>
      <c r="YD533"/>
      <c r="YE533"/>
      <c r="YF533"/>
      <c r="YG533"/>
      <c r="YH533"/>
      <c r="YI533"/>
      <c r="YJ533"/>
      <c r="YK533"/>
      <c r="YL533"/>
      <c r="YM533"/>
      <c r="YN533"/>
      <c r="YO533"/>
      <c r="YP533"/>
      <c r="YQ533"/>
      <c r="YR533"/>
      <c r="YS533"/>
      <c r="YT533"/>
      <c r="YU533"/>
      <c r="YV533"/>
      <c r="YW533"/>
      <c r="YX533"/>
      <c r="YY533"/>
      <c r="YZ533"/>
      <c r="ZA533"/>
      <c r="ZB533"/>
      <c r="ZC533"/>
      <c r="ZD533"/>
      <c r="ZE533"/>
      <c r="ZF533"/>
      <c r="ZG533"/>
      <c r="ZH533"/>
      <c r="ZI533"/>
      <c r="ZJ533"/>
      <c r="ZK533"/>
      <c r="ZL533"/>
      <c r="ZM533"/>
      <c r="ZN533"/>
      <c r="ZO533"/>
      <c r="ZP533"/>
      <c r="ZQ533"/>
      <c r="ZR533"/>
      <c r="ZS533"/>
      <c r="ZT533"/>
      <c r="ZU533"/>
      <c r="ZV533"/>
      <c r="ZW533"/>
      <c r="ZX533"/>
      <c r="ZY533"/>
      <c r="ZZ533"/>
      <c r="AAA533"/>
      <c r="AAB533"/>
      <c r="AAC533"/>
      <c r="AAD533"/>
      <c r="AAE533"/>
      <c r="AAF533"/>
      <c r="AAG533"/>
      <c r="AAH533"/>
      <c r="AAI533"/>
      <c r="AAJ533"/>
      <c r="AAK533"/>
      <c r="AAL533"/>
      <c r="AAM533"/>
      <c r="AAN533"/>
      <c r="AAO533"/>
      <c r="AAP533"/>
      <c r="AAQ533"/>
      <c r="AAR533"/>
      <c r="AAS533"/>
      <c r="AAT533"/>
      <c r="AAU533"/>
      <c r="AAV533"/>
      <c r="AAW533"/>
      <c r="AAX533"/>
      <c r="AAY533"/>
      <c r="AAZ533"/>
      <c r="ABA533"/>
      <c r="ABB533"/>
      <c r="ABC533"/>
      <c r="ABD533"/>
      <c r="ABE533"/>
      <c r="ABF533"/>
      <c r="ABG533"/>
      <c r="ABH533"/>
      <c r="ABI533"/>
      <c r="ABJ533"/>
      <c r="ABK533"/>
      <c r="ABL533"/>
      <c r="ABM533"/>
      <c r="ABN533"/>
      <c r="ABO533"/>
      <c r="ABP533"/>
      <c r="ABQ533"/>
      <c r="ABR533"/>
      <c r="ABS533"/>
      <c r="ABT533"/>
      <c r="ABU533"/>
      <c r="ABV533"/>
      <c r="ABW533"/>
      <c r="ABX533"/>
      <c r="ABY533"/>
      <c r="ABZ533"/>
      <c r="ACA533"/>
      <c r="ACB533"/>
      <c r="ACC533"/>
      <c r="ACD533"/>
      <c r="ACE533"/>
      <c r="ACF533"/>
      <c r="ACG533"/>
      <c r="ACH533"/>
      <c r="ACI533"/>
      <c r="ACJ533"/>
      <c r="ACK533"/>
      <c r="ACL533"/>
      <c r="ACM533"/>
      <c r="ACN533"/>
      <c r="ACO533"/>
      <c r="ACP533"/>
      <c r="ACQ533"/>
      <c r="ACR533"/>
      <c r="ACS533"/>
      <c r="ACT533"/>
      <c r="ACU533"/>
      <c r="ACV533"/>
      <c r="ACW533"/>
      <c r="ACX533"/>
      <c r="ACY533"/>
      <c r="ACZ533"/>
      <c r="ADA533"/>
      <c r="ADB533"/>
      <c r="ADC533"/>
      <c r="ADD533"/>
      <c r="ADE533"/>
      <c r="ADF533"/>
      <c r="ADG533"/>
      <c r="ADH533"/>
      <c r="ADI533"/>
      <c r="ADJ533"/>
      <c r="ADK533"/>
      <c r="ADL533"/>
      <c r="ADM533"/>
      <c r="ADN533"/>
      <c r="ADO533"/>
      <c r="ADP533"/>
      <c r="ADQ533"/>
      <c r="ADR533"/>
      <c r="ADS533"/>
      <c r="ADT533"/>
      <c r="ADU533"/>
      <c r="ADV533"/>
      <c r="ADW533"/>
      <c r="ADX533"/>
      <c r="ADY533"/>
      <c r="ADZ533"/>
      <c r="AEA533"/>
      <c r="AEB533"/>
      <c r="AEC533"/>
      <c r="AED533"/>
      <c r="AEE533"/>
      <c r="AEF533"/>
      <c r="AEG533"/>
      <c r="AEH533"/>
      <c r="AEI533"/>
      <c r="AEJ533"/>
      <c r="AEK533"/>
      <c r="AEL533"/>
      <c r="AEM533"/>
      <c r="AEN533"/>
      <c r="AEO533"/>
      <c r="AEP533"/>
      <c r="AEQ533"/>
      <c r="AER533"/>
      <c r="AES533"/>
      <c r="AET533"/>
      <c r="AEU533"/>
      <c r="AEV533"/>
      <c r="AEW533"/>
      <c r="AEX533"/>
      <c r="AEY533"/>
      <c r="AEZ533"/>
      <c r="AFA533"/>
      <c r="AFB533"/>
      <c r="AFC533"/>
      <c r="AFD533"/>
      <c r="AFE533"/>
      <c r="AFF533"/>
      <c r="AFG533"/>
      <c r="AFH533"/>
      <c r="AFI533"/>
      <c r="AFJ533"/>
      <c r="AFK533"/>
      <c r="AFL533"/>
      <c r="AFM533"/>
      <c r="AFN533"/>
      <c r="AFO533"/>
      <c r="AFP533"/>
      <c r="AFQ533"/>
      <c r="AFR533"/>
      <c r="AFS533"/>
      <c r="AFT533"/>
      <c r="AFU533"/>
      <c r="AFV533"/>
      <c r="AFW533"/>
      <c r="AFX533"/>
      <c r="AFY533"/>
      <c r="AFZ533"/>
      <c r="AGA533"/>
      <c r="AGB533"/>
      <c r="AGC533"/>
      <c r="AGD533"/>
      <c r="AGE533"/>
      <c r="AGF533"/>
      <c r="AGG533"/>
      <c r="AGH533"/>
      <c r="AGI533"/>
      <c r="AGJ533"/>
      <c r="AGK533"/>
      <c r="AGL533"/>
      <c r="AGM533"/>
      <c r="AGN533"/>
      <c r="AGO533"/>
      <c r="AGP533"/>
      <c r="AGQ533"/>
      <c r="AGR533"/>
      <c r="AGS533"/>
      <c r="AGT533"/>
      <c r="AGU533"/>
      <c r="AGV533"/>
      <c r="AGW533"/>
      <c r="AGX533"/>
      <c r="AGY533"/>
      <c r="AGZ533"/>
      <c r="AHA533"/>
      <c r="AHB533"/>
      <c r="AHC533"/>
      <c r="AHD533"/>
      <c r="AHE533"/>
      <c r="AHF533"/>
      <c r="AHG533"/>
      <c r="AHH533"/>
      <c r="AHI533"/>
      <c r="AHJ533"/>
      <c r="AHK533"/>
      <c r="AHL533"/>
      <c r="AHM533"/>
      <c r="AHN533"/>
      <c r="AHO533"/>
      <c r="AHP533"/>
      <c r="AHQ533"/>
      <c r="AHR533"/>
      <c r="AHS533"/>
      <c r="AHT533"/>
      <c r="AHU533"/>
      <c r="AHV533"/>
      <c r="AHW533"/>
      <c r="AHX533"/>
      <c r="AHY533"/>
      <c r="AHZ533"/>
      <c r="AIA533"/>
      <c r="AIB533"/>
      <c r="AIC533"/>
      <c r="AID533"/>
      <c r="AIE533"/>
      <c r="AIF533"/>
      <c r="AIG533"/>
      <c r="AIH533"/>
      <c r="AII533"/>
      <c r="AIJ533"/>
      <c r="AIK533"/>
      <c r="AIL533"/>
      <c r="AIM533"/>
      <c r="AIN533"/>
      <c r="AIO533"/>
      <c r="AIP533"/>
      <c r="AIQ533"/>
      <c r="AIR533"/>
      <c r="AIS533"/>
      <c r="AIT533"/>
      <c r="AIU533"/>
      <c r="AIV533"/>
      <c r="AIW533"/>
      <c r="AIX533"/>
      <c r="AIY533"/>
      <c r="AIZ533"/>
      <c r="AJA533"/>
      <c r="AJB533"/>
      <c r="AJC533"/>
      <c r="AJD533"/>
      <c r="AJE533"/>
      <c r="AJF533"/>
      <c r="AJG533"/>
      <c r="AJH533"/>
      <c r="AJI533"/>
      <c r="AJJ533"/>
      <c r="AJK533"/>
      <c r="AJL533"/>
      <c r="AJM533"/>
      <c r="AJN533"/>
      <c r="AJO533"/>
      <c r="AJP533"/>
      <c r="AJQ533"/>
      <c r="AJR533"/>
      <c r="AJS533"/>
      <c r="AJT533"/>
      <c r="AJU533"/>
      <c r="AJV533"/>
      <c r="AJW533"/>
      <c r="AJX533"/>
      <c r="AJY533"/>
      <c r="AJZ533"/>
      <c r="AKA533"/>
      <c r="AKB533"/>
      <c r="AKC533"/>
      <c r="AKD533"/>
      <c r="AKE533"/>
      <c r="AKF533"/>
      <c r="AKG533"/>
      <c r="AKH533"/>
      <c r="AKI533"/>
      <c r="AKJ533"/>
      <c r="AKK533"/>
      <c r="AKL533"/>
      <c r="AKM533"/>
      <c r="AKN533"/>
      <c r="AKO533"/>
      <c r="AKP533"/>
      <c r="AKQ533"/>
      <c r="AKR533"/>
      <c r="AKS533"/>
      <c r="AKT533"/>
      <c r="AKU533"/>
      <c r="AKV533"/>
      <c r="AKW533"/>
      <c r="AKX533"/>
      <c r="AKY533"/>
      <c r="AKZ533"/>
      <c r="ALA533"/>
      <c r="ALB533"/>
      <c r="ALC533"/>
      <c r="ALD533"/>
      <c r="ALE533"/>
      <c r="ALF533"/>
      <c r="ALG533"/>
      <c r="ALH533"/>
      <c r="ALI533"/>
      <c r="ALJ533"/>
      <c r="ALK533"/>
      <c r="ALL533"/>
      <c r="ALM533"/>
      <c r="ALN533"/>
      <c r="ALO533"/>
      <c r="ALP533"/>
      <c r="ALQ533"/>
      <c r="ALR533"/>
      <c r="ALS533"/>
      <c r="ALT533"/>
      <c r="ALU533"/>
      <c r="ALV533"/>
      <c r="ALW533"/>
      <c r="ALX533"/>
      <c r="ALY533"/>
      <c r="ALZ533"/>
      <c r="AMA533"/>
      <c r="AMB533"/>
      <c r="AMC533"/>
      <c r="AMD533"/>
      <c r="AME533"/>
      <c r="AMF533"/>
      <c r="AMG533"/>
      <c r="AMH533"/>
      <c r="AMI533"/>
      <c r="AMJ533"/>
      <c r="AMK533"/>
      <c r="AML533"/>
      <c r="AMM533"/>
    </row>
    <row r="534" spans="1:1027" s="260" customFormat="1" ht="31.15" customHeight="1">
      <c r="A534" s="655"/>
      <c r="B534" s="655"/>
      <c r="C534" s="254">
        <v>90015</v>
      </c>
      <c r="D534" s="254"/>
      <c r="E534" s="669" t="s">
        <v>280</v>
      </c>
      <c r="F534" s="669"/>
      <c r="G534" s="272">
        <f>SUM(G535:G539)</f>
        <v>1240685</v>
      </c>
      <c r="H534" s="272">
        <f>SUM(H535:H539)</f>
        <v>1280685</v>
      </c>
      <c r="I534" s="272">
        <f>SUM(I535:I539)</f>
        <v>550648.89</v>
      </c>
      <c r="J534" s="259">
        <f t="shared" si="61"/>
        <v>42.996434720481616</v>
      </c>
      <c r="K534" s="259">
        <f t="shared" si="62"/>
        <v>103.22402543756071</v>
      </c>
      <c r="L534" s="313"/>
      <c r="M534" s="313"/>
      <c r="N534" s="313"/>
      <c r="P534" s="261">
        <f t="shared" si="63"/>
        <v>40000</v>
      </c>
      <c r="Q534" s="450">
        <f>H534-H539</f>
        <v>1240685</v>
      </c>
      <c r="R534" s="450">
        <f>I534-I539</f>
        <v>550648.89</v>
      </c>
      <c r="S534" s="260">
        <f>R534/Q534*100</f>
        <v>44.382650713114131</v>
      </c>
    </row>
    <row r="535" spans="1:1027" ht="25.5" customHeight="1">
      <c r="A535" s="655"/>
      <c r="B535" s="655"/>
      <c r="C535" s="263"/>
      <c r="D535" s="263">
        <v>4210</v>
      </c>
      <c r="E535" s="654" t="s">
        <v>225</v>
      </c>
      <c r="F535" s="654"/>
      <c r="G535" s="265">
        <v>29200</v>
      </c>
      <c r="H535" s="265">
        <v>29200</v>
      </c>
      <c r="I535" s="266">
        <v>12147.73</v>
      </c>
      <c r="J535" s="259">
        <f t="shared" si="61"/>
        <v>41.601815068493146</v>
      </c>
      <c r="K535" s="259">
        <f t="shared" si="62"/>
        <v>100</v>
      </c>
      <c r="L535" s="313"/>
      <c r="M535" s="313"/>
      <c r="N535" s="313"/>
      <c r="P535" s="267">
        <f t="shared" si="63"/>
        <v>0</v>
      </c>
      <c r="Q535" s="451"/>
      <c r="R535" s="451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  <c r="TE535"/>
      <c r="TF535"/>
      <c r="TG535"/>
      <c r="TH535"/>
      <c r="TI535"/>
      <c r="TJ535"/>
      <c r="TK535"/>
      <c r="TL535"/>
      <c r="TM535"/>
      <c r="TN535"/>
      <c r="TO535"/>
      <c r="TP535"/>
      <c r="TQ535"/>
      <c r="TR535"/>
      <c r="TS535"/>
      <c r="TT535"/>
      <c r="TU535"/>
      <c r="TV535"/>
      <c r="TW535"/>
      <c r="TX535"/>
      <c r="TY535"/>
      <c r="TZ535"/>
      <c r="UA535"/>
      <c r="UB535"/>
      <c r="UC535"/>
      <c r="UD535"/>
      <c r="UE535"/>
      <c r="UF535"/>
      <c r="UG535"/>
      <c r="UH535"/>
      <c r="UI535"/>
      <c r="UJ535"/>
      <c r="UK535"/>
      <c r="UL535"/>
      <c r="UM535"/>
      <c r="UN535"/>
      <c r="UO535"/>
      <c r="UP535"/>
      <c r="UQ535"/>
      <c r="UR535"/>
      <c r="US535"/>
      <c r="UT535"/>
      <c r="UU535"/>
      <c r="UV535"/>
      <c r="UW535"/>
      <c r="UX535"/>
      <c r="UY535"/>
      <c r="UZ535"/>
      <c r="VA535"/>
      <c r="VB535"/>
      <c r="VC535"/>
      <c r="VD535"/>
      <c r="VE535"/>
      <c r="VF535"/>
      <c r="VG535"/>
      <c r="VH535"/>
      <c r="VI535"/>
      <c r="VJ535"/>
      <c r="VK535"/>
      <c r="VL535"/>
      <c r="VM535"/>
      <c r="VN535"/>
      <c r="VO535"/>
      <c r="VP535"/>
      <c r="VQ535"/>
      <c r="VR535"/>
      <c r="VS535"/>
      <c r="VT535"/>
      <c r="VU535"/>
      <c r="VV535"/>
      <c r="VW535"/>
      <c r="VX535"/>
      <c r="VY535"/>
      <c r="VZ535"/>
      <c r="WA535"/>
      <c r="WB535"/>
      <c r="WC535"/>
      <c r="WD535"/>
      <c r="WE535"/>
      <c r="WF535"/>
      <c r="WG535"/>
      <c r="WH535"/>
      <c r="WI535"/>
      <c r="WJ535"/>
      <c r="WK535"/>
      <c r="WL535"/>
      <c r="WM535"/>
      <c r="WN535"/>
      <c r="WO535"/>
      <c r="WP535"/>
      <c r="WQ535"/>
      <c r="WR535"/>
      <c r="WS535"/>
      <c r="WT535"/>
      <c r="WU535"/>
      <c r="WV535"/>
      <c r="WW535"/>
      <c r="WX535"/>
      <c r="WY535"/>
      <c r="WZ535"/>
      <c r="XA535"/>
      <c r="XB535"/>
      <c r="XC535"/>
      <c r="XD535"/>
      <c r="XE535"/>
      <c r="XF535"/>
      <c r="XG535"/>
      <c r="XH535"/>
      <c r="XI535"/>
      <c r="XJ535"/>
      <c r="XK535"/>
      <c r="XL535"/>
      <c r="XM535"/>
      <c r="XN535"/>
      <c r="XO535"/>
      <c r="XP535"/>
      <c r="XQ535"/>
      <c r="XR535"/>
      <c r="XS535"/>
      <c r="XT535"/>
      <c r="XU535"/>
      <c r="XV535"/>
      <c r="XW535"/>
      <c r="XX535"/>
      <c r="XY535"/>
      <c r="XZ535"/>
      <c r="YA535"/>
      <c r="YB535"/>
      <c r="YC535"/>
      <c r="YD535"/>
      <c r="YE535"/>
      <c r="YF535"/>
      <c r="YG535"/>
      <c r="YH535"/>
      <c r="YI535"/>
      <c r="YJ535"/>
      <c r="YK535"/>
      <c r="YL535"/>
      <c r="YM535"/>
      <c r="YN535"/>
      <c r="YO535"/>
      <c r="YP535"/>
      <c r="YQ535"/>
      <c r="YR535"/>
      <c r="YS535"/>
      <c r="YT535"/>
      <c r="YU535"/>
      <c r="YV535"/>
      <c r="YW535"/>
      <c r="YX535"/>
      <c r="YY535"/>
      <c r="YZ535"/>
      <c r="ZA535"/>
      <c r="ZB535"/>
      <c r="ZC535"/>
      <c r="ZD535"/>
      <c r="ZE535"/>
      <c r="ZF535"/>
      <c r="ZG535"/>
      <c r="ZH535"/>
      <c r="ZI535"/>
      <c r="ZJ535"/>
      <c r="ZK535"/>
      <c r="ZL535"/>
      <c r="ZM535"/>
      <c r="ZN535"/>
      <c r="ZO535"/>
      <c r="ZP535"/>
      <c r="ZQ535"/>
      <c r="ZR535"/>
      <c r="ZS535"/>
      <c r="ZT535"/>
      <c r="ZU535"/>
      <c r="ZV535"/>
      <c r="ZW535"/>
      <c r="ZX535"/>
      <c r="ZY535"/>
      <c r="ZZ535"/>
      <c r="AAA535"/>
      <c r="AAB535"/>
      <c r="AAC535"/>
      <c r="AAD535"/>
      <c r="AAE535"/>
      <c r="AAF535"/>
      <c r="AAG535"/>
      <c r="AAH535"/>
      <c r="AAI535"/>
      <c r="AAJ535"/>
      <c r="AAK535"/>
      <c r="AAL535"/>
      <c r="AAM535"/>
      <c r="AAN535"/>
      <c r="AAO535"/>
      <c r="AAP535"/>
      <c r="AAQ535"/>
      <c r="AAR535"/>
      <c r="AAS535"/>
      <c r="AAT535"/>
      <c r="AAU535"/>
      <c r="AAV535"/>
      <c r="AAW535"/>
      <c r="AAX535"/>
      <c r="AAY535"/>
      <c r="AAZ535"/>
      <c r="ABA535"/>
      <c r="ABB535"/>
      <c r="ABC535"/>
      <c r="ABD535"/>
      <c r="ABE535"/>
      <c r="ABF535"/>
      <c r="ABG535"/>
      <c r="ABH535"/>
      <c r="ABI535"/>
      <c r="ABJ535"/>
      <c r="ABK535"/>
      <c r="ABL535"/>
      <c r="ABM535"/>
      <c r="ABN535"/>
      <c r="ABO535"/>
      <c r="ABP535"/>
      <c r="ABQ535"/>
      <c r="ABR535"/>
      <c r="ABS535"/>
      <c r="ABT535"/>
      <c r="ABU535"/>
      <c r="ABV535"/>
      <c r="ABW535"/>
      <c r="ABX535"/>
      <c r="ABY535"/>
      <c r="ABZ535"/>
      <c r="ACA535"/>
      <c r="ACB535"/>
      <c r="ACC535"/>
      <c r="ACD535"/>
      <c r="ACE535"/>
      <c r="ACF535"/>
      <c r="ACG535"/>
      <c r="ACH535"/>
      <c r="ACI535"/>
      <c r="ACJ535"/>
      <c r="ACK535"/>
      <c r="ACL535"/>
      <c r="ACM535"/>
      <c r="ACN535"/>
      <c r="ACO535"/>
      <c r="ACP535"/>
      <c r="ACQ535"/>
      <c r="ACR535"/>
      <c r="ACS535"/>
      <c r="ACT535"/>
      <c r="ACU535"/>
      <c r="ACV535"/>
      <c r="ACW535"/>
      <c r="ACX535"/>
      <c r="ACY535"/>
      <c r="ACZ535"/>
      <c r="ADA535"/>
      <c r="ADB535"/>
      <c r="ADC535"/>
      <c r="ADD535"/>
      <c r="ADE535"/>
      <c r="ADF535"/>
      <c r="ADG535"/>
      <c r="ADH535"/>
      <c r="ADI535"/>
      <c r="ADJ535"/>
      <c r="ADK535"/>
      <c r="ADL535"/>
      <c r="ADM535"/>
      <c r="ADN535"/>
      <c r="ADO535"/>
      <c r="ADP535"/>
      <c r="ADQ535"/>
      <c r="ADR535"/>
      <c r="ADS535"/>
      <c r="ADT535"/>
      <c r="ADU535"/>
      <c r="ADV535"/>
      <c r="ADW535"/>
      <c r="ADX535"/>
      <c r="ADY535"/>
      <c r="ADZ535"/>
      <c r="AEA535"/>
      <c r="AEB535"/>
      <c r="AEC535"/>
      <c r="AED535"/>
      <c r="AEE535"/>
      <c r="AEF535"/>
      <c r="AEG535"/>
      <c r="AEH535"/>
      <c r="AEI535"/>
      <c r="AEJ535"/>
      <c r="AEK535"/>
      <c r="AEL535"/>
      <c r="AEM535"/>
      <c r="AEN535"/>
      <c r="AEO535"/>
      <c r="AEP535"/>
      <c r="AEQ535"/>
      <c r="AER535"/>
      <c r="AES535"/>
      <c r="AET535"/>
      <c r="AEU535"/>
      <c r="AEV535"/>
      <c r="AEW535"/>
      <c r="AEX535"/>
      <c r="AEY535"/>
      <c r="AEZ535"/>
      <c r="AFA535"/>
      <c r="AFB535"/>
      <c r="AFC535"/>
      <c r="AFD535"/>
      <c r="AFE535"/>
      <c r="AFF535"/>
      <c r="AFG535"/>
      <c r="AFH535"/>
      <c r="AFI535"/>
      <c r="AFJ535"/>
      <c r="AFK535"/>
      <c r="AFL535"/>
      <c r="AFM535"/>
      <c r="AFN535"/>
      <c r="AFO535"/>
      <c r="AFP535"/>
      <c r="AFQ535"/>
      <c r="AFR535"/>
      <c r="AFS535"/>
      <c r="AFT535"/>
      <c r="AFU535"/>
      <c r="AFV535"/>
      <c r="AFW535"/>
      <c r="AFX535"/>
      <c r="AFY535"/>
      <c r="AFZ535"/>
      <c r="AGA535"/>
      <c r="AGB535"/>
      <c r="AGC535"/>
      <c r="AGD535"/>
      <c r="AGE535"/>
      <c r="AGF535"/>
      <c r="AGG535"/>
      <c r="AGH535"/>
      <c r="AGI535"/>
      <c r="AGJ535"/>
      <c r="AGK535"/>
      <c r="AGL535"/>
      <c r="AGM535"/>
      <c r="AGN535"/>
      <c r="AGO535"/>
      <c r="AGP535"/>
      <c r="AGQ535"/>
      <c r="AGR535"/>
      <c r="AGS535"/>
      <c r="AGT535"/>
      <c r="AGU535"/>
      <c r="AGV535"/>
      <c r="AGW535"/>
      <c r="AGX535"/>
      <c r="AGY535"/>
      <c r="AGZ535"/>
      <c r="AHA535"/>
      <c r="AHB535"/>
      <c r="AHC535"/>
      <c r="AHD535"/>
      <c r="AHE535"/>
      <c r="AHF535"/>
      <c r="AHG535"/>
      <c r="AHH535"/>
      <c r="AHI535"/>
      <c r="AHJ535"/>
      <c r="AHK535"/>
      <c r="AHL535"/>
      <c r="AHM535"/>
      <c r="AHN535"/>
      <c r="AHO535"/>
      <c r="AHP535"/>
      <c r="AHQ535"/>
      <c r="AHR535"/>
      <c r="AHS535"/>
      <c r="AHT535"/>
      <c r="AHU535"/>
      <c r="AHV535"/>
      <c r="AHW535"/>
      <c r="AHX535"/>
      <c r="AHY535"/>
      <c r="AHZ535"/>
      <c r="AIA535"/>
      <c r="AIB535"/>
      <c r="AIC535"/>
      <c r="AID535"/>
      <c r="AIE535"/>
      <c r="AIF535"/>
      <c r="AIG535"/>
      <c r="AIH535"/>
      <c r="AII535"/>
      <c r="AIJ535"/>
      <c r="AIK535"/>
      <c r="AIL535"/>
      <c r="AIM535"/>
      <c r="AIN535"/>
      <c r="AIO535"/>
      <c r="AIP535"/>
      <c r="AIQ535"/>
      <c r="AIR535"/>
      <c r="AIS535"/>
      <c r="AIT535"/>
      <c r="AIU535"/>
      <c r="AIV535"/>
      <c r="AIW535"/>
      <c r="AIX535"/>
      <c r="AIY535"/>
      <c r="AIZ535"/>
      <c r="AJA535"/>
      <c r="AJB535"/>
      <c r="AJC535"/>
      <c r="AJD535"/>
      <c r="AJE535"/>
      <c r="AJF535"/>
      <c r="AJG535"/>
      <c r="AJH535"/>
      <c r="AJI535"/>
      <c r="AJJ535"/>
      <c r="AJK535"/>
      <c r="AJL535"/>
      <c r="AJM535"/>
      <c r="AJN535"/>
      <c r="AJO535"/>
      <c r="AJP535"/>
      <c r="AJQ535"/>
      <c r="AJR535"/>
      <c r="AJS535"/>
      <c r="AJT535"/>
      <c r="AJU535"/>
      <c r="AJV535"/>
      <c r="AJW535"/>
      <c r="AJX535"/>
      <c r="AJY535"/>
      <c r="AJZ535"/>
      <c r="AKA535"/>
      <c r="AKB535"/>
      <c r="AKC535"/>
      <c r="AKD535"/>
      <c r="AKE535"/>
      <c r="AKF535"/>
      <c r="AKG535"/>
      <c r="AKH535"/>
      <c r="AKI535"/>
      <c r="AKJ535"/>
      <c r="AKK535"/>
      <c r="AKL535"/>
      <c r="AKM535"/>
      <c r="AKN535"/>
      <c r="AKO535"/>
      <c r="AKP535"/>
      <c r="AKQ535"/>
      <c r="AKR535"/>
      <c r="AKS535"/>
      <c r="AKT535"/>
      <c r="AKU535"/>
      <c r="AKV535"/>
      <c r="AKW535"/>
      <c r="AKX535"/>
      <c r="AKY535"/>
      <c r="AKZ535"/>
      <c r="ALA535"/>
      <c r="ALB535"/>
      <c r="ALC535"/>
      <c r="ALD535"/>
      <c r="ALE535"/>
      <c r="ALF535"/>
      <c r="ALG535"/>
      <c r="ALH535"/>
      <c r="ALI535"/>
      <c r="ALJ535"/>
      <c r="ALK535"/>
      <c r="ALL535"/>
      <c r="ALM535"/>
      <c r="ALN535"/>
      <c r="ALO535"/>
      <c r="ALP535"/>
      <c r="ALQ535"/>
      <c r="ALR535"/>
      <c r="ALS535"/>
      <c r="ALT535"/>
      <c r="ALU535"/>
      <c r="ALV535"/>
      <c r="ALW535"/>
      <c r="ALX535"/>
      <c r="ALY535"/>
      <c r="ALZ535"/>
      <c r="AMA535"/>
      <c r="AMB535"/>
      <c r="AMC535"/>
      <c r="AMD535"/>
      <c r="AME535"/>
      <c r="AMF535"/>
      <c r="AMG535"/>
      <c r="AMH535"/>
      <c r="AMI535"/>
      <c r="AMJ535"/>
      <c r="AMK535"/>
      <c r="AML535"/>
      <c r="AMM535"/>
    </row>
    <row r="536" spans="1:1027" ht="22.35" customHeight="1">
      <c r="A536" s="655"/>
      <c r="B536" s="655"/>
      <c r="C536" s="263"/>
      <c r="D536" s="263">
        <v>4260</v>
      </c>
      <c r="E536" s="654" t="s">
        <v>230</v>
      </c>
      <c r="F536" s="654"/>
      <c r="G536" s="265">
        <v>950000</v>
      </c>
      <c r="H536" s="265">
        <v>950000</v>
      </c>
      <c r="I536" s="266">
        <v>457163.09</v>
      </c>
      <c r="J536" s="259">
        <f t="shared" si="61"/>
        <v>48.122430526315789</v>
      </c>
      <c r="K536" s="259">
        <f t="shared" si="62"/>
        <v>100</v>
      </c>
      <c r="L536" s="313"/>
      <c r="M536" s="313"/>
      <c r="N536" s="313"/>
      <c r="P536" s="267">
        <f t="shared" si="63"/>
        <v>0</v>
      </c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  <c r="SX536"/>
      <c r="SY536"/>
      <c r="SZ536"/>
      <c r="TA536"/>
      <c r="TB536"/>
      <c r="TC536"/>
      <c r="TD536"/>
      <c r="TE536"/>
      <c r="TF536"/>
      <c r="TG536"/>
      <c r="TH536"/>
      <c r="TI536"/>
      <c r="TJ536"/>
      <c r="TK536"/>
      <c r="TL536"/>
      <c r="TM536"/>
      <c r="TN536"/>
      <c r="TO536"/>
      <c r="TP536"/>
      <c r="TQ536"/>
      <c r="TR536"/>
      <c r="TS536"/>
      <c r="TT536"/>
      <c r="TU536"/>
      <c r="TV536"/>
      <c r="TW536"/>
      <c r="TX536"/>
      <c r="TY536"/>
      <c r="TZ536"/>
      <c r="UA536"/>
      <c r="UB536"/>
      <c r="UC536"/>
      <c r="UD536"/>
      <c r="UE536"/>
      <c r="UF536"/>
      <c r="UG536"/>
      <c r="UH536"/>
      <c r="UI536"/>
      <c r="UJ536"/>
      <c r="UK536"/>
      <c r="UL536"/>
      <c r="UM536"/>
      <c r="UN536"/>
      <c r="UO536"/>
      <c r="UP536"/>
      <c r="UQ536"/>
      <c r="UR536"/>
      <c r="US536"/>
      <c r="UT536"/>
      <c r="UU536"/>
      <c r="UV536"/>
      <c r="UW536"/>
      <c r="UX536"/>
      <c r="UY536"/>
      <c r="UZ536"/>
      <c r="VA536"/>
      <c r="VB536"/>
      <c r="VC536"/>
      <c r="VD536"/>
      <c r="VE536"/>
      <c r="VF536"/>
      <c r="VG536"/>
      <c r="VH536"/>
      <c r="VI536"/>
      <c r="VJ536"/>
      <c r="VK536"/>
      <c r="VL536"/>
      <c r="VM536"/>
      <c r="VN536"/>
      <c r="VO536"/>
      <c r="VP536"/>
      <c r="VQ536"/>
      <c r="VR536"/>
      <c r="VS536"/>
      <c r="VT536"/>
      <c r="VU536"/>
      <c r="VV536"/>
      <c r="VW536"/>
      <c r="VX536"/>
      <c r="VY536"/>
      <c r="VZ536"/>
      <c r="WA536"/>
      <c r="WB536"/>
      <c r="WC536"/>
      <c r="WD536"/>
      <c r="WE536"/>
      <c r="WF536"/>
      <c r="WG536"/>
      <c r="WH536"/>
      <c r="WI536"/>
      <c r="WJ536"/>
      <c r="WK536"/>
      <c r="WL536"/>
      <c r="WM536"/>
      <c r="WN536"/>
      <c r="WO536"/>
      <c r="WP536"/>
      <c r="WQ536"/>
      <c r="WR536"/>
      <c r="WS536"/>
      <c r="WT536"/>
      <c r="WU536"/>
      <c r="WV536"/>
      <c r="WW536"/>
      <c r="WX536"/>
      <c r="WY536"/>
      <c r="WZ536"/>
      <c r="XA536"/>
      <c r="XB536"/>
      <c r="XC536"/>
      <c r="XD536"/>
      <c r="XE536"/>
      <c r="XF536"/>
      <c r="XG536"/>
      <c r="XH536"/>
      <c r="XI536"/>
      <c r="XJ536"/>
      <c r="XK536"/>
      <c r="XL536"/>
      <c r="XM536"/>
      <c r="XN536"/>
      <c r="XO536"/>
      <c r="XP536"/>
      <c r="XQ536"/>
      <c r="XR536"/>
      <c r="XS536"/>
      <c r="XT536"/>
      <c r="XU536"/>
      <c r="XV536"/>
      <c r="XW536"/>
      <c r="XX536"/>
      <c r="XY536"/>
      <c r="XZ536"/>
      <c r="YA536"/>
      <c r="YB536"/>
      <c r="YC536"/>
      <c r="YD536"/>
      <c r="YE536"/>
      <c r="YF536"/>
      <c r="YG536"/>
      <c r="YH536"/>
      <c r="YI536"/>
      <c r="YJ536"/>
      <c r="YK536"/>
      <c r="YL536"/>
      <c r="YM536"/>
      <c r="YN536"/>
      <c r="YO536"/>
      <c r="YP536"/>
      <c r="YQ536"/>
      <c r="YR536"/>
      <c r="YS536"/>
      <c r="YT536"/>
      <c r="YU536"/>
      <c r="YV536"/>
      <c r="YW536"/>
      <c r="YX536"/>
      <c r="YY536"/>
      <c r="YZ536"/>
      <c r="ZA536"/>
      <c r="ZB536"/>
      <c r="ZC536"/>
      <c r="ZD536"/>
      <c r="ZE536"/>
      <c r="ZF536"/>
      <c r="ZG536"/>
      <c r="ZH536"/>
      <c r="ZI536"/>
      <c r="ZJ536"/>
      <c r="ZK536"/>
      <c r="ZL536"/>
      <c r="ZM536"/>
      <c r="ZN536"/>
      <c r="ZO536"/>
      <c r="ZP536"/>
      <c r="ZQ536"/>
      <c r="ZR536"/>
      <c r="ZS536"/>
      <c r="ZT536"/>
      <c r="ZU536"/>
      <c r="ZV536"/>
      <c r="ZW536"/>
      <c r="ZX536"/>
      <c r="ZY536"/>
      <c r="ZZ536"/>
      <c r="AAA536"/>
      <c r="AAB536"/>
      <c r="AAC536"/>
      <c r="AAD536"/>
      <c r="AAE536"/>
      <c r="AAF536"/>
      <c r="AAG536"/>
      <c r="AAH536"/>
      <c r="AAI536"/>
      <c r="AAJ536"/>
      <c r="AAK536"/>
      <c r="AAL536"/>
      <c r="AAM536"/>
      <c r="AAN536"/>
      <c r="AAO536"/>
      <c r="AAP536"/>
      <c r="AAQ536"/>
      <c r="AAR536"/>
      <c r="AAS536"/>
      <c r="AAT536"/>
      <c r="AAU536"/>
      <c r="AAV536"/>
      <c r="AAW536"/>
      <c r="AAX536"/>
      <c r="AAY536"/>
      <c r="AAZ536"/>
      <c r="ABA536"/>
      <c r="ABB536"/>
      <c r="ABC536"/>
      <c r="ABD536"/>
      <c r="ABE536"/>
      <c r="ABF536"/>
      <c r="ABG536"/>
      <c r="ABH536"/>
      <c r="ABI536"/>
      <c r="ABJ536"/>
      <c r="ABK536"/>
      <c r="ABL536"/>
      <c r="ABM536"/>
      <c r="ABN536"/>
      <c r="ABO536"/>
      <c r="ABP536"/>
      <c r="ABQ536"/>
      <c r="ABR536"/>
      <c r="ABS536"/>
      <c r="ABT536"/>
      <c r="ABU536"/>
      <c r="ABV536"/>
      <c r="ABW536"/>
      <c r="ABX536"/>
      <c r="ABY536"/>
      <c r="ABZ536"/>
      <c r="ACA536"/>
      <c r="ACB536"/>
      <c r="ACC536"/>
      <c r="ACD536"/>
      <c r="ACE536"/>
      <c r="ACF536"/>
      <c r="ACG536"/>
      <c r="ACH536"/>
      <c r="ACI536"/>
      <c r="ACJ536"/>
      <c r="ACK536"/>
      <c r="ACL536"/>
      <c r="ACM536"/>
      <c r="ACN536"/>
      <c r="ACO536"/>
      <c r="ACP536"/>
      <c r="ACQ536"/>
      <c r="ACR536"/>
      <c r="ACS536"/>
      <c r="ACT536"/>
      <c r="ACU536"/>
      <c r="ACV536"/>
      <c r="ACW536"/>
      <c r="ACX536"/>
      <c r="ACY536"/>
      <c r="ACZ536"/>
      <c r="ADA536"/>
      <c r="ADB536"/>
      <c r="ADC536"/>
      <c r="ADD536"/>
      <c r="ADE536"/>
      <c r="ADF536"/>
      <c r="ADG536"/>
      <c r="ADH536"/>
      <c r="ADI536"/>
      <c r="ADJ536"/>
      <c r="ADK536"/>
      <c r="ADL536"/>
      <c r="ADM536"/>
      <c r="ADN536"/>
      <c r="ADO536"/>
      <c r="ADP536"/>
      <c r="ADQ536"/>
      <c r="ADR536"/>
      <c r="ADS536"/>
      <c r="ADT536"/>
      <c r="ADU536"/>
      <c r="ADV536"/>
      <c r="ADW536"/>
      <c r="ADX536"/>
      <c r="ADY536"/>
      <c r="ADZ536"/>
      <c r="AEA536"/>
      <c r="AEB536"/>
      <c r="AEC536"/>
      <c r="AED536"/>
      <c r="AEE536"/>
      <c r="AEF536"/>
      <c r="AEG536"/>
      <c r="AEH536"/>
      <c r="AEI536"/>
      <c r="AEJ536"/>
      <c r="AEK536"/>
      <c r="AEL536"/>
      <c r="AEM536"/>
      <c r="AEN536"/>
      <c r="AEO536"/>
      <c r="AEP536"/>
      <c r="AEQ536"/>
      <c r="AER536"/>
      <c r="AES536"/>
      <c r="AET536"/>
      <c r="AEU536"/>
      <c r="AEV536"/>
      <c r="AEW536"/>
      <c r="AEX536"/>
      <c r="AEY536"/>
      <c r="AEZ536"/>
      <c r="AFA536"/>
      <c r="AFB536"/>
      <c r="AFC536"/>
      <c r="AFD536"/>
      <c r="AFE536"/>
      <c r="AFF536"/>
      <c r="AFG536"/>
      <c r="AFH536"/>
      <c r="AFI536"/>
      <c r="AFJ536"/>
      <c r="AFK536"/>
      <c r="AFL536"/>
      <c r="AFM536"/>
      <c r="AFN536"/>
      <c r="AFO536"/>
      <c r="AFP536"/>
      <c r="AFQ536"/>
      <c r="AFR536"/>
      <c r="AFS536"/>
      <c r="AFT536"/>
      <c r="AFU536"/>
      <c r="AFV536"/>
      <c r="AFW536"/>
      <c r="AFX536"/>
      <c r="AFY536"/>
      <c r="AFZ536"/>
      <c r="AGA536"/>
      <c r="AGB536"/>
      <c r="AGC536"/>
      <c r="AGD536"/>
      <c r="AGE536"/>
      <c r="AGF536"/>
      <c r="AGG536"/>
      <c r="AGH536"/>
      <c r="AGI536"/>
      <c r="AGJ536"/>
      <c r="AGK536"/>
      <c r="AGL536"/>
      <c r="AGM536"/>
      <c r="AGN536"/>
      <c r="AGO536"/>
      <c r="AGP536"/>
      <c r="AGQ536"/>
      <c r="AGR536"/>
      <c r="AGS536"/>
      <c r="AGT536"/>
      <c r="AGU536"/>
      <c r="AGV536"/>
      <c r="AGW536"/>
      <c r="AGX536"/>
      <c r="AGY536"/>
      <c r="AGZ536"/>
      <c r="AHA536"/>
      <c r="AHB536"/>
      <c r="AHC536"/>
      <c r="AHD536"/>
      <c r="AHE536"/>
      <c r="AHF536"/>
      <c r="AHG536"/>
      <c r="AHH536"/>
      <c r="AHI536"/>
      <c r="AHJ536"/>
      <c r="AHK536"/>
      <c r="AHL536"/>
      <c r="AHM536"/>
      <c r="AHN536"/>
      <c r="AHO536"/>
      <c r="AHP536"/>
      <c r="AHQ536"/>
      <c r="AHR536"/>
      <c r="AHS536"/>
      <c r="AHT536"/>
      <c r="AHU536"/>
      <c r="AHV536"/>
      <c r="AHW536"/>
      <c r="AHX536"/>
      <c r="AHY536"/>
      <c r="AHZ536"/>
      <c r="AIA536"/>
      <c r="AIB536"/>
      <c r="AIC536"/>
      <c r="AID536"/>
      <c r="AIE536"/>
      <c r="AIF536"/>
      <c r="AIG536"/>
      <c r="AIH536"/>
      <c r="AII536"/>
      <c r="AIJ536"/>
      <c r="AIK536"/>
      <c r="AIL536"/>
      <c r="AIM536"/>
      <c r="AIN536"/>
      <c r="AIO536"/>
      <c r="AIP536"/>
      <c r="AIQ536"/>
      <c r="AIR536"/>
      <c r="AIS536"/>
      <c r="AIT536"/>
      <c r="AIU536"/>
      <c r="AIV536"/>
      <c r="AIW536"/>
      <c r="AIX536"/>
      <c r="AIY536"/>
      <c r="AIZ536"/>
      <c r="AJA536"/>
      <c r="AJB536"/>
      <c r="AJC536"/>
      <c r="AJD536"/>
      <c r="AJE536"/>
      <c r="AJF536"/>
      <c r="AJG536"/>
      <c r="AJH536"/>
      <c r="AJI536"/>
      <c r="AJJ536"/>
      <c r="AJK536"/>
      <c r="AJL536"/>
      <c r="AJM536"/>
      <c r="AJN536"/>
      <c r="AJO536"/>
      <c r="AJP536"/>
      <c r="AJQ536"/>
      <c r="AJR536"/>
      <c r="AJS536"/>
      <c r="AJT536"/>
      <c r="AJU536"/>
      <c r="AJV536"/>
      <c r="AJW536"/>
      <c r="AJX536"/>
      <c r="AJY536"/>
      <c r="AJZ536"/>
      <c r="AKA536"/>
      <c r="AKB536"/>
      <c r="AKC536"/>
      <c r="AKD536"/>
      <c r="AKE536"/>
      <c r="AKF536"/>
      <c r="AKG536"/>
      <c r="AKH536"/>
      <c r="AKI536"/>
      <c r="AKJ536"/>
      <c r="AKK536"/>
      <c r="AKL536"/>
      <c r="AKM536"/>
      <c r="AKN536"/>
      <c r="AKO536"/>
      <c r="AKP536"/>
      <c r="AKQ536"/>
      <c r="AKR536"/>
      <c r="AKS536"/>
      <c r="AKT536"/>
      <c r="AKU536"/>
      <c r="AKV536"/>
      <c r="AKW536"/>
      <c r="AKX536"/>
      <c r="AKY536"/>
      <c r="AKZ536"/>
      <c r="ALA536"/>
      <c r="ALB536"/>
      <c r="ALC536"/>
      <c r="ALD536"/>
      <c r="ALE536"/>
      <c r="ALF536"/>
      <c r="ALG536"/>
      <c r="ALH536"/>
      <c r="ALI536"/>
      <c r="ALJ536"/>
      <c r="ALK536"/>
      <c r="ALL536"/>
      <c r="ALM536"/>
      <c r="ALN536"/>
      <c r="ALO536"/>
      <c r="ALP536"/>
      <c r="ALQ536"/>
      <c r="ALR536"/>
      <c r="ALS536"/>
      <c r="ALT536"/>
      <c r="ALU536"/>
      <c r="ALV536"/>
      <c r="ALW536"/>
      <c r="ALX536"/>
      <c r="ALY536"/>
      <c r="ALZ536"/>
      <c r="AMA536"/>
      <c r="AMB536"/>
      <c r="AMC536"/>
      <c r="AMD536"/>
      <c r="AME536"/>
      <c r="AMF536"/>
      <c r="AMG536"/>
      <c r="AMH536"/>
      <c r="AMI536"/>
      <c r="AMJ536"/>
      <c r="AMK536"/>
      <c r="AML536"/>
      <c r="AMM536"/>
    </row>
    <row r="537" spans="1:1027" ht="25.5" customHeight="1">
      <c r="A537" s="655"/>
      <c r="B537" s="655"/>
      <c r="C537" s="263"/>
      <c r="D537" s="263">
        <v>4270</v>
      </c>
      <c r="E537" s="654" t="s">
        <v>223</v>
      </c>
      <c r="F537" s="654"/>
      <c r="G537" s="265">
        <v>185000</v>
      </c>
      <c r="H537" s="265">
        <v>185000</v>
      </c>
      <c r="I537" s="266">
        <v>68205.17</v>
      </c>
      <c r="J537" s="259">
        <f t="shared" si="61"/>
        <v>36.867659459459453</v>
      </c>
      <c r="K537" s="259">
        <f t="shared" si="62"/>
        <v>100</v>
      </c>
      <c r="L537" s="313"/>
      <c r="M537" s="313"/>
      <c r="N537" s="313"/>
      <c r="P537" s="267">
        <f t="shared" si="63"/>
        <v>0</v>
      </c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  <c r="UR537"/>
      <c r="US537"/>
      <c r="UT537"/>
      <c r="UU537"/>
      <c r="UV537"/>
      <c r="UW537"/>
      <c r="UX537"/>
      <c r="UY537"/>
      <c r="UZ537"/>
      <c r="VA537"/>
      <c r="VB537"/>
      <c r="VC537"/>
      <c r="VD537"/>
      <c r="VE537"/>
      <c r="VF537"/>
      <c r="VG537"/>
      <c r="VH537"/>
      <c r="VI537"/>
      <c r="VJ537"/>
      <c r="VK537"/>
      <c r="VL537"/>
      <c r="VM537"/>
      <c r="VN537"/>
      <c r="VO537"/>
      <c r="VP537"/>
      <c r="VQ537"/>
      <c r="VR537"/>
      <c r="VS537"/>
      <c r="VT537"/>
      <c r="VU537"/>
      <c r="VV537"/>
      <c r="VW537"/>
      <c r="VX537"/>
      <c r="VY537"/>
      <c r="VZ537"/>
      <c r="WA537"/>
      <c r="WB537"/>
      <c r="WC537"/>
      <c r="WD537"/>
      <c r="WE537"/>
      <c r="WF537"/>
      <c r="WG537"/>
      <c r="WH537"/>
      <c r="WI537"/>
      <c r="WJ537"/>
      <c r="WK537"/>
      <c r="WL537"/>
      <c r="WM537"/>
      <c r="WN537"/>
      <c r="WO537"/>
      <c r="WP537"/>
      <c r="WQ537"/>
      <c r="WR537"/>
      <c r="WS537"/>
      <c r="WT537"/>
      <c r="WU537"/>
      <c r="WV537"/>
      <c r="WW537"/>
      <c r="WX537"/>
      <c r="WY537"/>
      <c r="WZ537"/>
      <c r="XA537"/>
      <c r="XB537"/>
      <c r="XC537"/>
      <c r="XD537"/>
      <c r="XE537"/>
      <c r="XF537"/>
      <c r="XG537"/>
      <c r="XH537"/>
      <c r="XI537"/>
      <c r="XJ537"/>
      <c r="XK537"/>
      <c r="XL537"/>
      <c r="XM537"/>
      <c r="XN537"/>
      <c r="XO537"/>
      <c r="XP537"/>
      <c r="XQ537"/>
      <c r="XR537"/>
      <c r="XS537"/>
      <c r="XT537"/>
      <c r="XU537"/>
      <c r="XV537"/>
      <c r="XW537"/>
      <c r="XX537"/>
      <c r="XY537"/>
      <c r="XZ537"/>
      <c r="YA537"/>
      <c r="YB537"/>
      <c r="YC537"/>
      <c r="YD537"/>
      <c r="YE537"/>
      <c r="YF537"/>
      <c r="YG537"/>
      <c r="YH537"/>
      <c r="YI537"/>
      <c r="YJ537"/>
      <c r="YK537"/>
      <c r="YL537"/>
      <c r="YM537"/>
      <c r="YN537"/>
      <c r="YO537"/>
      <c r="YP537"/>
      <c r="YQ537"/>
      <c r="YR537"/>
      <c r="YS537"/>
      <c r="YT537"/>
      <c r="YU537"/>
      <c r="YV537"/>
      <c r="YW537"/>
      <c r="YX537"/>
      <c r="YY537"/>
      <c r="YZ537"/>
      <c r="ZA537"/>
      <c r="ZB537"/>
      <c r="ZC537"/>
      <c r="ZD537"/>
      <c r="ZE537"/>
      <c r="ZF537"/>
      <c r="ZG537"/>
      <c r="ZH537"/>
      <c r="ZI537"/>
      <c r="ZJ537"/>
      <c r="ZK537"/>
      <c r="ZL537"/>
      <c r="ZM537"/>
      <c r="ZN537"/>
      <c r="ZO537"/>
      <c r="ZP537"/>
      <c r="ZQ537"/>
      <c r="ZR537"/>
      <c r="ZS537"/>
      <c r="ZT537"/>
      <c r="ZU537"/>
      <c r="ZV537"/>
      <c r="ZW537"/>
      <c r="ZX537"/>
      <c r="ZY537"/>
      <c r="ZZ537"/>
      <c r="AAA537"/>
      <c r="AAB537"/>
      <c r="AAC537"/>
      <c r="AAD537"/>
      <c r="AAE537"/>
      <c r="AAF537"/>
      <c r="AAG537"/>
      <c r="AAH537"/>
      <c r="AAI537"/>
      <c r="AAJ537"/>
      <c r="AAK537"/>
      <c r="AAL537"/>
      <c r="AAM537"/>
      <c r="AAN537"/>
      <c r="AAO537"/>
      <c r="AAP537"/>
      <c r="AAQ537"/>
      <c r="AAR537"/>
      <c r="AAS537"/>
      <c r="AAT537"/>
      <c r="AAU537"/>
      <c r="AAV537"/>
      <c r="AAW537"/>
      <c r="AAX537"/>
      <c r="AAY537"/>
      <c r="AAZ537"/>
      <c r="ABA537"/>
      <c r="ABB537"/>
      <c r="ABC537"/>
      <c r="ABD537"/>
      <c r="ABE537"/>
      <c r="ABF537"/>
      <c r="ABG537"/>
      <c r="ABH537"/>
      <c r="ABI537"/>
      <c r="ABJ537"/>
      <c r="ABK537"/>
      <c r="ABL537"/>
      <c r="ABM537"/>
      <c r="ABN537"/>
      <c r="ABO537"/>
      <c r="ABP537"/>
      <c r="ABQ537"/>
      <c r="ABR537"/>
      <c r="ABS537"/>
      <c r="ABT537"/>
      <c r="ABU537"/>
      <c r="ABV537"/>
      <c r="ABW537"/>
      <c r="ABX537"/>
      <c r="ABY537"/>
      <c r="ABZ537"/>
      <c r="ACA537"/>
      <c r="ACB537"/>
      <c r="ACC537"/>
      <c r="ACD537"/>
      <c r="ACE537"/>
      <c r="ACF537"/>
      <c r="ACG537"/>
      <c r="ACH537"/>
      <c r="ACI537"/>
      <c r="ACJ537"/>
      <c r="ACK537"/>
      <c r="ACL537"/>
      <c r="ACM537"/>
      <c r="ACN537"/>
      <c r="ACO537"/>
      <c r="ACP537"/>
      <c r="ACQ537"/>
      <c r="ACR537"/>
      <c r="ACS537"/>
      <c r="ACT537"/>
      <c r="ACU537"/>
      <c r="ACV537"/>
      <c r="ACW537"/>
      <c r="ACX537"/>
      <c r="ACY537"/>
      <c r="ACZ537"/>
      <c r="ADA537"/>
      <c r="ADB537"/>
      <c r="ADC537"/>
      <c r="ADD537"/>
      <c r="ADE537"/>
      <c r="ADF537"/>
      <c r="ADG537"/>
      <c r="ADH537"/>
      <c r="ADI537"/>
      <c r="ADJ537"/>
      <c r="ADK537"/>
      <c r="ADL537"/>
      <c r="ADM537"/>
      <c r="ADN537"/>
      <c r="ADO537"/>
      <c r="ADP537"/>
      <c r="ADQ537"/>
      <c r="ADR537"/>
      <c r="ADS537"/>
      <c r="ADT537"/>
      <c r="ADU537"/>
      <c r="ADV537"/>
      <c r="ADW537"/>
      <c r="ADX537"/>
      <c r="ADY537"/>
      <c r="ADZ537"/>
      <c r="AEA537"/>
      <c r="AEB537"/>
      <c r="AEC537"/>
      <c r="AED537"/>
      <c r="AEE537"/>
      <c r="AEF537"/>
      <c r="AEG537"/>
      <c r="AEH537"/>
      <c r="AEI537"/>
      <c r="AEJ537"/>
      <c r="AEK537"/>
      <c r="AEL537"/>
      <c r="AEM537"/>
      <c r="AEN537"/>
      <c r="AEO537"/>
      <c r="AEP537"/>
      <c r="AEQ537"/>
      <c r="AER537"/>
      <c r="AES537"/>
      <c r="AET537"/>
      <c r="AEU537"/>
      <c r="AEV537"/>
      <c r="AEW537"/>
      <c r="AEX537"/>
      <c r="AEY537"/>
      <c r="AEZ537"/>
      <c r="AFA537"/>
      <c r="AFB537"/>
      <c r="AFC537"/>
      <c r="AFD537"/>
      <c r="AFE537"/>
      <c r="AFF537"/>
      <c r="AFG537"/>
      <c r="AFH537"/>
      <c r="AFI537"/>
      <c r="AFJ537"/>
      <c r="AFK537"/>
      <c r="AFL537"/>
      <c r="AFM537"/>
      <c r="AFN537"/>
      <c r="AFO537"/>
      <c r="AFP537"/>
      <c r="AFQ537"/>
      <c r="AFR537"/>
      <c r="AFS537"/>
      <c r="AFT537"/>
      <c r="AFU537"/>
      <c r="AFV537"/>
      <c r="AFW537"/>
      <c r="AFX537"/>
      <c r="AFY537"/>
      <c r="AFZ537"/>
      <c r="AGA537"/>
      <c r="AGB537"/>
      <c r="AGC537"/>
      <c r="AGD537"/>
      <c r="AGE537"/>
      <c r="AGF537"/>
      <c r="AGG537"/>
      <c r="AGH537"/>
      <c r="AGI537"/>
      <c r="AGJ537"/>
      <c r="AGK537"/>
      <c r="AGL537"/>
      <c r="AGM537"/>
      <c r="AGN537"/>
      <c r="AGO537"/>
      <c r="AGP537"/>
      <c r="AGQ537"/>
      <c r="AGR537"/>
      <c r="AGS537"/>
      <c r="AGT537"/>
      <c r="AGU537"/>
      <c r="AGV537"/>
      <c r="AGW537"/>
      <c r="AGX537"/>
      <c r="AGY537"/>
      <c r="AGZ537"/>
      <c r="AHA537"/>
      <c r="AHB537"/>
      <c r="AHC537"/>
      <c r="AHD537"/>
      <c r="AHE537"/>
      <c r="AHF537"/>
      <c r="AHG537"/>
      <c r="AHH537"/>
      <c r="AHI537"/>
      <c r="AHJ537"/>
      <c r="AHK537"/>
      <c r="AHL537"/>
      <c r="AHM537"/>
      <c r="AHN537"/>
      <c r="AHO537"/>
      <c r="AHP537"/>
      <c r="AHQ537"/>
      <c r="AHR537"/>
      <c r="AHS537"/>
      <c r="AHT537"/>
      <c r="AHU537"/>
      <c r="AHV537"/>
      <c r="AHW537"/>
      <c r="AHX537"/>
      <c r="AHY537"/>
      <c r="AHZ537"/>
      <c r="AIA537"/>
      <c r="AIB537"/>
      <c r="AIC537"/>
      <c r="AID537"/>
      <c r="AIE537"/>
      <c r="AIF537"/>
      <c r="AIG537"/>
      <c r="AIH537"/>
      <c r="AII537"/>
      <c r="AIJ537"/>
      <c r="AIK537"/>
      <c r="AIL537"/>
      <c r="AIM537"/>
      <c r="AIN537"/>
      <c r="AIO537"/>
      <c r="AIP537"/>
      <c r="AIQ537"/>
      <c r="AIR537"/>
      <c r="AIS537"/>
      <c r="AIT537"/>
      <c r="AIU537"/>
      <c r="AIV537"/>
      <c r="AIW537"/>
      <c r="AIX537"/>
      <c r="AIY537"/>
      <c r="AIZ537"/>
      <c r="AJA537"/>
      <c r="AJB537"/>
      <c r="AJC537"/>
      <c r="AJD537"/>
      <c r="AJE537"/>
      <c r="AJF537"/>
      <c r="AJG537"/>
      <c r="AJH537"/>
      <c r="AJI537"/>
      <c r="AJJ537"/>
      <c r="AJK537"/>
      <c r="AJL537"/>
      <c r="AJM537"/>
      <c r="AJN537"/>
      <c r="AJO537"/>
      <c r="AJP537"/>
      <c r="AJQ537"/>
      <c r="AJR537"/>
      <c r="AJS537"/>
      <c r="AJT537"/>
      <c r="AJU537"/>
      <c r="AJV537"/>
      <c r="AJW537"/>
      <c r="AJX537"/>
      <c r="AJY537"/>
      <c r="AJZ537"/>
      <c r="AKA537"/>
      <c r="AKB537"/>
      <c r="AKC537"/>
      <c r="AKD537"/>
      <c r="AKE537"/>
      <c r="AKF537"/>
      <c r="AKG537"/>
      <c r="AKH537"/>
      <c r="AKI537"/>
      <c r="AKJ537"/>
      <c r="AKK537"/>
      <c r="AKL537"/>
      <c r="AKM537"/>
      <c r="AKN537"/>
      <c r="AKO537"/>
      <c r="AKP537"/>
      <c r="AKQ537"/>
      <c r="AKR537"/>
      <c r="AKS537"/>
      <c r="AKT537"/>
      <c r="AKU537"/>
      <c r="AKV537"/>
      <c r="AKW537"/>
      <c r="AKX537"/>
      <c r="AKY537"/>
      <c r="AKZ537"/>
      <c r="ALA537"/>
      <c r="ALB537"/>
      <c r="ALC537"/>
      <c r="ALD537"/>
      <c r="ALE537"/>
      <c r="ALF537"/>
      <c r="ALG537"/>
      <c r="ALH537"/>
      <c r="ALI537"/>
      <c r="ALJ537"/>
      <c r="ALK537"/>
      <c r="ALL537"/>
      <c r="ALM537"/>
      <c r="ALN537"/>
      <c r="ALO537"/>
      <c r="ALP537"/>
      <c r="ALQ537"/>
      <c r="ALR537"/>
      <c r="ALS537"/>
      <c r="ALT537"/>
      <c r="ALU537"/>
      <c r="ALV537"/>
      <c r="ALW537"/>
      <c r="ALX537"/>
      <c r="ALY537"/>
      <c r="ALZ537"/>
      <c r="AMA537"/>
      <c r="AMB537"/>
      <c r="AMC537"/>
      <c r="AMD537"/>
      <c r="AME537"/>
      <c r="AMF537"/>
      <c r="AMG537"/>
      <c r="AMH537"/>
      <c r="AMI537"/>
      <c r="AMJ537"/>
      <c r="AMK537"/>
      <c r="AML537"/>
      <c r="AMM537"/>
    </row>
    <row r="538" spans="1:1027" ht="26.1" customHeight="1">
      <c r="A538" s="655"/>
      <c r="B538" s="655"/>
      <c r="C538" s="263"/>
      <c r="D538" s="263">
        <v>4300</v>
      </c>
      <c r="E538" s="654" t="s">
        <v>219</v>
      </c>
      <c r="F538" s="654"/>
      <c r="G538" s="265">
        <v>76485</v>
      </c>
      <c r="H538" s="265">
        <v>76485</v>
      </c>
      <c r="I538" s="266">
        <v>13132.9</v>
      </c>
      <c r="J538" s="259">
        <f t="shared" si="61"/>
        <v>17.170556318232332</v>
      </c>
      <c r="K538" s="259">
        <f t="shared" si="62"/>
        <v>100</v>
      </c>
      <c r="L538" s="313"/>
      <c r="M538" s="313"/>
      <c r="N538" s="313"/>
      <c r="P538" s="267">
        <f t="shared" si="63"/>
        <v>0</v>
      </c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  <c r="TH538"/>
      <c r="TI538"/>
      <c r="TJ538"/>
      <c r="TK538"/>
      <c r="TL538"/>
      <c r="TM538"/>
      <c r="TN538"/>
      <c r="TO538"/>
      <c r="TP538"/>
      <c r="TQ538"/>
      <c r="TR538"/>
      <c r="TS538"/>
      <c r="TT538"/>
      <c r="TU538"/>
      <c r="TV538"/>
      <c r="TW538"/>
      <c r="TX538"/>
      <c r="TY538"/>
      <c r="TZ538"/>
      <c r="UA538"/>
      <c r="UB538"/>
      <c r="UC538"/>
      <c r="UD538"/>
      <c r="UE538"/>
      <c r="UF538"/>
      <c r="UG538"/>
      <c r="UH538"/>
      <c r="UI538"/>
      <c r="UJ538"/>
      <c r="UK538"/>
      <c r="UL538"/>
      <c r="UM538"/>
      <c r="UN538"/>
      <c r="UO538"/>
      <c r="UP538"/>
      <c r="UQ538"/>
      <c r="UR538"/>
      <c r="US538"/>
      <c r="UT538"/>
      <c r="UU538"/>
      <c r="UV538"/>
      <c r="UW538"/>
      <c r="UX538"/>
      <c r="UY538"/>
      <c r="UZ538"/>
      <c r="VA538"/>
      <c r="VB538"/>
      <c r="VC538"/>
      <c r="VD538"/>
      <c r="VE538"/>
      <c r="VF538"/>
      <c r="VG538"/>
      <c r="VH538"/>
      <c r="VI538"/>
      <c r="VJ538"/>
      <c r="VK538"/>
      <c r="VL538"/>
      <c r="VM538"/>
      <c r="VN538"/>
      <c r="VO538"/>
      <c r="VP538"/>
      <c r="VQ538"/>
      <c r="VR538"/>
      <c r="VS538"/>
      <c r="VT538"/>
      <c r="VU538"/>
      <c r="VV538"/>
      <c r="VW538"/>
      <c r="VX538"/>
      <c r="VY538"/>
      <c r="VZ538"/>
      <c r="WA538"/>
      <c r="WB538"/>
      <c r="WC538"/>
      <c r="WD538"/>
      <c r="WE538"/>
      <c r="WF538"/>
      <c r="WG538"/>
      <c r="WH538"/>
      <c r="WI538"/>
      <c r="WJ538"/>
      <c r="WK538"/>
      <c r="WL538"/>
      <c r="WM538"/>
      <c r="WN538"/>
      <c r="WO538"/>
      <c r="WP538"/>
      <c r="WQ538"/>
      <c r="WR538"/>
      <c r="WS538"/>
      <c r="WT538"/>
      <c r="WU538"/>
      <c r="WV538"/>
      <c r="WW538"/>
      <c r="WX538"/>
      <c r="WY538"/>
      <c r="WZ538"/>
      <c r="XA538"/>
      <c r="XB538"/>
      <c r="XC538"/>
      <c r="XD538"/>
      <c r="XE538"/>
      <c r="XF538"/>
      <c r="XG538"/>
      <c r="XH538"/>
      <c r="XI538"/>
      <c r="XJ538"/>
      <c r="XK538"/>
      <c r="XL538"/>
      <c r="XM538"/>
      <c r="XN538"/>
      <c r="XO538"/>
      <c r="XP538"/>
      <c r="XQ538"/>
      <c r="XR538"/>
      <c r="XS538"/>
      <c r="XT538"/>
      <c r="XU538"/>
      <c r="XV538"/>
      <c r="XW538"/>
      <c r="XX538"/>
      <c r="XY538"/>
      <c r="XZ538"/>
      <c r="YA538"/>
      <c r="YB538"/>
      <c r="YC538"/>
      <c r="YD538"/>
      <c r="YE538"/>
      <c r="YF538"/>
      <c r="YG538"/>
      <c r="YH538"/>
      <c r="YI538"/>
      <c r="YJ538"/>
      <c r="YK538"/>
      <c r="YL538"/>
      <c r="YM538"/>
      <c r="YN538"/>
      <c r="YO538"/>
      <c r="YP538"/>
      <c r="YQ538"/>
      <c r="YR538"/>
      <c r="YS538"/>
      <c r="YT538"/>
      <c r="YU538"/>
      <c r="YV538"/>
      <c r="YW538"/>
      <c r="YX538"/>
      <c r="YY538"/>
      <c r="YZ538"/>
      <c r="ZA538"/>
      <c r="ZB538"/>
      <c r="ZC538"/>
      <c r="ZD538"/>
      <c r="ZE538"/>
      <c r="ZF538"/>
      <c r="ZG538"/>
      <c r="ZH538"/>
      <c r="ZI538"/>
      <c r="ZJ538"/>
      <c r="ZK538"/>
      <c r="ZL538"/>
      <c r="ZM538"/>
      <c r="ZN538"/>
      <c r="ZO538"/>
      <c r="ZP538"/>
      <c r="ZQ538"/>
      <c r="ZR538"/>
      <c r="ZS538"/>
      <c r="ZT538"/>
      <c r="ZU538"/>
      <c r="ZV538"/>
      <c r="ZW538"/>
      <c r="ZX538"/>
      <c r="ZY538"/>
      <c r="ZZ538"/>
      <c r="AAA538"/>
      <c r="AAB538"/>
      <c r="AAC538"/>
      <c r="AAD538"/>
      <c r="AAE538"/>
      <c r="AAF538"/>
      <c r="AAG538"/>
      <c r="AAH538"/>
      <c r="AAI538"/>
      <c r="AAJ538"/>
      <c r="AAK538"/>
      <c r="AAL538"/>
      <c r="AAM538"/>
      <c r="AAN538"/>
      <c r="AAO538"/>
      <c r="AAP538"/>
      <c r="AAQ538"/>
      <c r="AAR538"/>
      <c r="AAS538"/>
      <c r="AAT538"/>
      <c r="AAU538"/>
      <c r="AAV538"/>
      <c r="AAW538"/>
      <c r="AAX538"/>
      <c r="AAY538"/>
      <c r="AAZ538"/>
      <c r="ABA538"/>
      <c r="ABB538"/>
      <c r="ABC538"/>
      <c r="ABD538"/>
      <c r="ABE538"/>
      <c r="ABF538"/>
      <c r="ABG538"/>
      <c r="ABH538"/>
      <c r="ABI538"/>
      <c r="ABJ538"/>
      <c r="ABK538"/>
      <c r="ABL538"/>
      <c r="ABM538"/>
      <c r="ABN538"/>
      <c r="ABO538"/>
      <c r="ABP538"/>
      <c r="ABQ538"/>
      <c r="ABR538"/>
      <c r="ABS538"/>
      <c r="ABT538"/>
      <c r="ABU538"/>
      <c r="ABV538"/>
      <c r="ABW538"/>
      <c r="ABX538"/>
      <c r="ABY538"/>
      <c r="ABZ538"/>
      <c r="ACA538"/>
      <c r="ACB538"/>
      <c r="ACC538"/>
      <c r="ACD538"/>
      <c r="ACE538"/>
      <c r="ACF538"/>
      <c r="ACG538"/>
      <c r="ACH538"/>
      <c r="ACI538"/>
      <c r="ACJ538"/>
      <c r="ACK538"/>
      <c r="ACL538"/>
      <c r="ACM538"/>
      <c r="ACN538"/>
      <c r="ACO538"/>
      <c r="ACP538"/>
      <c r="ACQ538"/>
      <c r="ACR538"/>
      <c r="ACS538"/>
      <c r="ACT538"/>
      <c r="ACU538"/>
      <c r="ACV538"/>
      <c r="ACW538"/>
      <c r="ACX538"/>
      <c r="ACY538"/>
      <c r="ACZ538"/>
      <c r="ADA538"/>
      <c r="ADB538"/>
      <c r="ADC538"/>
      <c r="ADD538"/>
      <c r="ADE538"/>
      <c r="ADF538"/>
      <c r="ADG538"/>
      <c r="ADH538"/>
      <c r="ADI538"/>
      <c r="ADJ538"/>
      <c r="ADK538"/>
      <c r="ADL538"/>
      <c r="ADM538"/>
      <c r="ADN538"/>
      <c r="ADO538"/>
      <c r="ADP538"/>
      <c r="ADQ538"/>
      <c r="ADR538"/>
      <c r="ADS538"/>
      <c r="ADT538"/>
      <c r="ADU538"/>
      <c r="ADV538"/>
      <c r="ADW538"/>
      <c r="ADX538"/>
      <c r="ADY538"/>
      <c r="ADZ538"/>
      <c r="AEA538"/>
      <c r="AEB538"/>
      <c r="AEC538"/>
      <c r="AED538"/>
      <c r="AEE538"/>
      <c r="AEF538"/>
      <c r="AEG538"/>
      <c r="AEH538"/>
      <c r="AEI538"/>
      <c r="AEJ538"/>
      <c r="AEK538"/>
      <c r="AEL538"/>
      <c r="AEM538"/>
      <c r="AEN538"/>
      <c r="AEO538"/>
      <c r="AEP538"/>
      <c r="AEQ538"/>
      <c r="AER538"/>
      <c r="AES538"/>
      <c r="AET538"/>
      <c r="AEU538"/>
      <c r="AEV538"/>
      <c r="AEW538"/>
      <c r="AEX538"/>
      <c r="AEY538"/>
      <c r="AEZ538"/>
      <c r="AFA538"/>
      <c r="AFB538"/>
      <c r="AFC538"/>
      <c r="AFD538"/>
      <c r="AFE538"/>
      <c r="AFF538"/>
      <c r="AFG538"/>
      <c r="AFH538"/>
      <c r="AFI538"/>
      <c r="AFJ538"/>
      <c r="AFK538"/>
      <c r="AFL538"/>
      <c r="AFM538"/>
      <c r="AFN538"/>
      <c r="AFO538"/>
      <c r="AFP538"/>
      <c r="AFQ538"/>
      <c r="AFR538"/>
      <c r="AFS538"/>
      <c r="AFT538"/>
      <c r="AFU538"/>
      <c r="AFV538"/>
      <c r="AFW538"/>
      <c r="AFX538"/>
      <c r="AFY538"/>
      <c r="AFZ538"/>
      <c r="AGA538"/>
      <c r="AGB538"/>
      <c r="AGC538"/>
      <c r="AGD538"/>
      <c r="AGE538"/>
      <c r="AGF538"/>
      <c r="AGG538"/>
      <c r="AGH538"/>
      <c r="AGI538"/>
      <c r="AGJ538"/>
      <c r="AGK538"/>
      <c r="AGL538"/>
      <c r="AGM538"/>
      <c r="AGN538"/>
      <c r="AGO538"/>
      <c r="AGP538"/>
      <c r="AGQ538"/>
      <c r="AGR538"/>
      <c r="AGS538"/>
      <c r="AGT538"/>
      <c r="AGU538"/>
      <c r="AGV538"/>
      <c r="AGW538"/>
      <c r="AGX538"/>
      <c r="AGY538"/>
      <c r="AGZ538"/>
      <c r="AHA538"/>
      <c r="AHB538"/>
      <c r="AHC538"/>
      <c r="AHD538"/>
      <c r="AHE538"/>
      <c r="AHF538"/>
      <c r="AHG538"/>
      <c r="AHH538"/>
      <c r="AHI538"/>
      <c r="AHJ538"/>
      <c r="AHK538"/>
      <c r="AHL538"/>
      <c r="AHM538"/>
      <c r="AHN538"/>
      <c r="AHO538"/>
      <c r="AHP538"/>
      <c r="AHQ538"/>
      <c r="AHR538"/>
      <c r="AHS538"/>
      <c r="AHT538"/>
      <c r="AHU538"/>
      <c r="AHV538"/>
      <c r="AHW538"/>
      <c r="AHX538"/>
      <c r="AHY538"/>
      <c r="AHZ538"/>
      <c r="AIA538"/>
      <c r="AIB538"/>
      <c r="AIC538"/>
      <c r="AID538"/>
      <c r="AIE538"/>
      <c r="AIF538"/>
      <c r="AIG538"/>
      <c r="AIH538"/>
      <c r="AII538"/>
      <c r="AIJ538"/>
      <c r="AIK538"/>
      <c r="AIL538"/>
      <c r="AIM538"/>
      <c r="AIN538"/>
      <c r="AIO538"/>
      <c r="AIP538"/>
      <c r="AIQ538"/>
      <c r="AIR538"/>
      <c r="AIS538"/>
      <c r="AIT538"/>
      <c r="AIU538"/>
      <c r="AIV538"/>
      <c r="AIW538"/>
      <c r="AIX538"/>
      <c r="AIY538"/>
      <c r="AIZ538"/>
      <c r="AJA538"/>
      <c r="AJB538"/>
      <c r="AJC538"/>
      <c r="AJD538"/>
      <c r="AJE538"/>
      <c r="AJF538"/>
      <c r="AJG538"/>
      <c r="AJH538"/>
      <c r="AJI538"/>
      <c r="AJJ538"/>
      <c r="AJK538"/>
      <c r="AJL538"/>
      <c r="AJM538"/>
      <c r="AJN538"/>
      <c r="AJO538"/>
      <c r="AJP538"/>
      <c r="AJQ538"/>
      <c r="AJR538"/>
      <c r="AJS538"/>
      <c r="AJT538"/>
      <c r="AJU538"/>
      <c r="AJV538"/>
      <c r="AJW538"/>
      <c r="AJX538"/>
      <c r="AJY538"/>
      <c r="AJZ538"/>
      <c r="AKA538"/>
      <c r="AKB538"/>
      <c r="AKC538"/>
      <c r="AKD538"/>
      <c r="AKE538"/>
      <c r="AKF538"/>
      <c r="AKG538"/>
      <c r="AKH538"/>
      <c r="AKI538"/>
      <c r="AKJ538"/>
      <c r="AKK538"/>
      <c r="AKL538"/>
      <c r="AKM538"/>
      <c r="AKN538"/>
      <c r="AKO538"/>
      <c r="AKP538"/>
      <c r="AKQ538"/>
      <c r="AKR538"/>
      <c r="AKS538"/>
      <c r="AKT538"/>
      <c r="AKU538"/>
      <c r="AKV538"/>
      <c r="AKW538"/>
      <c r="AKX538"/>
      <c r="AKY538"/>
      <c r="AKZ538"/>
      <c r="ALA538"/>
      <c r="ALB538"/>
      <c r="ALC538"/>
      <c r="ALD538"/>
      <c r="ALE538"/>
      <c r="ALF538"/>
      <c r="ALG538"/>
      <c r="ALH538"/>
      <c r="ALI538"/>
      <c r="ALJ538"/>
      <c r="ALK538"/>
      <c r="ALL538"/>
      <c r="ALM538"/>
      <c r="ALN538"/>
      <c r="ALO538"/>
      <c r="ALP538"/>
      <c r="ALQ538"/>
      <c r="ALR538"/>
      <c r="ALS538"/>
      <c r="ALT538"/>
      <c r="ALU538"/>
      <c r="ALV538"/>
      <c r="ALW538"/>
      <c r="ALX538"/>
      <c r="ALY538"/>
      <c r="ALZ538"/>
      <c r="AMA538"/>
      <c r="AMB538"/>
      <c r="AMC538"/>
      <c r="AMD538"/>
      <c r="AME538"/>
      <c r="AMF538"/>
      <c r="AMG538"/>
      <c r="AMH538"/>
      <c r="AMI538"/>
      <c r="AMJ538"/>
      <c r="AMK538"/>
      <c r="AML538"/>
      <c r="AMM538"/>
    </row>
    <row r="539" spans="1:1027" ht="26.1" customHeight="1">
      <c r="A539" s="655"/>
      <c r="B539" s="655"/>
      <c r="C539" s="263"/>
      <c r="D539" s="263">
        <v>6050</v>
      </c>
      <c r="E539" s="654" t="s">
        <v>224</v>
      </c>
      <c r="F539" s="654"/>
      <c r="G539" s="265">
        <v>0</v>
      </c>
      <c r="H539" s="265">
        <v>40000</v>
      </c>
      <c r="I539" s="266">
        <v>0</v>
      </c>
      <c r="J539" s="259">
        <f t="shared" si="61"/>
        <v>0</v>
      </c>
      <c r="K539" s="259"/>
      <c r="L539" s="313"/>
      <c r="M539" s="313"/>
      <c r="N539" s="313"/>
      <c r="P539" s="267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  <c r="SX539"/>
      <c r="SY539"/>
      <c r="SZ539"/>
      <c r="TA539"/>
      <c r="TB539"/>
      <c r="TC539"/>
      <c r="TD539"/>
      <c r="TE539"/>
      <c r="TF539"/>
      <c r="TG539"/>
      <c r="TH539"/>
      <c r="TI539"/>
      <c r="TJ539"/>
      <c r="TK539"/>
      <c r="TL539"/>
      <c r="TM539"/>
      <c r="TN539"/>
      <c r="TO539"/>
      <c r="TP539"/>
      <c r="TQ539"/>
      <c r="TR539"/>
      <c r="TS539"/>
      <c r="TT539"/>
      <c r="TU539"/>
      <c r="TV539"/>
      <c r="TW539"/>
      <c r="TX539"/>
      <c r="TY539"/>
      <c r="TZ539"/>
      <c r="UA539"/>
      <c r="UB539"/>
      <c r="UC539"/>
      <c r="UD539"/>
      <c r="UE539"/>
      <c r="UF539"/>
      <c r="UG539"/>
      <c r="UH539"/>
      <c r="UI539"/>
      <c r="UJ539"/>
      <c r="UK539"/>
      <c r="UL539"/>
      <c r="UM539"/>
      <c r="UN539"/>
      <c r="UO539"/>
      <c r="UP539"/>
      <c r="UQ539"/>
      <c r="UR539"/>
      <c r="US539"/>
      <c r="UT539"/>
      <c r="UU539"/>
      <c r="UV539"/>
      <c r="UW539"/>
      <c r="UX539"/>
      <c r="UY539"/>
      <c r="UZ539"/>
      <c r="VA539"/>
      <c r="VB539"/>
      <c r="VC539"/>
      <c r="VD539"/>
      <c r="VE539"/>
      <c r="VF539"/>
      <c r="VG539"/>
      <c r="VH539"/>
      <c r="VI539"/>
      <c r="VJ539"/>
      <c r="VK539"/>
      <c r="VL539"/>
      <c r="VM539"/>
      <c r="VN539"/>
      <c r="VO539"/>
      <c r="VP539"/>
      <c r="VQ539"/>
      <c r="VR539"/>
      <c r="VS539"/>
      <c r="VT539"/>
      <c r="VU539"/>
      <c r="VV539"/>
      <c r="VW539"/>
      <c r="VX539"/>
      <c r="VY539"/>
      <c r="VZ539"/>
      <c r="WA539"/>
      <c r="WB539"/>
      <c r="WC539"/>
      <c r="WD539"/>
      <c r="WE539"/>
      <c r="WF539"/>
      <c r="WG539"/>
      <c r="WH539"/>
      <c r="WI539"/>
      <c r="WJ539"/>
      <c r="WK539"/>
      <c r="WL539"/>
      <c r="WM539"/>
      <c r="WN539"/>
      <c r="WO539"/>
      <c r="WP539"/>
      <c r="WQ539"/>
      <c r="WR539"/>
      <c r="WS539"/>
      <c r="WT539"/>
      <c r="WU539"/>
      <c r="WV539"/>
      <c r="WW539"/>
      <c r="WX539"/>
      <c r="WY539"/>
      <c r="WZ539"/>
      <c r="XA539"/>
      <c r="XB539"/>
      <c r="XC539"/>
      <c r="XD539"/>
      <c r="XE539"/>
      <c r="XF539"/>
      <c r="XG539"/>
      <c r="XH539"/>
      <c r="XI539"/>
      <c r="XJ539"/>
      <c r="XK539"/>
      <c r="XL539"/>
      <c r="XM539"/>
      <c r="XN539"/>
      <c r="XO539"/>
      <c r="XP539"/>
      <c r="XQ539"/>
      <c r="XR539"/>
      <c r="XS539"/>
      <c r="XT539"/>
      <c r="XU539"/>
      <c r="XV539"/>
      <c r="XW539"/>
      <c r="XX539"/>
      <c r="XY539"/>
      <c r="XZ539"/>
      <c r="YA539"/>
      <c r="YB539"/>
      <c r="YC539"/>
      <c r="YD539"/>
      <c r="YE539"/>
      <c r="YF539"/>
      <c r="YG539"/>
      <c r="YH539"/>
      <c r="YI539"/>
      <c r="YJ539"/>
      <c r="YK539"/>
      <c r="YL539"/>
      <c r="YM539"/>
      <c r="YN539"/>
      <c r="YO539"/>
      <c r="YP539"/>
      <c r="YQ539"/>
      <c r="YR539"/>
      <c r="YS539"/>
      <c r="YT539"/>
      <c r="YU539"/>
      <c r="YV539"/>
      <c r="YW539"/>
      <c r="YX539"/>
      <c r="YY539"/>
      <c r="YZ539"/>
      <c r="ZA539"/>
      <c r="ZB539"/>
      <c r="ZC539"/>
      <c r="ZD539"/>
      <c r="ZE539"/>
      <c r="ZF539"/>
      <c r="ZG539"/>
      <c r="ZH539"/>
      <c r="ZI539"/>
      <c r="ZJ539"/>
      <c r="ZK539"/>
      <c r="ZL539"/>
      <c r="ZM539"/>
      <c r="ZN539"/>
      <c r="ZO539"/>
      <c r="ZP539"/>
      <c r="ZQ539"/>
      <c r="ZR539"/>
      <c r="ZS539"/>
      <c r="ZT539"/>
      <c r="ZU539"/>
      <c r="ZV539"/>
      <c r="ZW539"/>
      <c r="ZX539"/>
      <c r="ZY539"/>
      <c r="ZZ539"/>
      <c r="AAA539"/>
      <c r="AAB539"/>
      <c r="AAC539"/>
      <c r="AAD539"/>
      <c r="AAE539"/>
      <c r="AAF539"/>
      <c r="AAG539"/>
      <c r="AAH539"/>
      <c r="AAI539"/>
      <c r="AAJ539"/>
      <c r="AAK539"/>
      <c r="AAL539"/>
      <c r="AAM539"/>
      <c r="AAN539"/>
      <c r="AAO539"/>
      <c r="AAP539"/>
      <c r="AAQ539"/>
      <c r="AAR539"/>
      <c r="AAS539"/>
      <c r="AAT539"/>
      <c r="AAU539"/>
      <c r="AAV539"/>
      <c r="AAW539"/>
      <c r="AAX539"/>
      <c r="AAY539"/>
      <c r="AAZ539"/>
      <c r="ABA539"/>
      <c r="ABB539"/>
      <c r="ABC539"/>
      <c r="ABD539"/>
      <c r="ABE539"/>
      <c r="ABF539"/>
      <c r="ABG539"/>
      <c r="ABH539"/>
      <c r="ABI539"/>
      <c r="ABJ539"/>
      <c r="ABK539"/>
      <c r="ABL539"/>
      <c r="ABM539"/>
      <c r="ABN539"/>
      <c r="ABO539"/>
      <c r="ABP539"/>
      <c r="ABQ539"/>
      <c r="ABR539"/>
      <c r="ABS539"/>
      <c r="ABT539"/>
      <c r="ABU539"/>
      <c r="ABV539"/>
      <c r="ABW539"/>
      <c r="ABX539"/>
      <c r="ABY539"/>
      <c r="ABZ539"/>
      <c r="ACA539"/>
      <c r="ACB539"/>
      <c r="ACC539"/>
      <c r="ACD539"/>
      <c r="ACE539"/>
      <c r="ACF539"/>
      <c r="ACG539"/>
      <c r="ACH539"/>
      <c r="ACI539"/>
      <c r="ACJ539"/>
      <c r="ACK539"/>
      <c r="ACL539"/>
      <c r="ACM539"/>
      <c r="ACN539"/>
      <c r="ACO539"/>
      <c r="ACP539"/>
      <c r="ACQ539"/>
      <c r="ACR539"/>
      <c r="ACS539"/>
      <c r="ACT539"/>
      <c r="ACU539"/>
      <c r="ACV539"/>
      <c r="ACW539"/>
      <c r="ACX539"/>
      <c r="ACY539"/>
      <c r="ACZ539"/>
      <c r="ADA539"/>
      <c r="ADB539"/>
      <c r="ADC539"/>
      <c r="ADD539"/>
      <c r="ADE539"/>
      <c r="ADF539"/>
      <c r="ADG539"/>
      <c r="ADH539"/>
      <c r="ADI539"/>
      <c r="ADJ539"/>
      <c r="ADK539"/>
      <c r="ADL539"/>
      <c r="ADM539"/>
      <c r="ADN539"/>
      <c r="ADO539"/>
      <c r="ADP539"/>
      <c r="ADQ539"/>
      <c r="ADR539"/>
      <c r="ADS539"/>
      <c r="ADT539"/>
      <c r="ADU539"/>
      <c r="ADV539"/>
      <c r="ADW539"/>
      <c r="ADX539"/>
      <c r="ADY539"/>
      <c r="ADZ539"/>
      <c r="AEA539"/>
      <c r="AEB539"/>
      <c r="AEC539"/>
      <c r="AED539"/>
      <c r="AEE539"/>
      <c r="AEF539"/>
      <c r="AEG539"/>
      <c r="AEH539"/>
      <c r="AEI539"/>
      <c r="AEJ539"/>
      <c r="AEK539"/>
      <c r="AEL539"/>
      <c r="AEM539"/>
      <c r="AEN539"/>
      <c r="AEO539"/>
      <c r="AEP539"/>
      <c r="AEQ539"/>
      <c r="AER539"/>
      <c r="AES539"/>
      <c r="AET539"/>
      <c r="AEU539"/>
      <c r="AEV539"/>
      <c r="AEW539"/>
      <c r="AEX539"/>
      <c r="AEY539"/>
      <c r="AEZ539"/>
      <c r="AFA539"/>
      <c r="AFB539"/>
      <c r="AFC539"/>
      <c r="AFD539"/>
      <c r="AFE539"/>
      <c r="AFF539"/>
      <c r="AFG539"/>
      <c r="AFH539"/>
      <c r="AFI539"/>
      <c r="AFJ539"/>
      <c r="AFK539"/>
      <c r="AFL539"/>
      <c r="AFM539"/>
      <c r="AFN539"/>
      <c r="AFO539"/>
      <c r="AFP539"/>
      <c r="AFQ539"/>
      <c r="AFR539"/>
      <c r="AFS539"/>
      <c r="AFT539"/>
      <c r="AFU539"/>
      <c r="AFV539"/>
      <c r="AFW539"/>
      <c r="AFX539"/>
      <c r="AFY539"/>
      <c r="AFZ539"/>
      <c r="AGA539"/>
      <c r="AGB539"/>
      <c r="AGC539"/>
      <c r="AGD539"/>
      <c r="AGE539"/>
      <c r="AGF539"/>
      <c r="AGG539"/>
      <c r="AGH539"/>
      <c r="AGI539"/>
      <c r="AGJ539"/>
      <c r="AGK539"/>
      <c r="AGL539"/>
      <c r="AGM539"/>
      <c r="AGN539"/>
      <c r="AGO539"/>
      <c r="AGP539"/>
      <c r="AGQ539"/>
      <c r="AGR539"/>
      <c r="AGS539"/>
      <c r="AGT539"/>
      <c r="AGU539"/>
      <c r="AGV539"/>
      <c r="AGW539"/>
      <c r="AGX539"/>
      <c r="AGY539"/>
      <c r="AGZ539"/>
      <c r="AHA539"/>
      <c r="AHB539"/>
      <c r="AHC539"/>
      <c r="AHD539"/>
      <c r="AHE539"/>
      <c r="AHF539"/>
      <c r="AHG539"/>
      <c r="AHH539"/>
      <c r="AHI539"/>
      <c r="AHJ539"/>
      <c r="AHK539"/>
      <c r="AHL539"/>
      <c r="AHM539"/>
      <c r="AHN539"/>
      <c r="AHO539"/>
      <c r="AHP539"/>
      <c r="AHQ539"/>
      <c r="AHR539"/>
      <c r="AHS539"/>
      <c r="AHT539"/>
      <c r="AHU539"/>
      <c r="AHV539"/>
      <c r="AHW539"/>
      <c r="AHX539"/>
      <c r="AHY539"/>
      <c r="AHZ539"/>
      <c r="AIA539"/>
      <c r="AIB539"/>
      <c r="AIC539"/>
      <c r="AID539"/>
      <c r="AIE539"/>
      <c r="AIF539"/>
      <c r="AIG539"/>
      <c r="AIH539"/>
      <c r="AII539"/>
      <c r="AIJ539"/>
      <c r="AIK539"/>
      <c r="AIL539"/>
      <c r="AIM539"/>
      <c r="AIN539"/>
      <c r="AIO539"/>
      <c r="AIP539"/>
      <c r="AIQ539"/>
      <c r="AIR539"/>
      <c r="AIS539"/>
      <c r="AIT539"/>
      <c r="AIU539"/>
      <c r="AIV539"/>
      <c r="AIW539"/>
      <c r="AIX539"/>
      <c r="AIY539"/>
      <c r="AIZ539"/>
      <c r="AJA539"/>
      <c r="AJB539"/>
      <c r="AJC539"/>
      <c r="AJD539"/>
      <c r="AJE539"/>
      <c r="AJF539"/>
      <c r="AJG539"/>
      <c r="AJH539"/>
      <c r="AJI539"/>
      <c r="AJJ539"/>
      <c r="AJK539"/>
      <c r="AJL539"/>
      <c r="AJM539"/>
      <c r="AJN539"/>
      <c r="AJO539"/>
      <c r="AJP539"/>
      <c r="AJQ539"/>
      <c r="AJR539"/>
      <c r="AJS539"/>
      <c r="AJT539"/>
      <c r="AJU539"/>
      <c r="AJV539"/>
      <c r="AJW539"/>
      <c r="AJX539"/>
      <c r="AJY539"/>
      <c r="AJZ539"/>
      <c r="AKA539"/>
      <c r="AKB539"/>
      <c r="AKC539"/>
      <c r="AKD539"/>
      <c r="AKE539"/>
      <c r="AKF539"/>
      <c r="AKG539"/>
      <c r="AKH539"/>
      <c r="AKI539"/>
      <c r="AKJ539"/>
      <c r="AKK539"/>
      <c r="AKL539"/>
      <c r="AKM539"/>
      <c r="AKN539"/>
      <c r="AKO539"/>
      <c r="AKP539"/>
      <c r="AKQ539"/>
      <c r="AKR539"/>
      <c r="AKS539"/>
      <c r="AKT539"/>
      <c r="AKU539"/>
      <c r="AKV539"/>
      <c r="AKW539"/>
      <c r="AKX539"/>
      <c r="AKY539"/>
      <c r="AKZ539"/>
      <c r="ALA539"/>
      <c r="ALB539"/>
      <c r="ALC539"/>
      <c r="ALD539"/>
      <c r="ALE539"/>
      <c r="ALF539"/>
      <c r="ALG539"/>
      <c r="ALH539"/>
      <c r="ALI539"/>
      <c r="ALJ539"/>
      <c r="ALK539"/>
      <c r="ALL539"/>
      <c r="ALM539"/>
      <c r="ALN539"/>
      <c r="ALO539"/>
      <c r="ALP539"/>
      <c r="ALQ539"/>
      <c r="ALR539"/>
      <c r="ALS539"/>
      <c r="ALT539"/>
      <c r="ALU539"/>
      <c r="ALV539"/>
      <c r="ALW539"/>
      <c r="ALX539"/>
      <c r="ALY539"/>
      <c r="ALZ539"/>
      <c r="AMA539"/>
      <c r="AMB539"/>
      <c r="AMC539"/>
      <c r="AMD539"/>
      <c r="AME539"/>
      <c r="AMF539"/>
      <c r="AMG539"/>
      <c r="AMH539"/>
      <c r="AMI539"/>
      <c r="AMJ539"/>
      <c r="AMK539"/>
      <c r="AML539"/>
      <c r="AMM539"/>
    </row>
    <row r="540" spans="1:1027" s="260" customFormat="1" ht="70.150000000000006" customHeight="1">
      <c r="A540" s="655"/>
      <c r="B540" s="655"/>
      <c r="C540" s="254">
        <v>90019</v>
      </c>
      <c r="D540" s="254"/>
      <c r="E540" s="669" t="s">
        <v>195</v>
      </c>
      <c r="F540" s="669"/>
      <c r="G540" s="272">
        <f>SUM(G541:G547)</f>
        <v>2201395.7600000002</v>
      </c>
      <c r="H540" s="272">
        <f t="shared" ref="H540:I540" si="64">SUM(H541:H547)</f>
        <v>2212564.6100000003</v>
      </c>
      <c r="I540" s="272">
        <f t="shared" si="64"/>
        <v>70277.8</v>
      </c>
      <c r="J540" s="259">
        <f t="shared" si="61"/>
        <v>3.1763049848293465</v>
      </c>
      <c r="K540" s="259">
        <f t="shared" si="62"/>
        <v>100.50735311673353</v>
      </c>
      <c r="L540" s="313"/>
      <c r="M540" s="313"/>
      <c r="N540" s="313"/>
      <c r="P540" s="261">
        <f t="shared" ref="P540:P546" si="65">H540-G540</f>
        <v>11168.850000000093</v>
      </c>
      <c r="R540" s="450">
        <f>SUM(H541:H544)</f>
        <v>169168.85</v>
      </c>
      <c r="S540" s="450">
        <f>SUM(I541:I544)</f>
        <v>70277.8</v>
      </c>
      <c r="T540" s="260">
        <f>S540/R540*100</f>
        <v>41.54299092297429</v>
      </c>
    </row>
    <row r="541" spans="1:1027" ht="72" customHeight="1">
      <c r="A541" s="655"/>
      <c r="B541" s="655"/>
      <c r="C541" s="263"/>
      <c r="D541" s="263">
        <v>2820</v>
      </c>
      <c r="E541" s="654" t="s">
        <v>228</v>
      </c>
      <c r="F541" s="654"/>
      <c r="G541" s="265">
        <v>40000</v>
      </c>
      <c r="H541" s="265">
        <v>42000</v>
      </c>
      <c r="I541" s="266">
        <v>31000</v>
      </c>
      <c r="J541" s="259">
        <f t="shared" si="61"/>
        <v>73.80952380952381</v>
      </c>
      <c r="K541" s="259">
        <f t="shared" si="62"/>
        <v>105</v>
      </c>
      <c r="L541" s="313"/>
      <c r="M541" s="313"/>
      <c r="N541" s="313"/>
      <c r="P541" s="267">
        <f t="shared" si="65"/>
        <v>2000</v>
      </c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  <c r="UR541"/>
      <c r="US541"/>
      <c r="UT541"/>
      <c r="UU541"/>
      <c r="UV541"/>
      <c r="UW541"/>
      <c r="UX541"/>
      <c r="UY541"/>
      <c r="UZ541"/>
      <c r="VA541"/>
      <c r="VB541"/>
      <c r="VC541"/>
      <c r="VD541"/>
      <c r="VE541"/>
      <c r="VF541"/>
      <c r="VG541"/>
      <c r="VH541"/>
      <c r="VI541"/>
      <c r="VJ541"/>
      <c r="VK541"/>
      <c r="VL541"/>
      <c r="VM541"/>
      <c r="VN541"/>
      <c r="VO541"/>
      <c r="VP541"/>
      <c r="VQ541"/>
      <c r="VR541"/>
      <c r="VS541"/>
      <c r="VT541"/>
      <c r="VU541"/>
      <c r="VV541"/>
      <c r="VW541"/>
      <c r="VX541"/>
      <c r="VY541"/>
      <c r="VZ541"/>
      <c r="WA541"/>
      <c r="WB541"/>
      <c r="WC541"/>
      <c r="WD541"/>
      <c r="WE541"/>
      <c r="WF541"/>
      <c r="WG541"/>
      <c r="WH541"/>
      <c r="WI541"/>
      <c r="WJ541"/>
      <c r="WK541"/>
      <c r="WL541"/>
      <c r="WM541"/>
      <c r="WN541"/>
      <c r="WO541"/>
      <c r="WP541"/>
      <c r="WQ541"/>
      <c r="WR541"/>
      <c r="WS541"/>
      <c r="WT541"/>
      <c r="WU541"/>
      <c r="WV541"/>
      <c r="WW541"/>
      <c r="WX541"/>
      <c r="WY541"/>
      <c r="WZ541"/>
      <c r="XA541"/>
      <c r="XB541"/>
      <c r="XC541"/>
      <c r="XD541"/>
      <c r="XE541"/>
      <c r="XF541"/>
      <c r="XG541"/>
      <c r="XH541"/>
      <c r="XI541"/>
      <c r="XJ541"/>
      <c r="XK541"/>
      <c r="XL541"/>
      <c r="XM541"/>
      <c r="XN541"/>
      <c r="XO541"/>
      <c r="XP541"/>
      <c r="XQ541"/>
      <c r="XR541"/>
      <c r="XS541"/>
      <c r="XT541"/>
      <c r="XU541"/>
      <c r="XV541"/>
      <c r="XW541"/>
      <c r="XX541"/>
      <c r="XY541"/>
      <c r="XZ541"/>
      <c r="YA541"/>
      <c r="YB541"/>
      <c r="YC541"/>
      <c r="YD541"/>
      <c r="YE541"/>
      <c r="YF541"/>
      <c r="YG541"/>
      <c r="YH541"/>
      <c r="YI541"/>
      <c r="YJ541"/>
      <c r="YK541"/>
      <c r="YL541"/>
      <c r="YM541"/>
      <c r="YN541"/>
      <c r="YO541"/>
      <c r="YP541"/>
      <c r="YQ541"/>
      <c r="YR541"/>
      <c r="YS541"/>
      <c r="YT541"/>
      <c r="YU541"/>
      <c r="YV541"/>
      <c r="YW541"/>
      <c r="YX541"/>
      <c r="YY541"/>
      <c r="YZ541"/>
      <c r="ZA541"/>
      <c r="ZB541"/>
      <c r="ZC541"/>
      <c r="ZD541"/>
      <c r="ZE541"/>
      <c r="ZF541"/>
      <c r="ZG541"/>
      <c r="ZH541"/>
      <c r="ZI541"/>
      <c r="ZJ541"/>
      <c r="ZK541"/>
      <c r="ZL541"/>
      <c r="ZM541"/>
      <c r="ZN541"/>
      <c r="ZO541"/>
      <c r="ZP541"/>
      <c r="ZQ541"/>
      <c r="ZR541"/>
      <c r="ZS541"/>
      <c r="ZT541"/>
      <c r="ZU541"/>
      <c r="ZV541"/>
      <c r="ZW541"/>
      <c r="ZX541"/>
      <c r="ZY541"/>
      <c r="ZZ541"/>
      <c r="AAA541"/>
      <c r="AAB541"/>
      <c r="AAC541"/>
      <c r="AAD541"/>
      <c r="AAE541"/>
      <c r="AAF541"/>
      <c r="AAG541"/>
      <c r="AAH541"/>
      <c r="AAI541"/>
      <c r="AAJ541"/>
      <c r="AAK541"/>
      <c r="AAL541"/>
      <c r="AAM541"/>
      <c r="AAN541"/>
      <c r="AAO541"/>
      <c r="AAP541"/>
      <c r="AAQ541"/>
      <c r="AAR541"/>
      <c r="AAS541"/>
      <c r="AAT541"/>
      <c r="AAU541"/>
      <c r="AAV541"/>
      <c r="AAW541"/>
      <c r="AAX541"/>
      <c r="AAY541"/>
      <c r="AAZ541"/>
      <c r="ABA541"/>
      <c r="ABB541"/>
      <c r="ABC541"/>
      <c r="ABD541"/>
      <c r="ABE541"/>
      <c r="ABF541"/>
      <c r="ABG541"/>
      <c r="ABH541"/>
      <c r="ABI541"/>
      <c r="ABJ541"/>
      <c r="ABK541"/>
      <c r="ABL541"/>
      <c r="ABM541"/>
      <c r="ABN541"/>
      <c r="ABO541"/>
      <c r="ABP541"/>
      <c r="ABQ541"/>
      <c r="ABR541"/>
      <c r="ABS541"/>
      <c r="ABT541"/>
      <c r="ABU541"/>
      <c r="ABV541"/>
      <c r="ABW541"/>
      <c r="ABX541"/>
      <c r="ABY541"/>
      <c r="ABZ541"/>
      <c r="ACA541"/>
      <c r="ACB541"/>
      <c r="ACC541"/>
      <c r="ACD541"/>
      <c r="ACE541"/>
      <c r="ACF541"/>
      <c r="ACG541"/>
      <c r="ACH541"/>
      <c r="ACI541"/>
      <c r="ACJ541"/>
      <c r="ACK541"/>
      <c r="ACL541"/>
      <c r="ACM541"/>
      <c r="ACN541"/>
      <c r="ACO541"/>
      <c r="ACP541"/>
      <c r="ACQ541"/>
      <c r="ACR541"/>
      <c r="ACS541"/>
      <c r="ACT541"/>
      <c r="ACU541"/>
      <c r="ACV541"/>
      <c r="ACW541"/>
      <c r="ACX541"/>
      <c r="ACY541"/>
      <c r="ACZ541"/>
      <c r="ADA541"/>
      <c r="ADB541"/>
      <c r="ADC541"/>
      <c r="ADD541"/>
      <c r="ADE541"/>
      <c r="ADF541"/>
      <c r="ADG541"/>
      <c r="ADH541"/>
      <c r="ADI541"/>
      <c r="ADJ541"/>
      <c r="ADK541"/>
      <c r="ADL541"/>
      <c r="ADM541"/>
      <c r="ADN541"/>
      <c r="ADO541"/>
      <c r="ADP541"/>
      <c r="ADQ541"/>
      <c r="ADR541"/>
      <c r="ADS541"/>
      <c r="ADT541"/>
      <c r="ADU541"/>
      <c r="ADV541"/>
      <c r="ADW541"/>
      <c r="ADX541"/>
      <c r="ADY541"/>
      <c r="ADZ541"/>
      <c r="AEA541"/>
      <c r="AEB541"/>
      <c r="AEC541"/>
      <c r="AED541"/>
      <c r="AEE541"/>
      <c r="AEF541"/>
      <c r="AEG541"/>
      <c r="AEH541"/>
      <c r="AEI541"/>
      <c r="AEJ541"/>
      <c r="AEK541"/>
      <c r="AEL541"/>
      <c r="AEM541"/>
      <c r="AEN541"/>
      <c r="AEO541"/>
      <c r="AEP541"/>
      <c r="AEQ541"/>
      <c r="AER541"/>
      <c r="AES541"/>
      <c r="AET541"/>
      <c r="AEU541"/>
      <c r="AEV541"/>
      <c r="AEW541"/>
      <c r="AEX541"/>
      <c r="AEY541"/>
      <c r="AEZ541"/>
      <c r="AFA541"/>
      <c r="AFB541"/>
      <c r="AFC541"/>
      <c r="AFD541"/>
      <c r="AFE541"/>
      <c r="AFF541"/>
      <c r="AFG541"/>
      <c r="AFH541"/>
      <c r="AFI541"/>
      <c r="AFJ541"/>
      <c r="AFK541"/>
      <c r="AFL541"/>
      <c r="AFM541"/>
      <c r="AFN541"/>
      <c r="AFO541"/>
      <c r="AFP541"/>
      <c r="AFQ541"/>
      <c r="AFR541"/>
      <c r="AFS541"/>
      <c r="AFT541"/>
      <c r="AFU541"/>
      <c r="AFV541"/>
      <c r="AFW541"/>
      <c r="AFX541"/>
      <c r="AFY541"/>
      <c r="AFZ541"/>
      <c r="AGA541"/>
      <c r="AGB541"/>
      <c r="AGC541"/>
      <c r="AGD541"/>
      <c r="AGE541"/>
      <c r="AGF541"/>
      <c r="AGG541"/>
      <c r="AGH541"/>
      <c r="AGI541"/>
      <c r="AGJ541"/>
      <c r="AGK541"/>
      <c r="AGL541"/>
      <c r="AGM541"/>
      <c r="AGN541"/>
      <c r="AGO541"/>
      <c r="AGP541"/>
      <c r="AGQ541"/>
      <c r="AGR541"/>
      <c r="AGS541"/>
      <c r="AGT541"/>
      <c r="AGU541"/>
      <c r="AGV541"/>
      <c r="AGW541"/>
      <c r="AGX541"/>
      <c r="AGY541"/>
      <c r="AGZ541"/>
      <c r="AHA541"/>
      <c r="AHB541"/>
      <c r="AHC541"/>
      <c r="AHD541"/>
      <c r="AHE541"/>
      <c r="AHF541"/>
      <c r="AHG541"/>
      <c r="AHH541"/>
      <c r="AHI541"/>
      <c r="AHJ541"/>
      <c r="AHK541"/>
      <c r="AHL541"/>
      <c r="AHM541"/>
      <c r="AHN541"/>
      <c r="AHO541"/>
      <c r="AHP541"/>
      <c r="AHQ541"/>
      <c r="AHR541"/>
      <c r="AHS541"/>
      <c r="AHT541"/>
      <c r="AHU541"/>
      <c r="AHV541"/>
      <c r="AHW541"/>
      <c r="AHX541"/>
      <c r="AHY541"/>
      <c r="AHZ541"/>
      <c r="AIA541"/>
      <c r="AIB541"/>
      <c r="AIC541"/>
      <c r="AID541"/>
      <c r="AIE541"/>
      <c r="AIF541"/>
      <c r="AIG541"/>
      <c r="AIH541"/>
      <c r="AII541"/>
      <c r="AIJ541"/>
      <c r="AIK541"/>
      <c r="AIL541"/>
      <c r="AIM541"/>
      <c r="AIN541"/>
      <c r="AIO541"/>
      <c r="AIP541"/>
      <c r="AIQ541"/>
      <c r="AIR541"/>
      <c r="AIS541"/>
      <c r="AIT541"/>
      <c r="AIU541"/>
      <c r="AIV541"/>
      <c r="AIW541"/>
      <c r="AIX541"/>
      <c r="AIY541"/>
      <c r="AIZ541"/>
      <c r="AJA541"/>
      <c r="AJB541"/>
      <c r="AJC541"/>
      <c r="AJD541"/>
      <c r="AJE541"/>
      <c r="AJF541"/>
      <c r="AJG541"/>
      <c r="AJH541"/>
      <c r="AJI541"/>
      <c r="AJJ541"/>
      <c r="AJK541"/>
      <c r="AJL541"/>
      <c r="AJM541"/>
      <c r="AJN541"/>
      <c r="AJO541"/>
      <c r="AJP541"/>
      <c r="AJQ541"/>
      <c r="AJR541"/>
      <c r="AJS541"/>
      <c r="AJT541"/>
      <c r="AJU541"/>
      <c r="AJV541"/>
      <c r="AJW541"/>
      <c r="AJX541"/>
      <c r="AJY541"/>
      <c r="AJZ541"/>
      <c r="AKA541"/>
      <c r="AKB541"/>
      <c r="AKC541"/>
      <c r="AKD541"/>
      <c r="AKE541"/>
      <c r="AKF541"/>
      <c r="AKG541"/>
      <c r="AKH541"/>
      <c r="AKI541"/>
      <c r="AKJ541"/>
      <c r="AKK541"/>
      <c r="AKL541"/>
      <c r="AKM541"/>
      <c r="AKN541"/>
      <c r="AKO541"/>
      <c r="AKP541"/>
      <c r="AKQ541"/>
      <c r="AKR541"/>
      <c r="AKS541"/>
      <c r="AKT541"/>
      <c r="AKU541"/>
      <c r="AKV541"/>
      <c r="AKW541"/>
      <c r="AKX541"/>
      <c r="AKY541"/>
      <c r="AKZ541"/>
      <c r="ALA541"/>
      <c r="ALB541"/>
      <c r="ALC541"/>
      <c r="ALD541"/>
      <c r="ALE541"/>
      <c r="ALF541"/>
      <c r="ALG541"/>
      <c r="ALH541"/>
      <c r="ALI541"/>
      <c r="ALJ541"/>
      <c r="ALK541"/>
      <c r="ALL541"/>
      <c r="ALM541"/>
      <c r="ALN541"/>
      <c r="ALO541"/>
      <c r="ALP541"/>
      <c r="ALQ541"/>
      <c r="ALR541"/>
      <c r="ALS541"/>
      <c r="ALT541"/>
      <c r="ALU541"/>
      <c r="ALV541"/>
      <c r="ALW541"/>
      <c r="ALX541"/>
      <c r="ALY541"/>
      <c r="ALZ541"/>
      <c r="AMA541"/>
      <c r="AMB541"/>
      <c r="AMC541"/>
      <c r="AMD541"/>
      <c r="AME541"/>
      <c r="AMF541"/>
      <c r="AMG541"/>
      <c r="AMH541"/>
      <c r="AMI541"/>
      <c r="AMJ541"/>
      <c r="AMK541"/>
      <c r="AML541"/>
      <c r="AMM541"/>
    </row>
    <row r="542" spans="1:1027" ht="31.5" customHeight="1">
      <c r="A542" s="655"/>
      <c r="B542" s="655"/>
      <c r="C542" s="263"/>
      <c r="D542" s="263">
        <v>4170</v>
      </c>
      <c r="E542" s="654" t="s">
        <v>237</v>
      </c>
      <c r="F542" s="654"/>
      <c r="G542" s="265">
        <v>4000</v>
      </c>
      <c r="H542" s="265">
        <v>4000</v>
      </c>
      <c r="I542" s="266">
        <v>0</v>
      </c>
      <c r="J542" s="259">
        <f t="shared" si="61"/>
        <v>0</v>
      </c>
      <c r="K542" s="259">
        <f t="shared" si="62"/>
        <v>100</v>
      </c>
      <c r="L542" s="313"/>
      <c r="M542" s="313"/>
      <c r="N542" s="313"/>
      <c r="P542" s="267">
        <f t="shared" si="65"/>
        <v>0</v>
      </c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  <c r="TE542"/>
      <c r="TF542"/>
      <c r="TG542"/>
      <c r="TH542"/>
      <c r="TI542"/>
      <c r="TJ542"/>
      <c r="TK542"/>
      <c r="TL542"/>
      <c r="TM542"/>
      <c r="TN542"/>
      <c r="TO542"/>
      <c r="TP542"/>
      <c r="TQ542"/>
      <c r="TR542"/>
      <c r="TS542"/>
      <c r="TT542"/>
      <c r="TU542"/>
      <c r="TV542"/>
      <c r="TW542"/>
      <c r="TX542"/>
      <c r="TY542"/>
      <c r="TZ542"/>
      <c r="UA542"/>
      <c r="UB542"/>
      <c r="UC542"/>
      <c r="UD542"/>
      <c r="UE542"/>
      <c r="UF542"/>
      <c r="UG542"/>
      <c r="UH542"/>
      <c r="UI542"/>
      <c r="UJ542"/>
      <c r="UK542"/>
      <c r="UL542"/>
      <c r="UM542"/>
      <c r="UN542"/>
      <c r="UO542"/>
      <c r="UP542"/>
      <c r="UQ542"/>
      <c r="UR542"/>
      <c r="US542"/>
      <c r="UT542"/>
      <c r="UU542"/>
      <c r="UV542"/>
      <c r="UW542"/>
      <c r="UX542"/>
      <c r="UY542"/>
      <c r="UZ542"/>
      <c r="VA542"/>
      <c r="VB542"/>
      <c r="VC542"/>
      <c r="VD542"/>
      <c r="VE542"/>
      <c r="VF542"/>
      <c r="VG542"/>
      <c r="VH542"/>
      <c r="VI542"/>
      <c r="VJ542"/>
      <c r="VK542"/>
      <c r="VL542"/>
      <c r="VM542"/>
      <c r="VN542"/>
      <c r="VO542"/>
      <c r="VP542"/>
      <c r="VQ542"/>
      <c r="VR542"/>
      <c r="VS542"/>
      <c r="VT542"/>
      <c r="VU542"/>
      <c r="VV542"/>
      <c r="VW542"/>
      <c r="VX542"/>
      <c r="VY542"/>
      <c r="VZ542"/>
      <c r="WA542"/>
      <c r="WB542"/>
      <c r="WC542"/>
      <c r="WD542"/>
      <c r="WE542"/>
      <c r="WF542"/>
      <c r="WG542"/>
      <c r="WH542"/>
      <c r="WI542"/>
      <c r="WJ542"/>
      <c r="WK542"/>
      <c r="WL542"/>
      <c r="WM542"/>
      <c r="WN542"/>
      <c r="WO542"/>
      <c r="WP542"/>
      <c r="WQ542"/>
      <c r="WR542"/>
      <c r="WS542"/>
      <c r="WT542"/>
      <c r="WU542"/>
      <c r="WV542"/>
      <c r="WW542"/>
      <c r="WX542"/>
      <c r="WY542"/>
      <c r="WZ542"/>
      <c r="XA542"/>
      <c r="XB542"/>
      <c r="XC542"/>
      <c r="XD542"/>
      <c r="XE542"/>
      <c r="XF542"/>
      <c r="XG542"/>
      <c r="XH542"/>
      <c r="XI542"/>
      <c r="XJ542"/>
      <c r="XK542"/>
      <c r="XL542"/>
      <c r="XM542"/>
      <c r="XN542"/>
      <c r="XO542"/>
      <c r="XP542"/>
      <c r="XQ542"/>
      <c r="XR542"/>
      <c r="XS542"/>
      <c r="XT542"/>
      <c r="XU542"/>
      <c r="XV542"/>
      <c r="XW542"/>
      <c r="XX542"/>
      <c r="XY542"/>
      <c r="XZ542"/>
      <c r="YA542"/>
      <c r="YB542"/>
      <c r="YC542"/>
      <c r="YD542"/>
      <c r="YE542"/>
      <c r="YF542"/>
      <c r="YG542"/>
      <c r="YH542"/>
      <c r="YI542"/>
      <c r="YJ542"/>
      <c r="YK542"/>
      <c r="YL542"/>
      <c r="YM542"/>
      <c r="YN542"/>
      <c r="YO542"/>
      <c r="YP542"/>
      <c r="YQ542"/>
      <c r="YR542"/>
      <c r="YS542"/>
      <c r="YT542"/>
      <c r="YU542"/>
      <c r="YV542"/>
      <c r="YW542"/>
      <c r="YX542"/>
      <c r="YY542"/>
      <c r="YZ542"/>
      <c r="ZA542"/>
      <c r="ZB542"/>
      <c r="ZC542"/>
      <c r="ZD542"/>
      <c r="ZE542"/>
      <c r="ZF542"/>
      <c r="ZG542"/>
      <c r="ZH542"/>
      <c r="ZI542"/>
      <c r="ZJ542"/>
      <c r="ZK542"/>
      <c r="ZL542"/>
      <c r="ZM542"/>
      <c r="ZN542"/>
      <c r="ZO542"/>
      <c r="ZP542"/>
      <c r="ZQ542"/>
      <c r="ZR542"/>
      <c r="ZS542"/>
      <c r="ZT542"/>
      <c r="ZU542"/>
      <c r="ZV542"/>
      <c r="ZW542"/>
      <c r="ZX542"/>
      <c r="ZY542"/>
      <c r="ZZ542"/>
      <c r="AAA542"/>
      <c r="AAB542"/>
      <c r="AAC542"/>
      <c r="AAD542"/>
      <c r="AAE542"/>
      <c r="AAF542"/>
      <c r="AAG542"/>
      <c r="AAH542"/>
      <c r="AAI542"/>
      <c r="AAJ542"/>
      <c r="AAK542"/>
      <c r="AAL542"/>
      <c r="AAM542"/>
      <c r="AAN542"/>
      <c r="AAO542"/>
      <c r="AAP542"/>
      <c r="AAQ542"/>
      <c r="AAR542"/>
      <c r="AAS542"/>
      <c r="AAT542"/>
      <c r="AAU542"/>
      <c r="AAV542"/>
      <c r="AAW542"/>
      <c r="AAX542"/>
      <c r="AAY542"/>
      <c r="AAZ542"/>
      <c r="ABA542"/>
      <c r="ABB542"/>
      <c r="ABC542"/>
      <c r="ABD542"/>
      <c r="ABE542"/>
      <c r="ABF542"/>
      <c r="ABG542"/>
      <c r="ABH542"/>
      <c r="ABI542"/>
      <c r="ABJ542"/>
      <c r="ABK542"/>
      <c r="ABL542"/>
      <c r="ABM542"/>
      <c r="ABN542"/>
      <c r="ABO542"/>
      <c r="ABP542"/>
      <c r="ABQ542"/>
      <c r="ABR542"/>
      <c r="ABS542"/>
      <c r="ABT542"/>
      <c r="ABU542"/>
      <c r="ABV542"/>
      <c r="ABW542"/>
      <c r="ABX542"/>
      <c r="ABY542"/>
      <c r="ABZ542"/>
      <c r="ACA542"/>
      <c r="ACB542"/>
      <c r="ACC542"/>
      <c r="ACD542"/>
      <c r="ACE542"/>
      <c r="ACF542"/>
      <c r="ACG542"/>
      <c r="ACH542"/>
      <c r="ACI542"/>
      <c r="ACJ542"/>
      <c r="ACK542"/>
      <c r="ACL542"/>
      <c r="ACM542"/>
      <c r="ACN542"/>
      <c r="ACO542"/>
      <c r="ACP542"/>
      <c r="ACQ542"/>
      <c r="ACR542"/>
      <c r="ACS542"/>
      <c r="ACT542"/>
      <c r="ACU542"/>
      <c r="ACV542"/>
      <c r="ACW542"/>
      <c r="ACX542"/>
      <c r="ACY542"/>
      <c r="ACZ542"/>
      <c r="ADA542"/>
      <c r="ADB542"/>
      <c r="ADC542"/>
      <c r="ADD542"/>
      <c r="ADE542"/>
      <c r="ADF542"/>
      <c r="ADG542"/>
      <c r="ADH542"/>
      <c r="ADI542"/>
      <c r="ADJ542"/>
      <c r="ADK542"/>
      <c r="ADL542"/>
      <c r="ADM542"/>
      <c r="ADN542"/>
      <c r="ADO542"/>
      <c r="ADP542"/>
      <c r="ADQ542"/>
      <c r="ADR542"/>
      <c r="ADS542"/>
      <c r="ADT542"/>
      <c r="ADU542"/>
      <c r="ADV542"/>
      <c r="ADW542"/>
      <c r="ADX542"/>
      <c r="ADY542"/>
      <c r="ADZ542"/>
      <c r="AEA542"/>
      <c r="AEB542"/>
      <c r="AEC542"/>
      <c r="AED542"/>
      <c r="AEE542"/>
      <c r="AEF542"/>
      <c r="AEG542"/>
      <c r="AEH542"/>
      <c r="AEI542"/>
      <c r="AEJ542"/>
      <c r="AEK542"/>
      <c r="AEL542"/>
      <c r="AEM542"/>
      <c r="AEN542"/>
      <c r="AEO542"/>
      <c r="AEP542"/>
      <c r="AEQ542"/>
      <c r="AER542"/>
      <c r="AES542"/>
      <c r="AET542"/>
      <c r="AEU542"/>
      <c r="AEV542"/>
      <c r="AEW542"/>
      <c r="AEX542"/>
      <c r="AEY542"/>
      <c r="AEZ542"/>
      <c r="AFA542"/>
      <c r="AFB542"/>
      <c r="AFC542"/>
      <c r="AFD542"/>
      <c r="AFE542"/>
      <c r="AFF542"/>
      <c r="AFG542"/>
      <c r="AFH542"/>
      <c r="AFI542"/>
      <c r="AFJ542"/>
      <c r="AFK542"/>
      <c r="AFL542"/>
      <c r="AFM542"/>
      <c r="AFN542"/>
      <c r="AFO542"/>
      <c r="AFP542"/>
      <c r="AFQ542"/>
      <c r="AFR542"/>
      <c r="AFS542"/>
      <c r="AFT542"/>
      <c r="AFU542"/>
      <c r="AFV542"/>
      <c r="AFW542"/>
      <c r="AFX542"/>
      <c r="AFY542"/>
      <c r="AFZ542"/>
      <c r="AGA542"/>
      <c r="AGB542"/>
      <c r="AGC542"/>
      <c r="AGD542"/>
      <c r="AGE542"/>
      <c r="AGF542"/>
      <c r="AGG542"/>
      <c r="AGH542"/>
      <c r="AGI542"/>
      <c r="AGJ542"/>
      <c r="AGK542"/>
      <c r="AGL542"/>
      <c r="AGM542"/>
      <c r="AGN542"/>
      <c r="AGO542"/>
      <c r="AGP542"/>
      <c r="AGQ542"/>
      <c r="AGR542"/>
      <c r="AGS542"/>
      <c r="AGT542"/>
      <c r="AGU542"/>
      <c r="AGV542"/>
      <c r="AGW542"/>
      <c r="AGX542"/>
      <c r="AGY542"/>
      <c r="AGZ542"/>
      <c r="AHA542"/>
      <c r="AHB542"/>
      <c r="AHC542"/>
      <c r="AHD542"/>
      <c r="AHE542"/>
      <c r="AHF542"/>
      <c r="AHG542"/>
      <c r="AHH542"/>
      <c r="AHI542"/>
      <c r="AHJ542"/>
      <c r="AHK542"/>
      <c r="AHL542"/>
      <c r="AHM542"/>
      <c r="AHN542"/>
      <c r="AHO542"/>
      <c r="AHP542"/>
      <c r="AHQ542"/>
      <c r="AHR542"/>
      <c r="AHS542"/>
      <c r="AHT542"/>
      <c r="AHU542"/>
      <c r="AHV542"/>
      <c r="AHW542"/>
      <c r="AHX542"/>
      <c r="AHY542"/>
      <c r="AHZ542"/>
      <c r="AIA542"/>
      <c r="AIB542"/>
      <c r="AIC542"/>
      <c r="AID542"/>
      <c r="AIE542"/>
      <c r="AIF542"/>
      <c r="AIG542"/>
      <c r="AIH542"/>
      <c r="AII542"/>
      <c r="AIJ542"/>
      <c r="AIK542"/>
      <c r="AIL542"/>
      <c r="AIM542"/>
      <c r="AIN542"/>
      <c r="AIO542"/>
      <c r="AIP542"/>
      <c r="AIQ542"/>
      <c r="AIR542"/>
      <c r="AIS542"/>
      <c r="AIT542"/>
      <c r="AIU542"/>
      <c r="AIV542"/>
      <c r="AIW542"/>
      <c r="AIX542"/>
      <c r="AIY542"/>
      <c r="AIZ542"/>
      <c r="AJA542"/>
      <c r="AJB542"/>
      <c r="AJC542"/>
      <c r="AJD542"/>
      <c r="AJE542"/>
      <c r="AJF542"/>
      <c r="AJG542"/>
      <c r="AJH542"/>
      <c r="AJI542"/>
      <c r="AJJ542"/>
      <c r="AJK542"/>
      <c r="AJL542"/>
      <c r="AJM542"/>
      <c r="AJN542"/>
      <c r="AJO542"/>
      <c r="AJP542"/>
      <c r="AJQ542"/>
      <c r="AJR542"/>
      <c r="AJS542"/>
      <c r="AJT542"/>
      <c r="AJU542"/>
      <c r="AJV542"/>
      <c r="AJW542"/>
      <c r="AJX542"/>
      <c r="AJY542"/>
      <c r="AJZ542"/>
      <c r="AKA542"/>
      <c r="AKB542"/>
      <c r="AKC542"/>
      <c r="AKD542"/>
      <c r="AKE542"/>
      <c r="AKF542"/>
      <c r="AKG542"/>
      <c r="AKH542"/>
      <c r="AKI542"/>
      <c r="AKJ542"/>
      <c r="AKK542"/>
      <c r="AKL542"/>
      <c r="AKM542"/>
      <c r="AKN542"/>
      <c r="AKO542"/>
      <c r="AKP542"/>
      <c r="AKQ542"/>
      <c r="AKR542"/>
      <c r="AKS542"/>
      <c r="AKT542"/>
      <c r="AKU542"/>
      <c r="AKV542"/>
      <c r="AKW542"/>
      <c r="AKX542"/>
      <c r="AKY542"/>
      <c r="AKZ542"/>
      <c r="ALA542"/>
      <c r="ALB542"/>
      <c r="ALC542"/>
      <c r="ALD542"/>
      <c r="ALE542"/>
      <c r="ALF542"/>
      <c r="ALG542"/>
      <c r="ALH542"/>
      <c r="ALI542"/>
      <c r="ALJ542"/>
      <c r="ALK542"/>
      <c r="ALL542"/>
      <c r="ALM542"/>
      <c r="ALN542"/>
      <c r="ALO542"/>
      <c r="ALP542"/>
      <c r="ALQ542"/>
      <c r="ALR542"/>
      <c r="ALS542"/>
      <c r="ALT542"/>
      <c r="ALU542"/>
      <c r="ALV542"/>
      <c r="ALW542"/>
      <c r="ALX542"/>
      <c r="ALY542"/>
      <c r="ALZ542"/>
      <c r="AMA542"/>
      <c r="AMB542"/>
      <c r="AMC542"/>
      <c r="AMD542"/>
      <c r="AME542"/>
      <c r="AMF542"/>
      <c r="AMG542"/>
      <c r="AMH542"/>
      <c r="AMI542"/>
      <c r="AMJ542"/>
      <c r="AMK542"/>
      <c r="AML542"/>
      <c r="AMM542"/>
    </row>
    <row r="543" spans="1:1027" ht="31.5" customHeight="1">
      <c r="A543" s="655"/>
      <c r="B543" s="655"/>
      <c r="C543" s="263"/>
      <c r="D543" s="263">
        <v>4210</v>
      </c>
      <c r="E543" s="654" t="s">
        <v>225</v>
      </c>
      <c r="F543" s="654"/>
      <c r="G543" s="265">
        <v>20000</v>
      </c>
      <c r="H543" s="265">
        <v>20000</v>
      </c>
      <c r="I543" s="266">
        <v>197.8</v>
      </c>
      <c r="J543" s="259">
        <f t="shared" si="61"/>
        <v>0.9890000000000001</v>
      </c>
      <c r="K543" s="259">
        <f t="shared" si="62"/>
        <v>100</v>
      </c>
      <c r="L543" s="313"/>
      <c r="M543" s="313"/>
      <c r="N543" s="313"/>
      <c r="P543" s="267">
        <f t="shared" si="65"/>
        <v>0</v>
      </c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  <c r="RA543"/>
      <c r="RB543"/>
      <c r="RC543"/>
      <c r="RD543"/>
      <c r="RE543"/>
      <c r="RF543"/>
      <c r="RG543"/>
      <c r="RH543"/>
      <c r="RI543"/>
      <c r="RJ543"/>
      <c r="RK543"/>
      <c r="RL543"/>
      <c r="RM543"/>
      <c r="RN543"/>
      <c r="RO543"/>
      <c r="RP543"/>
      <c r="RQ543"/>
      <c r="RR543"/>
      <c r="RS543"/>
      <c r="RT543"/>
      <c r="RU543"/>
      <c r="RV543"/>
      <c r="RW543"/>
      <c r="RX543"/>
      <c r="RY543"/>
      <c r="RZ543"/>
      <c r="SA543"/>
      <c r="SB543"/>
      <c r="SC543"/>
      <c r="SD543"/>
      <c r="SE543"/>
      <c r="SF543"/>
      <c r="SG543"/>
      <c r="SH543"/>
      <c r="SI543"/>
      <c r="SJ543"/>
      <c r="SK543"/>
      <c r="SL543"/>
      <c r="SM543"/>
      <c r="SN543"/>
      <c r="SO543"/>
      <c r="SP543"/>
      <c r="SQ543"/>
      <c r="SR543"/>
      <c r="SS543"/>
      <c r="ST543"/>
      <c r="SU543"/>
      <c r="SV543"/>
      <c r="SW543"/>
      <c r="SX543"/>
      <c r="SY543"/>
      <c r="SZ543"/>
      <c r="TA543"/>
      <c r="TB543"/>
      <c r="TC543"/>
      <c r="TD543"/>
      <c r="TE543"/>
      <c r="TF543"/>
      <c r="TG543"/>
      <c r="TH543"/>
      <c r="TI543"/>
      <c r="TJ543"/>
      <c r="TK543"/>
      <c r="TL543"/>
      <c r="TM543"/>
      <c r="TN543"/>
      <c r="TO543"/>
      <c r="TP543"/>
      <c r="TQ543"/>
      <c r="TR543"/>
      <c r="TS543"/>
      <c r="TT543"/>
      <c r="TU543"/>
      <c r="TV543"/>
      <c r="TW543"/>
      <c r="TX543"/>
      <c r="TY543"/>
      <c r="TZ543"/>
      <c r="UA543"/>
      <c r="UB543"/>
      <c r="UC543"/>
      <c r="UD543"/>
      <c r="UE543"/>
      <c r="UF543"/>
      <c r="UG543"/>
      <c r="UH543"/>
      <c r="UI543"/>
      <c r="UJ543"/>
      <c r="UK543"/>
      <c r="UL543"/>
      <c r="UM543"/>
      <c r="UN543"/>
      <c r="UO543"/>
      <c r="UP543"/>
      <c r="UQ543"/>
      <c r="UR543"/>
      <c r="US543"/>
      <c r="UT543"/>
      <c r="UU543"/>
      <c r="UV543"/>
      <c r="UW543"/>
      <c r="UX543"/>
      <c r="UY543"/>
      <c r="UZ543"/>
      <c r="VA543"/>
      <c r="VB543"/>
      <c r="VC543"/>
      <c r="VD543"/>
      <c r="VE543"/>
      <c r="VF543"/>
      <c r="VG543"/>
      <c r="VH543"/>
      <c r="VI543"/>
      <c r="VJ543"/>
      <c r="VK543"/>
      <c r="VL543"/>
      <c r="VM543"/>
      <c r="VN543"/>
      <c r="VO543"/>
      <c r="VP543"/>
      <c r="VQ543"/>
      <c r="VR543"/>
      <c r="VS543"/>
      <c r="VT543"/>
      <c r="VU543"/>
      <c r="VV543"/>
      <c r="VW543"/>
      <c r="VX543"/>
      <c r="VY543"/>
      <c r="VZ543"/>
      <c r="WA543"/>
      <c r="WB543"/>
      <c r="WC543"/>
      <c r="WD543"/>
      <c r="WE543"/>
      <c r="WF543"/>
      <c r="WG543"/>
      <c r="WH543"/>
      <c r="WI543"/>
      <c r="WJ543"/>
      <c r="WK543"/>
      <c r="WL543"/>
      <c r="WM543"/>
      <c r="WN543"/>
      <c r="WO543"/>
      <c r="WP543"/>
      <c r="WQ543"/>
      <c r="WR543"/>
      <c r="WS543"/>
      <c r="WT543"/>
      <c r="WU543"/>
      <c r="WV543"/>
      <c r="WW543"/>
      <c r="WX543"/>
      <c r="WY543"/>
      <c r="WZ543"/>
      <c r="XA543"/>
      <c r="XB543"/>
      <c r="XC543"/>
      <c r="XD543"/>
      <c r="XE543"/>
      <c r="XF543"/>
      <c r="XG543"/>
      <c r="XH543"/>
      <c r="XI543"/>
      <c r="XJ543"/>
      <c r="XK543"/>
      <c r="XL543"/>
      <c r="XM543"/>
      <c r="XN543"/>
      <c r="XO543"/>
      <c r="XP543"/>
      <c r="XQ543"/>
      <c r="XR543"/>
      <c r="XS543"/>
      <c r="XT543"/>
      <c r="XU543"/>
      <c r="XV543"/>
      <c r="XW543"/>
      <c r="XX543"/>
      <c r="XY543"/>
      <c r="XZ543"/>
      <c r="YA543"/>
      <c r="YB543"/>
      <c r="YC543"/>
      <c r="YD543"/>
      <c r="YE543"/>
      <c r="YF543"/>
      <c r="YG543"/>
      <c r="YH543"/>
      <c r="YI543"/>
      <c r="YJ543"/>
      <c r="YK543"/>
      <c r="YL543"/>
      <c r="YM543"/>
      <c r="YN543"/>
      <c r="YO543"/>
      <c r="YP543"/>
      <c r="YQ543"/>
      <c r="YR543"/>
      <c r="YS543"/>
      <c r="YT543"/>
      <c r="YU543"/>
      <c r="YV543"/>
      <c r="YW543"/>
      <c r="YX543"/>
      <c r="YY543"/>
      <c r="YZ543"/>
      <c r="ZA543"/>
      <c r="ZB543"/>
      <c r="ZC543"/>
      <c r="ZD543"/>
      <c r="ZE543"/>
      <c r="ZF543"/>
      <c r="ZG543"/>
      <c r="ZH543"/>
      <c r="ZI543"/>
      <c r="ZJ543"/>
      <c r="ZK543"/>
      <c r="ZL543"/>
      <c r="ZM543"/>
      <c r="ZN543"/>
      <c r="ZO543"/>
      <c r="ZP543"/>
      <c r="ZQ543"/>
      <c r="ZR543"/>
      <c r="ZS543"/>
      <c r="ZT543"/>
      <c r="ZU543"/>
      <c r="ZV543"/>
      <c r="ZW543"/>
      <c r="ZX543"/>
      <c r="ZY543"/>
      <c r="ZZ543"/>
      <c r="AAA543"/>
      <c r="AAB543"/>
      <c r="AAC543"/>
      <c r="AAD543"/>
      <c r="AAE543"/>
      <c r="AAF543"/>
      <c r="AAG543"/>
      <c r="AAH543"/>
      <c r="AAI543"/>
      <c r="AAJ543"/>
      <c r="AAK543"/>
      <c r="AAL543"/>
      <c r="AAM543"/>
      <c r="AAN543"/>
      <c r="AAO543"/>
      <c r="AAP543"/>
      <c r="AAQ543"/>
      <c r="AAR543"/>
      <c r="AAS543"/>
      <c r="AAT543"/>
      <c r="AAU543"/>
      <c r="AAV543"/>
      <c r="AAW543"/>
      <c r="AAX543"/>
      <c r="AAY543"/>
      <c r="AAZ543"/>
      <c r="ABA543"/>
      <c r="ABB543"/>
      <c r="ABC543"/>
      <c r="ABD543"/>
      <c r="ABE543"/>
      <c r="ABF543"/>
      <c r="ABG543"/>
      <c r="ABH543"/>
      <c r="ABI543"/>
      <c r="ABJ543"/>
      <c r="ABK543"/>
      <c r="ABL543"/>
      <c r="ABM543"/>
      <c r="ABN543"/>
      <c r="ABO543"/>
      <c r="ABP543"/>
      <c r="ABQ543"/>
      <c r="ABR543"/>
      <c r="ABS543"/>
      <c r="ABT543"/>
      <c r="ABU543"/>
      <c r="ABV543"/>
      <c r="ABW543"/>
      <c r="ABX543"/>
      <c r="ABY543"/>
      <c r="ABZ543"/>
      <c r="ACA543"/>
      <c r="ACB543"/>
      <c r="ACC543"/>
      <c r="ACD543"/>
      <c r="ACE543"/>
      <c r="ACF543"/>
      <c r="ACG543"/>
      <c r="ACH543"/>
      <c r="ACI543"/>
      <c r="ACJ543"/>
      <c r="ACK543"/>
      <c r="ACL543"/>
      <c r="ACM543"/>
      <c r="ACN543"/>
      <c r="ACO543"/>
      <c r="ACP543"/>
      <c r="ACQ543"/>
      <c r="ACR543"/>
      <c r="ACS543"/>
      <c r="ACT543"/>
      <c r="ACU543"/>
      <c r="ACV543"/>
      <c r="ACW543"/>
      <c r="ACX543"/>
      <c r="ACY543"/>
      <c r="ACZ543"/>
      <c r="ADA543"/>
      <c r="ADB543"/>
      <c r="ADC543"/>
      <c r="ADD543"/>
      <c r="ADE543"/>
      <c r="ADF543"/>
      <c r="ADG543"/>
      <c r="ADH543"/>
      <c r="ADI543"/>
      <c r="ADJ543"/>
      <c r="ADK543"/>
      <c r="ADL543"/>
      <c r="ADM543"/>
      <c r="ADN543"/>
      <c r="ADO543"/>
      <c r="ADP543"/>
      <c r="ADQ543"/>
      <c r="ADR543"/>
      <c r="ADS543"/>
      <c r="ADT543"/>
      <c r="ADU543"/>
      <c r="ADV543"/>
      <c r="ADW543"/>
      <c r="ADX543"/>
      <c r="ADY543"/>
      <c r="ADZ543"/>
      <c r="AEA543"/>
      <c r="AEB543"/>
      <c r="AEC543"/>
      <c r="AED543"/>
      <c r="AEE543"/>
      <c r="AEF543"/>
      <c r="AEG543"/>
      <c r="AEH543"/>
      <c r="AEI543"/>
      <c r="AEJ543"/>
      <c r="AEK543"/>
      <c r="AEL543"/>
      <c r="AEM543"/>
      <c r="AEN543"/>
      <c r="AEO543"/>
      <c r="AEP543"/>
      <c r="AEQ543"/>
      <c r="AER543"/>
      <c r="AES543"/>
      <c r="AET543"/>
      <c r="AEU543"/>
      <c r="AEV543"/>
      <c r="AEW543"/>
      <c r="AEX543"/>
      <c r="AEY543"/>
      <c r="AEZ543"/>
      <c r="AFA543"/>
      <c r="AFB543"/>
      <c r="AFC543"/>
      <c r="AFD543"/>
      <c r="AFE543"/>
      <c r="AFF543"/>
      <c r="AFG543"/>
      <c r="AFH543"/>
      <c r="AFI543"/>
      <c r="AFJ543"/>
      <c r="AFK543"/>
      <c r="AFL543"/>
      <c r="AFM543"/>
      <c r="AFN543"/>
      <c r="AFO543"/>
      <c r="AFP543"/>
      <c r="AFQ543"/>
      <c r="AFR543"/>
      <c r="AFS543"/>
      <c r="AFT543"/>
      <c r="AFU543"/>
      <c r="AFV543"/>
      <c r="AFW543"/>
      <c r="AFX543"/>
      <c r="AFY543"/>
      <c r="AFZ543"/>
      <c r="AGA543"/>
      <c r="AGB543"/>
      <c r="AGC543"/>
      <c r="AGD543"/>
      <c r="AGE543"/>
      <c r="AGF543"/>
      <c r="AGG543"/>
      <c r="AGH543"/>
      <c r="AGI543"/>
      <c r="AGJ543"/>
      <c r="AGK543"/>
      <c r="AGL543"/>
      <c r="AGM543"/>
      <c r="AGN543"/>
      <c r="AGO543"/>
      <c r="AGP543"/>
      <c r="AGQ543"/>
      <c r="AGR543"/>
      <c r="AGS543"/>
      <c r="AGT543"/>
      <c r="AGU543"/>
      <c r="AGV543"/>
      <c r="AGW543"/>
      <c r="AGX543"/>
      <c r="AGY543"/>
      <c r="AGZ543"/>
      <c r="AHA543"/>
      <c r="AHB543"/>
      <c r="AHC543"/>
      <c r="AHD543"/>
      <c r="AHE543"/>
      <c r="AHF543"/>
      <c r="AHG543"/>
      <c r="AHH543"/>
      <c r="AHI543"/>
      <c r="AHJ543"/>
      <c r="AHK543"/>
      <c r="AHL543"/>
      <c r="AHM543"/>
      <c r="AHN543"/>
      <c r="AHO543"/>
      <c r="AHP543"/>
      <c r="AHQ543"/>
      <c r="AHR543"/>
      <c r="AHS543"/>
      <c r="AHT543"/>
      <c r="AHU543"/>
      <c r="AHV543"/>
      <c r="AHW543"/>
      <c r="AHX543"/>
      <c r="AHY543"/>
      <c r="AHZ543"/>
      <c r="AIA543"/>
      <c r="AIB543"/>
      <c r="AIC543"/>
      <c r="AID543"/>
      <c r="AIE543"/>
      <c r="AIF543"/>
      <c r="AIG543"/>
      <c r="AIH543"/>
      <c r="AII543"/>
      <c r="AIJ543"/>
      <c r="AIK543"/>
      <c r="AIL543"/>
      <c r="AIM543"/>
      <c r="AIN543"/>
      <c r="AIO543"/>
      <c r="AIP543"/>
      <c r="AIQ543"/>
      <c r="AIR543"/>
      <c r="AIS543"/>
      <c r="AIT543"/>
      <c r="AIU543"/>
      <c r="AIV543"/>
      <c r="AIW543"/>
      <c r="AIX543"/>
      <c r="AIY543"/>
      <c r="AIZ543"/>
      <c r="AJA543"/>
      <c r="AJB543"/>
      <c r="AJC543"/>
      <c r="AJD543"/>
      <c r="AJE543"/>
      <c r="AJF543"/>
      <c r="AJG543"/>
      <c r="AJH543"/>
      <c r="AJI543"/>
      <c r="AJJ543"/>
      <c r="AJK543"/>
      <c r="AJL543"/>
      <c r="AJM543"/>
      <c r="AJN543"/>
      <c r="AJO543"/>
      <c r="AJP543"/>
      <c r="AJQ543"/>
      <c r="AJR543"/>
      <c r="AJS543"/>
      <c r="AJT543"/>
      <c r="AJU543"/>
      <c r="AJV543"/>
      <c r="AJW543"/>
      <c r="AJX543"/>
      <c r="AJY543"/>
      <c r="AJZ543"/>
      <c r="AKA543"/>
      <c r="AKB543"/>
      <c r="AKC543"/>
      <c r="AKD543"/>
      <c r="AKE543"/>
      <c r="AKF543"/>
      <c r="AKG543"/>
      <c r="AKH543"/>
      <c r="AKI543"/>
      <c r="AKJ543"/>
      <c r="AKK543"/>
      <c r="AKL543"/>
      <c r="AKM543"/>
      <c r="AKN543"/>
      <c r="AKO543"/>
      <c r="AKP543"/>
      <c r="AKQ543"/>
      <c r="AKR543"/>
      <c r="AKS543"/>
      <c r="AKT543"/>
      <c r="AKU543"/>
      <c r="AKV543"/>
      <c r="AKW543"/>
      <c r="AKX543"/>
      <c r="AKY543"/>
      <c r="AKZ543"/>
      <c r="ALA543"/>
      <c r="ALB543"/>
      <c r="ALC543"/>
      <c r="ALD543"/>
      <c r="ALE543"/>
      <c r="ALF543"/>
      <c r="ALG543"/>
      <c r="ALH543"/>
      <c r="ALI543"/>
      <c r="ALJ543"/>
      <c r="ALK543"/>
      <c r="ALL543"/>
      <c r="ALM543"/>
      <c r="ALN543"/>
      <c r="ALO543"/>
      <c r="ALP543"/>
      <c r="ALQ543"/>
      <c r="ALR543"/>
      <c r="ALS543"/>
      <c r="ALT543"/>
      <c r="ALU543"/>
      <c r="ALV543"/>
      <c r="ALW543"/>
      <c r="ALX543"/>
      <c r="ALY543"/>
      <c r="ALZ543"/>
      <c r="AMA543"/>
      <c r="AMB543"/>
      <c r="AMC543"/>
      <c r="AMD543"/>
      <c r="AME543"/>
      <c r="AMF543"/>
      <c r="AMG543"/>
      <c r="AMH543"/>
      <c r="AMI543"/>
      <c r="AMJ543"/>
      <c r="AMK543"/>
      <c r="AML543"/>
      <c r="AMM543"/>
    </row>
    <row r="544" spans="1:1027" ht="23.1" customHeight="1">
      <c r="A544" s="655"/>
      <c r="B544" s="655"/>
      <c r="C544" s="263"/>
      <c r="D544" s="263">
        <v>4300</v>
      </c>
      <c r="E544" s="654" t="s">
        <v>219</v>
      </c>
      <c r="F544" s="654"/>
      <c r="G544" s="265">
        <v>92000</v>
      </c>
      <c r="H544" s="265">
        <v>103168.85</v>
      </c>
      <c r="I544" s="266">
        <v>39080</v>
      </c>
      <c r="J544" s="259">
        <f t="shared" si="61"/>
        <v>37.879650689137272</v>
      </c>
      <c r="K544" s="259">
        <f t="shared" si="62"/>
        <v>112.14005434782609</v>
      </c>
      <c r="L544" s="313"/>
      <c r="M544" s="313"/>
      <c r="N544" s="313"/>
      <c r="P544" s="267">
        <f t="shared" si="65"/>
        <v>11168.850000000006</v>
      </c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  <c r="TE544"/>
      <c r="TF544"/>
      <c r="TG544"/>
      <c r="TH544"/>
      <c r="TI544"/>
      <c r="TJ544"/>
      <c r="TK544"/>
      <c r="TL544"/>
      <c r="TM544"/>
      <c r="TN544"/>
      <c r="TO544"/>
      <c r="TP544"/>
      <c r="TQ544"/>
      <c r="TR544"/>
      <c r="TS544"/>
      <c r="TT544"/>
      <c r="TU544"/>
      <c r="TV544"/>
      <c r="TW544"/>
      <c r="TX544"/>
      <c r="TY544"/>
      <c r="TZ544"/>
      <c r="UA544"/>
      <c r="UB544"/>
      <c r="UC544"/>
      <c r="UD544"/>
      <c r="UE544"/>
      <c r="UF544"/>
      <c r="UG544"/>
      <c r="UH544"/>
      <c r="UI544"/>
      <c r="UJ544"/>
      <c r="UK544"/>
      <c r="UL544"/>
      <c r="UM544"/>
      <c r="UN544"/>
      <c r="UO544"/>
      <c r="UP544"/>
      <c r="UQ544"/>
      <c r="UR544"/>
      <c r="US544"/>
      <c r="UT544"/>
      <c r="UU544"/>
      <c r="UV544"/>
      <c r="UW544"/>
      <c r="UX544"/>
      <c r="UY544"/>
      <c r="UZ544"/>
      <c r="VA544"/>
      <c r="VB544"/>
      <c r="VC544"/>
      <c r="VD544"/>
      <c r="VE544"/>
      <c r="VF544"/>
      <c r="VG544"/>
      <c r="VH544"/>
      <c r="VI544"/>
      <c r="VJ544"/>
      <c r="VK544"/>
      <c r="VL544"/>
      <c r="VM544"/>
      <c r="VN544"/>
      <c r="VO544"/>
      <c r="VP544"/>
      <c r="VQ544"/>
      <c r="VR544"/>
      <c r="VS544"/>
      <c r="VT544"/>
      <c r="VU544"/>
      <c r="VV544"/>
      <c r="VW544"/>
      <c r="VX544"/>
      <c r="VY544"/>
      <c r="VZ544"/>
      <c r="WA544"/>
      <c r="WB544"/>
      <c r="WC544"/>
      <c r="WD544"/>
      <c r="WE544"/>
      <c r="WF544"/>
      <c r="WG544"/>
      <c r="WH544"/>
      <c r="WI544"/>
      <c r="WJ544"/>
      <c r="WK544"/>
      <c r="WL544"/>
      <c r="WM544"/>
      <c r="WN544"/>
      <c r="WO544"/>
      <c r="WP544"/>
      <c r="WQ544"/>
      <c r="WR544"/>
      <c r="WS544"/>
      <c r="WT544"/>
      <c r="WU544"/>
      <c r="WV544"/>
      <c r="WW544"/>
      <c r="WX544"/>
      <c r="WY544"/>
      <c r="WZ544"/>
      <c r="XA544"/>
      <c r="XB544"/>
      <c r="XC544"/>
      <c r="XD544"/>
      <c r="XE544"/>
      <c r="XF544"/>
      <c r="XG544"/>
      <c r="XH544"/>
      <c r="XI544"/>
      <c r="XJ544"/>
      <c r="XK544"/>
      <c r="XL544"/>
      <c r="XM544"/>
      <c r="XN544"/>
      <c r="XO544"/>
      <c r="XP544"/>
      <c r="XQ544"/>
      <c r="XR544"/>
      <c r="XS544"/>
      <c r="XT544"/>
      <c r="XU544"/>
      <c r="XV544"/>
      <c r="XW544"/>
      <c r="XX544"/>
      <c r="XY544"/>
      <c r="XZ544"/>
      <c r="YA544"/>
      <c r="YB544"/>
      <c r="YC544"/>
      <c r="YD544"/>
      <c r="YE544"/>
      <c r="YF544"/>
      <c r="YG544"/>
      <c r="YH544"/>
      <c r="YI544"/>
      <c r="YJ544"/>
      <c r="YK544"/>
      <c r="YL544"/>
      <c r="YM544"/>
      <c r="YN544"/>
      <c r="YO544"/>
      <c r="YP544"/>
      <c r="YQ544"/>
      <c r="YR544"/>
      <c r="YS544"/>
      <c r="YT544"/>
      <c r="YU544"/>
      <c r="YV544"/>
      <c r="YW544"/>
      <c r="YX544"/>
      <c r="YY544"/>
      <c r="YZ544"/>
      <c r="ZA544"/>
      <c r="ZB544"/>
      <c r="ZC544"/>
      <c r="ZD544"/>
      <c r="ZE544"/>
      <c r="ZF544"/>
      <c r="ZG544"/>
      <c r="ZH544"/>
      <c r="ZI544"/>
      <c r="ZJ544"/>
      <c r="ZK544"/>
      <c r="ZL544"/>
      <c r="ZM544"/>
      <c r="ZN544"/>
      <c r="ZO544"/>
      <c r="ZP544"/>
      <c r="ZQ544"/>
      <c r="ZR544"/>
      <c r="ZS544"/>
      <c r="ZT544"/>
      <c r="ZU544"/>
      <c r="ZV544"/>
      <c r="ZW544"/>
      <c r="ZX544"/>
      <c r="ZY544"/>
      <c r="ZZ544"/>
      <c r="AAA544"/>
      <c r="AAB544"/>
      <c r="AAC544"/>
      <c r="AAD544"/>
      <c r="AAE544"/>
      <c r="AAF544"/>
      <c r="AAG544"/>
      <c r="AAH544"/>
      <c r="AAI544"/>
      <c r="AAJ544"/>
      <c r="AAK544"/>
      <c r="AAL544"/>
      <c r="AAM544"/>
      <c r="AAN544"/>
      <c r="AAO544"/>
      <c r="AAP544"/>
      <c r="AAQ544"/>
      <c r="AAR544"/>
      <c r="AAS544"/>
      <c r="AAT544"/>
      <c r="AAU544"/>
      <c r="AAV544"/>
      <c r="AAW544"/>
      <c r="AAX544"/>
      <c r="AAY544"/>
      <c r="AAZ544"/>
      <c r="ABA544"/>
      <c r="ABB544"/>
      <c r="ABC544"/>
      <c r="ABD544"/>
      <c r="ABE544"/>
      <c r="ABF544"/>
      <c r="ABG544"/>
      <c r="ABH544"/>
      <c r="ABI544"/>
      <c r="ABJ544"/>
      <c r="ABK544"/>
      <c r="ABL544"/>
      <c r="ABM544"/>
      <c r="ABN544"/>
      <c r="ABO544"/>
      <c r="ABP544"/>
      <c r="ABQ544"/>
      <c r="ABR544"/>
      <c r="ABS544"/>
      <c r="ABT544"/>
      <c r="ABU544"/>
      <c r="ABV544"/>
      <c r="ABW544"/>
      <c r="ABX544"/>
      <c r="ABY544"/>
      <c r="ABZ544"/>
      <c r="ACA544"/>
      <c r="ACB544"/>
      <c r="ACC544"/>
      <c r="ACD544"/>
      <c r="ACE544"/>
      <c r="ACF544"/>
      <c r="ACG544"/>
      <c r="ACH544"/>
      <c r="ACI544"/>
      <c r="ACJ544"/>
      <c r="ACK544"/>
      <c r="ACL544"/>
      <c r="ACM544"/>
      <c r="ACN544"/>
      <c r="ACO544"/>
      <c r="ACP544"/>
      <c r="ACQ544"/>
      <c r="ACR544"/>
      <c r="ACS544"/>
      <c r="ACT544"/>
      <c r="ACU544"/>
      <c r="ACV544"/>
      <c r="ACW544"/>
      <c r="ACX544"/>
      <c r="ACY544"/>
      <c r="ACZ544"/>
      <c r="ADA544"/>
      <c r="ADB544"/>
      <c r="ADC544"/>
      <c r="ADD544"/>
      <c r="ADE544"/>
      <c r="ADF544"/>
      <c r="ADG544"/>
      <c r="ADH544"/>
      <c r="ADI544"/>
      <c r="ADJ544"/>
      <c r="ADK544"/>
      <c r="ADL544"/>
      <c r="ADM544"/>
      <c r="ADN544"/>
      <c r="ADO544"/>
      <c r="ADP544"/>
      <c r="ADQ544"/>
      <c r="ADR544"/>
      <c r="ADS544"/>
      <c r="ADT544"/>
      <c r="ADU544"/>
      <c r="ADV544"/>
      <c r="ADW544"/>
      <c r="ADX544"/>
      <c r="ADY544"/>
      <c r="ADZ544"/>
      <c r="AEA544"/>
      <c r="AEB544"/>
      <c r="AEC544"/>
      <c r="AED544"/>
      <c r="AEE544"/>
      <c r="AEF544"/>
      <c r="AEG544"/>
      <c r="AEH544"/>
      <c r="AEI544"/>
      <c r="AEJ544"/>
      <c r="AEK544"/>
      <c r="AEL544"/>
      <c r="AEM544"/>
      <c r="AEN544"/>
      <c r="AEO544"/>
      <c r="AEP544"/>
      <c r="AEQ544"/>
      <c r="AER544"/>
      <c r="AES544"/>
      <c r="AET544"/>
      <c r="AEU544"/>
      <c r="AEV544"/>
      <c r="AEW544"/>
      <c r="AEX544"/>
      <c r="AEY544"/>
      <c r="AEZ544"/>
      <c r="AFA544"/>
      <c r="AFB544"/>
      <c r="AFC544"/>
      <c r="AFD544"/>
      <c r="AFE544"/>
      <c r="AFF544"/>
      <c r="AFG544"/>
      <c r="AFH544"/>
      <c r="AFI544"/>
      <c r="AFJ544"/>
      <c r="AFK544"/>
      <c r="AFL544"/>
      <c r="AFM544"/>
      <c r="AFN544"/>
      <c r="AFO544"/>
      <c r="AFP544"/>
      <c r="AFQ544"/>
      <c r="AFR544"/>
      <c r="AFS544"/>
      <c r="AFT544"/>
      <c r="AFU544"/>
      <c r="AFV544"/>
      <c r="AFW544"/>
      <c r="AFX544"/>
      <c r="AFY544"/>
      <c r="AFZ544"/>
      <c r="AGA544"/>
      <c r="AGB544"/>
      <c r="AGC544"/>
      <c r="AGD544"/>
      <c r="AGE544"/>
      <c r="AGF544"/>
      <c r="AGG544"/>
      <c r="AGH544"/>
      <c r="AGI544"/>
      <c r="AGJ544"/>
      <c r="AGK544"/>
      <c r="AGL544"/>
      <c r="AGM544"/>
      <c r="AGN544"/>
      <c r="AGO544"/>
      <c r="AGP544"/>
      <c r="AGQ544"/>
      <c r="AGR544"/>
      <c r="AGS544"/>
      <c r="AGT544"/>
      <c r="AGU544"/>
      <c r="AGV544"/>
      <c r="AGW544"/>
      <c r="AGX544"/>
      <c r="AGY544"/>
      <c r="AGZ544"/>
      <c r="AHA544"/>
      <c r="AHB544"/>
      <c r="AHC544"/>
      <c r="AHD544"/>
      <c r="AHE544"/>
      <c r="AHF544"/>
      <c r="AHG544"/>
      <c r="AHH544"/>
      <c r="AHI544"/>
      <c r="AHJ544"/>
      <c r="AHK544"/>
      <c r="AHL544"/>
      <c r="AHM544"/>
      <c r="AHN544"/>
      <c r="AHO544"/>
      <c r="AHP544"/>
      <c r="AHQ544"/>
      <c r="AHR544"/>
      <c r="AHS544"/>
      <c r="AHT544"/>
      <c r="AHU544"/>
      <c r="AHV544"/>
      <c r="AHW544"/>
      <c r="AHX544"/>
      <c r="AHY544"/>
      <c r="AHZ544"/>
      <c r="AIA544"/>
      <c r="AIB544"/>
      <c r="AIC544"/>
      <c r="AID544"/>
      <c r="AIE544"/>
      <c r="AIF544"/>
      <c r="AIG544"/>
      <c r="AIH544"/>
      <c r="AII544"/>
      <c r="AIJ544"/>
      <c r="AIK544"/>
      <c r="AIL544"/>
      <c r="AIM544"/>
      <c r="AIN544"/>
      <c r="AIO544"/>
      <c r="AIP544"/>
      <c r="AIQ544"/>
      <c r="AIR544"/>
      <c r="AIS544"/>
      <c r="AIT544"/>
      <c r="AIU544"/>
      <c r="AIV544"/>
      <c r="AIW544"/>
      <c r="AIX544"/>
      <c r="AIY544"/>
      <c r="AIZ544"/>
      <c r="AJA544"/>
      <c r="AJB544"/>
      <c r="AJC544"/>
      <c r="AJD544"/>
      <c r="AJE544"/>
      <c r="AJF544"/>
      <c r="AJG544"/>
      <c r="AJH544"/>
      <c r="AJI544"/>
      <c r="AJJ544"/>
      <c r="AJK544"/>
      <c r="AJL544"/>
      <c r="AJM544"/>
      <c r="AJN544"/>
      <c r="AJO544"/>
      <c r="AJP544"/>
      <c r="AJQ544"/>
      <c r="AJR544"/>
      <c r="AJS544"/>
      <c r="AJT544"/>
      <c r="AJU544"/>
      <c r="AJV544"/>
      <c r="AJW544"/>
      <c r="AJX544"/>
      <c r="AJY544"/>
      <c r="AJZ544"/>
      <c r="AKA544"/>
      <c r="AKB544"/>
      <c r="AKC544"/>
      <c r="AKD544"/>
      <c r="AKE544"/>
      <c r="AKF544"/>
      <c r="AKG544"/>
      <c r="AKH544"/>
      <c r="AKI544"/>
      <c r="AKJ544"/>
      <c r="AKK544"/>
      <c r="AKL544"/>
      <c r="AKM544"/>
      <c r="AKN544"/>
      <c r="AKO544"/>
      <c r="AKP544"/>
      <c r="AKQ544"/>
      <c r="AKR544"/>
      <c r="AKS544"/>
      <c r="AKT544"/>
      <c r="AKU544"/>
      <c r="AKV544"/>
      <c r="AKW544"/>
      <c r="AKX544"/>
      <c r="AKY544"/>
      <c r="AKZ544"/>
      <c r="ALA544"/>
      <c r="ALB544"/>
      <c r="ALC544"/>
      <c r="ALD544"/>
      <c r="ALE544"/>
      <c r="ALF544"/>
      <c r="ALG544"/>
      <c r="ALH544"/>
      <c r="ALI544"/>
      <c r="ALJ544"/>
      <c r="ALK544"/>
      <c r="ALL544"/>
      <c r="ALM544"/>
      <c r="ALN544"/>
      <c r="ALO544"/>
      <c r="ALP544"/>
      <c r="ALQ544"/>
      <c r="ALR544"/>
      <c r="ALS544"/>
      <c r="ALT544"/>
      <c r="ALU544"/>
      <c r="ALV544"/>
      <c r="ALW544"/>
      <c r="ALX544"/>
      <c r="ALY544"/>
      <c r="ALZ544"/>
      <c r="AMA544"/>
      <c r="AMB544"/>
      <c r="AMC544"/>
      <c r="AMD544"/>
      <c r="AME544"/>
      <c r="AMF544"/>
      <c r="AMG544"/>
      <c r="AMH544"/>
      <c r="AMI544"/>
      <c r="AMJ544"/>
      <c r="AMK544"/>
      <c r="AML544"/>
      <c r="AMM544"/>
    </row>
    <row r="545" spans="1:1027" ht="23.1" customHeight="1">
      <c r="A545" s="656"/>
      <c r="B545" s="657"/>
      <c r="C545" s="263"/>
      <c r="D545" s="263">
        <v>6057</v>
      </c>
      <c r="E545" s="654" t="s">
        <v>224</v>
      </c>
      <c r="F545" s="654"/>
      <c r="G545" s="265">
        <v>1420613.61</v>
      </c>
      <c r="H545" s="265">
        <v>1429113.61</v>
      </c>
      <c r="I545" s="273">
        <v>0</v>
      </c>
      <c r="J545" s="259">
        <f t="shared" si="61"/>
        <v>0</v>
      </c>
      <c r="K545" s="259">
        <f t="shared" si="62"/>
        <v>100.59833299780931</v>
      </c>
      <c r="L545" s="313"/>
      <c r="M545" s="313"/>
      <c r="N545" s="313"/>
      <c r="P545" s="267">
        <f t="shared" si="65"/>
        <v>8500</v>
      </c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  <c r="SD545"/>
      <c r="SE545"/>
      <c r="SF545"/>
      <c r="SG545"/>
      <c r="SH545"/>
      <c r="SI545"/>
      <c r="SJ545"/>
      <c r="SK545"/>
      <c r="SL545"/>
      <c r="SM545"/>
      <c r="SN545"/>
      <c r="SO545"/>
      <c r="SP545"/>
      <c r="SQ545"/>
      <c r="SR545"/>
      <c r="SS545"/>
      <c r="ST545"/>
      <c r="SU545"/>
      <c r="SV545"/>
      <c r="SW545"/>
      <c r="SX545"/>
      <c r="SY545"/>
      <c r="SZ545"/>
      <c r="TA545"/>
      <c r="TB545"/>
      <c r="TC545"/>
      <c r="TD545"/>
      <c r="TE545"/>
      <c r="TF545"/>
      <c r="TG545"/>
      <c r="TH545"/>
      <c r="TI545"/>
      <c r="TJ545"/>
      <c r="TK545"/>
      <c r="TL545"/>
      <c r="TM545"/>
      <c r="TN545"/>
      <c r="TO545"/>
      <c r="TP545"/>
      <c r="TQ545"/>
      <c r="TR545"/>
      <c r="TS545"/>
      <c r="TT545"/>
      <c r="TU545"/>
      <c r="TV545"/>
      <c r="TW545"/>
      <c r="TX545"/>
      <c r="TY545"/>
      <c r="TZ545"/>
      <c r="UA545"/>
      <c r="UB545"/>
      <c r="UC545"/>
      <c r="UD545"/>
      <c r="UE545"/>
      <c r="UF545"/>
      <c r="UG545"/>
      <c r="UH545"/>
      <c r="UI545"/>
      <c r="UJ545"/>
      <c r="UK545"/>
      <c r="UL545"/>
      <c r="UM545"/>
      <c r="UN545"/>
      <c r="UO545"/>
      <c r="UP545"/>
      <c r="UQ545"/>
      <c r="UR545"/>
      <c r="US545"/>
      <c r="UT545"/>
      <c r="UU545"/>
      <c r="UV545"/>
      <c r="UW545"/>
      <c r="UX545"/>
      <c r="UY545"/>
      <c r="UZ545"/>
      <c r="VA545"/>
      <c r="VB545"/>
      <c r="VC545"/>
      <c r="VD545"/>
      <c r="VE545"/>
      <c r="VF545"/>
      <c r="VG545"/>
      <c r="VH545"/>
      <c r="VI545"/>
      <c r="VJ545"/>
      <c r="VK545"/>
      <c r="VL545"/>
      <c r="VM545"/>
      <c r="VN545"/>
      <c r="VO545"/>
      <c r="VP545"/>
      <c r="VQ545"/>
      <c r="VR545"/>
      <c r="VS545"/>
      <c r="VT545"/>
      <c r="VU545"/>
      <c r="VV545"/>
      <c r="VW545"/>
      <c r="VX545"/>
      <c r="VY545"/>
      <c r="VZ545"/>
      <c r="WA545"/>
      <c r="WB545"/>
      <c r="WC545"/>
      <c r="WD545"/>
      <c r="WE545"/>
      <c r="WF545"/>
      <c r="WG545"/>
      <c r="WH545"/>
      <c r="WI545"/>
      <c r="WJ545"/>
      <c r="WK545"/>
      <c r="WL545"/>
      <c r="WM545"/>
      <c r="WN545"/>
      <c r="WO545"/>
      <c r="WP545"/>
      <c r="WQ545"/>
      <c r="WR545"/>
      <c r="WS545"/>
      <c r="WT545"/>
      <c r="WU545"/>
      <c r="WV545"/>
      <c r="WW545"/>
      <c r="WX545"/>
      <c r="WY545"/>
      <c r="WZ545"/>
      <c r="XA545"/>
      <c r="XB545"/>
      <c r="XC545"/>
      <c r="XD545"/>
      <c r="XE545"/>
      <c r="XF545"/>
      <c r="XG545"/>
      <c r="XH545"/>
      <c r="XI545"/>
      <c r="XJ545"/>
      <c r="XK545"/>
      <c r="XL545"/>
      <c r="XM545"/>
      <c r="XN545"/>
      <c r="XO545"/>
      <c r="XP545"/>
      <c r="XQ545"/>
      <c r="XR545"/>
      <c r="XS545"/>
      <c r="XT545"/>
      <c r="XU545"/>
      <c r="XV545"/>
      <c r="XW545"/>
      <c r="XX545"/>
      <c r="XY545"/>
      <c r="XZ545"/>
      <c r="YA545"/>
      <c r="YB545"/>
      <c r="YC545"/>
      <c r="YD545"/>
      <c r="YE545"/>
      <c r="YF545"/>
      <c r="YG545"/>
      <c r="YH545"/>
      <c r="YI545"/>
      <c r="YJ545"/>
      <c r="YK545"/>
      <c r="YL545"/>
      <c r="YM545"/>
      <c r="YN545"/>
      <c r="YO545"/>
      <c r="YP545"/>
      <c r="YQ545"/>
      <c r="YR545"/>
      <c r="YS545"/>
      <c r="YT545"/>
      <c r="YU545"/>
      <c r="YV545"/>
      <c r="YW545"/>
      <c r="YX545"/>
      <c r="YY545"/>
      <c r="YZ545"/>
      <c r="ZA545"/>
      <c r="ZB545"/>
      <c r="ZC545"/>
      <c r="ZD545"/>
      <c r="ZE545"/>
      <c r="ZF545"/>
      <c r="ZG545"/>
      <c r="ZH545"/>
      <c r="ZI545"/>
      <c r="ZJ545"/>
      <c r="ZK545"/>
      <c r="ZL545"/>
      <c r="ZM545"/>
      <c r="ZN545"/>
      <c r="ZO545"/>
      <c r="ZP545"/>
      <c r="ZQ545"/>
      <c r="ZR545"/>
      <c r="ZS545"/>
      <c r="ZT545"/>
      <c r="ZU545"/>
      <c r="ZV545"/>
      <c r="ZW545"/>
      <c r="ZX545"/>
      <c r="ZY545"/>
      <c r="ZZ545"/>
      <c r="AAA545"/>
      <c r="AAB545"/>
      <c r="AAC545"/>
      <c r="AAD545"/>
      <c r="AAE545"/>
      <c r="AAF545"/>
      <c r="AAG545"/>
      <c r="AAH545"/>
      <c r="AAI545"/>
      <c r="AAJ545"/>
      <c r="AAK545"/>
      <c r="AAL545"/>
      <c r="AAM545"/>
      <c r="AAN545"/>
      <c r="AAO545"/>
      <c r="AAP545"/>
      <c r="AAQ545"/>
      <c r="AAR545"/>
      <c r="AAS545"/>
      <c r="AAT545"/>
      <c r="AAU545"/>
      <c r="AAV545"/>
      <c r="AAW545"/>
      <c r="AAX545"/>
      <c r="AAY545"/>
      <c r="AAZ545"/>
      <c r="ABA545"/>
      <c r="ABB545"/>
      <c r="ABC545"/>
      <c r="ABD545"/>
      <c r="ABE545"/>
      <c r="ABF545"/>
      <c r="ABG545"/>
      <c r="ABH545"/>
      <c r="ABI545"/>
      <c r="ABJ545"/>
      <c r="ABK545"/>
      <c r="ABL545"/>
      <c r="ABM545"/>
      <c r="ABN545"/>
      <c r="ABO545"/>
      <c r="ABP545"/>
      <c r="ABQ545"/>
      <c r="ABR545"/>
      <c r="ABS545"/>
      <c r="ABT545"/>
      <c r="ABU545"/>
      <c r="ABV545"/>
      <c r="ABW545"/>
      <c r="ABX545"/>
      <c r="ABY545"/>
      <c r="ABZ545"/>
      <c r="ACA545"/>
      <c r="ACB545"/>
      <c r="ACC545"/>
      <c r="ACD545"/>
      <c r="ACE545"/>
      <c r="ACF545"/>
      <c r="ACG545"/>
      <c r="ACH545"/>
      <c r="ACI545"/>
      <c r="ACJ545"/>
      <c r="ACK545"/>
      <c r="ACL545"/>
      <c r="ACM545"/>
      <c r="ACN545"/>
      <c r="ACO545"/>
      <c r="ACP545"/>
      <c r="ACQ545"/>
      <c r="ACR545"/>
      <c r="ACS545"/>
      <c r="ACT545"/>
      <c r="ACU545"/>
      <c r="ACV545"/>
      <c r="ACW545"/>
      <c r="ACX545"/>
      <c r="ACY545"/>
      <c r="ACZ545"/>
      <c r="ADA545"/>
      <c r="ADB545"/>
      <c r="ADC545"/>
      <c r="ADD545"/>
      <c r="ADE545"/>
      <c r="ADF545"/>
      <c r="ADG545"/>
      <c r="ADH545"/>
      <c r="ADI545"/>
      <c r="ADJ545"/>
      <c r="ADK545"/>
      <c r="ADL545"/>
      <c r="ADM545"/>
      <c r="ADN545"/>
      <c r="ADO545"/>
      <c r="ADP545"/>
      <c r="ADQ545"/>
      <c r="ADR545"/>
      <c r="ADS545"/>
      <c r="ADT545"/>
      <c r="ADU545"/>
      <c r="ADV545"/>
      <c r="ADW545"/>
      <c r="ADX545"/>
      <c r="ADY545"/>
      <c r="ADZ545"/>
      <c r="AEA545"/>
      <c r="AEB545"/>
      <c r="AEC545"/>
      <c r="AED545"/>
      <c r="AEE545"/>
      <c r="AEF545"/>
      <c r="AEG545"/>
      <c r="AEH545"/>
      <c r="AEI545"/>
      <c r="AEJ545"/>
      <c r="AEK545"/>
      <c r="AEL545"/>
      <c r="AEM545"/>
      <c r="AEN545"/>
      <c r="AEO545"/>
      <c r="AEP545"/>
      <c r="AEQ545"/>
      <c r="AER545"/>
      <c r="AES545"/>
      <c r="AET545"/>
      <c r="AEU545"/>
      <c r="AEV545"/>
      <c r="AEW545"/>
      <c r="AEX545"/>
      <c r="AEY545"/>
      <c r="AEZ545"/>
      <c r="AFA545"/>
      <c r="AFB545"/>
      <c r="AFC545"/>
      <c r="AFD545"/>
      <c r="AFE545"/>
      <c r="AFF545"/>
      <c r="AFG545"/>
      <c r="AFH545"/>
      <c r="AFI545"/>
      <c r="AFJ545"/>
      <c r="AFK545"/>
      <c r="AFL545"/>
      <c r="AFM545"/>
      <c r="AFN545"/>
      <c r="AFO545"/>
      <c r="AFP545"/>
      <c r="AFQ545"/>
      <c r="AFR545"/>
      <c r="AFS545"/>
      <c r="AFT545"/>
      <c r="AFU545"/>
      <c r="AFV545"/>
      <c r="AFW545"/>
      <c r="AFX545"/>
      <c r="AFY545"/>
      <c r="AFZ545"/>
      <c r="AGA545"/>
      <c r="AGB545"/>
      <c r="AGC545"/>
      <c r="AGD545"/>
      <c r="AGE545"/>
      <c r="AGF545"/>
      <c r="AGG545"/>
      <c r="AGH545"/>
      <c r="AGI545"/>
      <c r="AGJ545"/>
      <c r="AGK545"/>
      <c r="AGL545"/>
      <c r="AGM545"/>
      <c r="AGN545"/>
      <c r="AGO545"/>
      <c r="AGP545"/>
      <c r="AGQ545"/>
      <c r="AGR545"/>
      <c r="AGS545"/>
      <c r="AGT545"/>
      <c r="AGU545"/>
      <c r="AGV545"/>
      <c r="AGW545"/>
      <c r="AGX545"/>
      <c r="AGY545"/>
      <c r="AGZ545"/>
      <c r="AHA545"/>
      <c r="AHB545"/>
      <c r="AHC545"/>
      <c r="AHD545"/>
      <c r="AHE545"/>
      <c r="AHF545"/>
      <c r="AHG545"/>
      <c r="AHH545"/>
      <c r="AHI545"/>
      <c r="AHJ545"/>
      <c r="AHK545"/>
      <c r="AHL545"/>
      <c r="AHM545"/>
      <c r="AHN545"/>
      <c r="AHO545"/>
      <c r="AHP545"/>
      <c r="AHQ545"/>
      <c r="AHR545"/>
      <c r="AHS545"/>
      <c r="AHT545"/>
      <c r="AHU545"/>
      <c r="AHV545"/>
      <c r="AHW545"/>
      <c r="AHX545"/>
      <c r="AHY545"/>
      <c r="AHZ545"/>
      <c r="AIA545"/>
      <c r="AIB545"/>
      <c r="AIC545"/>
      <c r="AID545"/>
      <c r="AIE545"/>
      <c r="AIF545"/>
      <c r="AIG545"/>
      <c r="AIH545"/>
      <c r="AII545"/>
      <c r="AIJ545"/>
      <c r="AIK545"/>
      <c r="AIL545"/>
      <c r="AIM545"/>
      <c r="AIN545"/>
      <c r="AIO545"/>
      <c r="AIP545"/>
      <c r="AIQ545"/>
      <c r="AIR545"/>
      <c r="AIS545"/>
      <c r="AIT545"/>
      <c r="AIU545"/>
      <c r="AIV545"/>
      <c r="AIW545"/>
      <c r="AIX545"/>
      <c r="AIY545"/>
      <c r="AIZ545"/>
      <c r="AJA545"/>
      <c r="AJB545"/>
      <c r="AJC545"/>
      <c r="AJD545"/>
      <c r="AJE545"/>
      <c r="AJF545"/>
      <c r="AJG545"/>
      <c r="AJH545"/>
      <c r="AJI545"/>
      <c r="AJJ545"/>
      <c r="AJK545"/>
      <c r="AJL545"/>
      <c r="AJM545"/>
      <c r="AJN545"/>
      <c r="AJO545"/>
      <c r="AJP545"/>
      <c r="AJQ545"/>
      <c r="AJR545"/>
      <c r="AJS545"/>
      <c r="AJT545"/>
      <c r="AJU545"/>
      <c r="AJV545"/>
      <c r="AJW545"/>
      <c r="AJX545"/>
      <c r="AJY545"/>
      <c r="AJZ545"/>
      <c r="AKA545"/>
      <c r="AKB545"/>
      <c r="AKC545"/>
      <c r="AKD545"/>
      <c r="AKE545"/>
      <c r="AKF545"/>
      <c r="AKG545"/>
      <c r="AKH545"/>
      <c r="AKI545"/>
      <c r="AKJ545"/>
      <c r="AKK545"/>
      <c r="AKL545"/>
      <c r="AKM545"/>
      <c r="AKN545"/>
      <c r="AKO545"/>
      <c r="AKP545"/>
      <c r="AKQ545"/>
      <c r="AKR545"/>
      <c r="AKS545"/>
      <c r="AKT545"/>
      <c r="AKU545"/>
      <c r="AKV545"/>
      <c r="AKW545"/>
      <c r="AKX545"/>
      <c r="AKY545"/>
      <c r="AKZ545"/>
      <c r="ALA545"/>
      <c r="ALB545"/>
      <c r="ALC545"/>
      <c r="ALD545"/>
      <c r="ALE545"/>
      <c r="ALF545"/>
      <c r="ALG545"/>
      <c r="ALH545"/>
      <c r="ALI545"/>
      <c r="ALJ545"/>
      <c r="ALK545"/>
      <c r="ALL545"/>
      <c r="ALM545"/>
      <c r="ALN545"/>
      <c r="ALO545"/>
      <c r="ALP545"/>
      <c r="ALQ545"/>
      <c r="ALR545"/>
      <c r="ALS545"/>
      <c r="ALT545"/>
      <c r="ALU545"/>
      <c r="ALV545"/>
      <c r="ALW545"/>
      <c r="ALX545"/>
      <c r="ALY545"/>
      <c r="ALZ545"/>
      <c r="AMA545"/>
      <c r="AMB545"/>
      <c r="AMC545"/>
      <c r="AMD545"/>
      <c r="AME545"/>
      <c r="AMF545"/>
      <c r="AMG545"/>
      <c r="AMH545"/>
      <c r="AMI545"/>
      <c r="AMJ545"/>
      <c r="AMK545"/>
      <c r="AML545"/>
      <c r="AMM545"/>
    </row>
    <row r="546" spans="1:1027" ht="23.1" customHeight="1">
      <c r="A546" s="656"/>
      <c r="B546" s="657"/>
      <c r="C546" s="263"/>
      <c r="D546" s="263">
        <v>6059</v>
      </c>
      <c r="E546" s="654" t="s">
        <v>224</v>
      </c>
      <c r="F546" s="654"/>
      <c r="G546" s="265">
        <v>250696.52</v>
      </c>
      <c r="H546" s="265">
        <v>283186.39</v>
      </c>
      <c r="I546" s="273">
        <v>0</v>
      </c>
      <c r="J546" s="259">
        <f t="shared" si="61"/>
        <v>0</v>
      </c>
      <c r="K546" s="259">
        <f t="shared" si="62"/>
        <v>112.95984084661409</v>
      </c>
      <c r="L546" s="313"/>
      <c r="M546" s="313"/>
      <c r="N546" s="313"/>
      <c r="P546" s="267">
        <f t="shared" si="65"/>
        <v>32489.870000000024</v>
      </c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  <c r="TH546"/>
      <c r="TI546"/>
      <c r="TJ546"/>
      <c r="TK546"/>
      <c r="TL546"/>
      <c r="TM546"/>
      <c r="TN546"/>
      <c r="TO546"/>
      <c r="TP546"/>
      <c r="TQ546"/>
      <c r="TR546"/>
      <c r="TS546"/>
      <c r="TT546"/>
      <c r="TU546"/>
      <c r="TV546"/>
      <c r="TW546"/>
      <c r="TX546"/>
      <c r="TY546"/>
      <c r="TZ546"/>
      <c r="UA546"/>
      <c r="UB546"/>
      <c r="UC546"/>
      <c r="UD546"/>
      <c r="UE546"/>
      <c r="UF546"/>
      <c r="UG546"/>
      <c r="UH546"/>
      <c r="UI546"/>
      <c r="UJ546"/>
      <c r="UK546"/>
      <c r="UL546"/>
      <c r="UM546"/>
      <c r="UN546"/>
      <c r="UO546"/>
      <c r="UP546"/>
      <c r="UQ546"/>
      <c r="UR546"/>
      <c r="US546"/>
      <c r="UT546"/>
      <c r="UU546"/>
      <c r="UV546"/>
      <c r="UW546"/>
      <c r="UX546"/>
      <c r="UY546"/>
      <c r="UZ546"/>
      <c r="VA546"/>
      <c r="VB546"/>
      <c r="VC546"/>
      <c r="VD546"/>
      <c r="VE546"/>
      <c r="VF546"/>
      <c r="VG546"/>
      <c r="VH546"/>
      <c r="VI546"/>
      <c r="VJ546"/>
      <c r="VK546"/>
      <c r="VL546"/>
      <c r="VM546"/>
      <c r="VN546"/>
      <c r="VO546"/>
      <c r="VP546"/>
      <c r="VQ546"/>
      <c r="VR546"/>
      <c r="VS546"/>
      <c r="VT546"/>
      <c r="VU546"/>
      <c r="VV546"/>
      <c r="VW546"/>
      <c r="VX546"/>
      <c r="VY546"/>
      <c r="VZ546"/>
      <c r="WA546"/>
      <c r="WB546"/>
      <c r="WC546"/>
      <c r="WD546"/>
      <c r="WE546"/>
      <c r="WF546"/>
      <c r="WG546"/>
      <c r="WH546"/>
      <c r="WI546"/>
      <c r="WJ546"/>
      <c r="WK546"/>
      <c r="WL546"/>
      <c r="WM546"/>
      <c r="WN546"/>
      <c r="WO546"/>
      <c r="WP546"/>
      <c r="WQ546"/>
      <c r="WR546"/>
      <c r="WS546"/>
      <c r="WT546"/>
      <c r="WU546"/>
      <c r="WV546"/>
      <c r="WW546"/>
      <c r="WX546"/>
      <c r="WY546"/>
      <c r="WZ546"/>
      <c r="XA546"/>
      <c r="XB546"/>
      <c r="XC546"/>
      <c r="XD546"/>
      <c r="XE546"/>
      <c r="XF546"/>
      <c r="XG546"/>
      <c r="XH546"/>
      <c r="XI546"/>
      <c r="XJ546"/>
      <c r="XK546"/>
      <c r="XL546"/>
      <c r="XM546"/>
      <c r="XN546"/>
      <c r="XO546"/>
      <c r="XP546"/>
      <c r="XQ546"/>
      <c r="XR546"/>
      <c r="XS546"/>
      <c r="XT546"/>
      <c r="XU546"/>
      <c r="XV546"/>
      <c r="XW546"/>
      <c r="XX546"/>
      <c r="XY546"/>
      <c r="XZ546"/>
      <c r="YA546"/>
      <c r="YB546"/>
      <c r="YC546"/>
      <c r="YD546"/>
      <c r="YE546"/>
      <c r="YF546"/>
      <c r="YG546"/>
      <c r="YH546"/>
      <c r="YI546"/>
      <c r="YJ546"/>
      <c r="YK546"/>
      <c r="YL546"/>
      <c r="YM546"/>
      <c r="YN546"/>
      <c r="YO546"/>
      <c r="YP546"/>
      <c r="YQ546"/>
      <c r="YR546"/>
      <c r="YS546"/>
      <c r="YT546"/>
      <c r="YU546"/>
      <c r="YV546"/>
      <c r="YW546"/>
      <c r="YX546"/>
      <c r="YY546"/>
      <c r="YZ546"/>
      <c r="ZA546"/>
      <c r="ZB546"/>
      <c r="ZC546"/>
      <c r="ZD546"/>
      <c r="ZE546"/>
      <c r="ZF546"/>
      <c r="ZG546"/>
      <c r="ZH546"/>
      <c r="ZI546"/>
      <c r="ZJ546"/>
      <c r="ZK546"/>
      <c r="ZL546"/>
      <c r="ZM546"/>
      <c r="ZN546"/>
      <c r="ZO546"/>
      <c r="ZP546"/>
      <c r="ZQ546"/>
      <c r="ZR546"/>
      <c r="ZS546"/>
      <c r="ZT546"/>
      <c r="ZU546"/>
      <c r="ZV546"/>
      <c r="ZW546"/>
      <c r="ZX546"/>
      <c r="ZY546"/>
      <c r="ZZ546"/>
      <c r="AAA546"/>
      <c r="AAB546"/>
      <c r="AAC546"/>
      <c r="AAD546"/>
      <c r="AAE546"/>
      <c r="AAF546"/>
      <c r="AAG546"/>
      <c r="AAH546"/>
      <c r="AAI546"/>
      <c r="AAJ546"/>
      <c r="AAK546"/>
      <c r="AAL546"/>
      <c r="AAM546"/>
      <c r="AAN546"/>
      <c r="AAO546"/>
      <c r="AAP546"/>
      <c r="AAQ546"/>
      <c r="AAR546"/>
      <c r="AAS546"/>
      <c r="AAT546"/>
      <c r="AAU546"/>
      <c r="AAV546"/>
      <c r="AAW546"/>
      <c r="AAX546"/>
      <c r="AAY546"/>
      <c r="AAZ546"/>
      <c r="ABA546"/>
      <c r="ABB546"/>
      <c r="ABC546"/>
      <c r="ABD546"/>
      <c r="ABE546"/>
      <c r="ABF546"/>
      <c r="ABG546"/>
      <c r="ABH546"/>
      <c r="ABI546"/>
      <c r="ABJ546"/>
      <c r="ABK546"/>
      <c r="ABL546"/>
      <c r="ABM546"/>
      <c r="ABN546"/>
      <c r="ABO546"/>
      <c r="ABP546"/>
      <c r="ABQ546"/>
      <c r="ABR546"/>
      <c r="ABS546"/>
      <c r="ABT546"/>
      <c r="ABU546"/>
      <c r="ABV546"/>
      <c r="ABW546"/>
      <c r="ABX546"/>
      <c r="ABY546"/>
      <c r="ABZ546"/>
      <c r="ACA546"/>
      <c r="ACB546"/>
      <c r="ACC546"/>
      <c r="ACD546"/>
      <c r="ACE546"/>
      <c r="ACF546"/>
      <c r="ACG546"/>
      <c r="ACH546"/>
      <c r="ACI546"/>
      <c r="ACJ546"/>
      <c r="ACK546"/>
      <c r="ACL546"/>
      <c r="ACM546"/>
      <c r="ACN546"/>
      <c r="ACO546"/>
      <c r="ACP546"/>
      <c r="ACQ546"/>
      <c r="ACR546"/>
      <c r="ACS546"/>
      <c r="ACT546"/>
      <c r="ACU546"/>
      <c r="ACV546"/>
      <c r="ACW546"/>
      <c r="ACX546"/>
      <c r="ACY546"/>
      <c r="ACZ546"/>
      <c r="ADA546"/>
      <c r="ADB546"/>
      <c r="ADC546"/>
      <c r="ADD546"/>
      <c r="ADE546"/>
      <c r="ADF546"/>
      <c r="ADG546"/>
      <c r="ADH546"/>
      <c r="ADI546"/>
      <c r="ADJ546"/>
      <c r="ADK546"/>
      <c r="ADL546"/>
      <c r="ADM546"/>
      <c r="ADN546"/>
      <c r="ADO546"/>
      <c r="ADP546"/>
      <c r="ADQ546"/>
      <c r="ADR546"/>
      <c r="ADS546"/>
      <c r="ADT546"/>
      <c r="ADU546"/>
      <c r="ADV546"/>
      <c r="ADW546"/>
      <c r="ADX546"/>
      <c r="ADY546"/>
      <c r="ADZ546"/>
      <c r="AEA546"/>
      <c r="AEB546"/>
      <c r="AEC546"/>
      <c r="AED546"/>
      <c r="AEE546"/>
      <c r="AEF546"/>
      <c r="AEG546"/>
      <c r="AEH546"/>
      <c r="AEI546"/>
      <c r="AEJ546"/>
      <c r="AEK546"/>
      <c r="AEL546"/>
      <c r="AEM546"/>
      <c r="AEN546"/>
      <c r="AEO546"/>
      <c r="AEP546"/>
      <c r="AEQ546"/>
      <c r="AER546"/>
      <c r="AES546"/>
      <c r="AET546"/>
      <c r="AEU546"/>
      <c r="AEV546"/>
      <c r="AEW546"/>
      <c r="AEX546"/>
      <c r="AEY546"/>
      <c r="AEZ546"/>
      <c r="AFA546"/>
      <c r="AFB546"/>
      <c r="AFC546"/>
      <c r="AFD546"/>
      <c r="AFE546"/>
      <c r="AFF546"/>
      <c r="AFG546"/>
      <c r="AFH546"/>
      <c r="AFI546"/>
      <c r="AFJ546"/>
      <c r="AFK546"/>
      <c r="AFL546"/>
      <c r="AFM546"/>
      <c r="AFN546"/>
      <c r="AFO546"/>
      <c r="AFP546"/>
      <c r="AFQ546"/>
      <c r="AFR546"/>
      <c r="AFS546"/>
      <c r="AFT546"/>
      <c r="AFU546"/>
      <c r="AFV546"/>
      <c r="AFW546"/>
      <c r="AFX546"/>
      <c r="AFY546"/>
      <c r="AFZ546"/>
      <c r="AGA546"/>
      <c r="AGB546"/>
      <c r="AGC546"/>
      <c r="AGD546"/>
      <c r="AGE546"/>
      <c r="AGF546"/>
      <c r="AGG546"/>
      <c r="AGH546"/>
      <c r="AGI546"/>
      <c r="AGJ546"/>
      <c r="AGK546"/>
      <c r="AGL546"/>
      <c r="AGM546"/>
      <c r="AGN546"/>
      <c r="AGO546"/>
      <c r="AGP546"/>
      <c r="AGQ546"/>
      <c r="AGR546"/>
      <c r="AGS546"/>
      <c r="AGT546"/>
      <c r="AGU546"/>
      <c r="AGV546"/>
      <c r="AGW546"/>
      <c r="AGX546"/>
      <c r="AGY546"/>
      <c r="AGZ546"/>
      <c r="AHA546"/>
      <c r="AHB546"/>
      <c r="AHC546"/>
      <c r="AHD546"/>
      <c r="AHE546"/>
      <c r="AHF546"/>
      <c r="AHG546"/>
      <c r="AHH546"/>
      <c r="AHI546"/>
      <c r="AHJ546"/>
      <c r="AHK546"/>
      <c r="AHL546"/>
      <c r="AHM546"/>
      <c r="AHN546"/>
      <c r="AHO546"/>
      <c r="AHP546"/>
      <c r="AHQ546"/>
      <c r="AHR546"/>
      <c r="AHS546"/>
      <c r="AHT546"/>
      <c r="AHU546"/>
      <c r="AHV546"/>
      <c r="AHW546"/>
      <c r="AHX546"/>
      <c r="AHY546"/>
      <c r="AHZ546"/>
      <c r="AIA546"/>
      <c r="AIB546"/>
      <c r="AIC546"/>
      <c r="AID546"/>
      <c r="AIE546"/>
      <c r="AIF546"/>
      <c r="AIG546"/>
      <c r="AIH546"/>
      <c r="AII546"/>
      <c r="AIJ546"/>
      <c r="AIK546"/>
      <c r="AIL546"/>
      <c r="AIM546"/>
      <c r="AIN546"/>
      <c r="AIO546"/>
      <c r="AIP546"/>
      <c r="AIQ546"/>
      <c r="AIR546"/>
      <c r="AIS546"/>
      <c r="AIT546"/>
      <c r="AIU546"/>
      <c r="AIV546"/>
      <c r="AIW546"/>
      <c r="AIX546"/>
      <c r="AIY546"/>
      <c r="AIZ546"/>
      <c r="AJA546"/>
      <c r="AJB546"/>
      <c r="AJC546"/>
      <c r="AJD546"/>
      <c r="AJE546"/>
      <c r="AJF546"/>
      <c r="AJG546"/>
      <c r="AJH546"/>
      <c r="AJI546"/>
      <c r="AJJ546"/>
      <c r="AJK546"/>
      <c r="AJL546"/>
      <c r="AJM546"/>
      <c r="AJN546"/>
      <c r="AJO546"/>
      <c r="AJP546"/>
      <c r="AJQ546"/>
      <c r="AJR546"/>
      <c r="AJS546"/>
      <c r="AJT546"/>
      <c r="AJU546"/>
      <c r="AJV546"/>
      <c r="AJW546"/>
      <c r="AJX546"/>
      <c r="AJY546"/>
      <c r="AJZ546"/>
      <c r="AKA546"/>
      <c r="AKB546"/>
      <c r="AKC546"/>
      <c r="AKD546"/>
      <c r="AKE546"/>
      <c r="AKF546"/>
      <c r="AKG546"/>
      <c r="AKH546"/>
      <c r="AKI546"/>
      <c r="AKJ546"/>
      <c r="AKK546"/>
      <c r="AKL546"/>
      <c r="AKM546"/>
      <c r="AKN546"/>
      <c r="AKO546"/>
      <c r="AKP546"/>
      <c r="AKQ546"/>
      <c r="AKR546"/>
      <c r="AKS546"/>
      <c r="AKT546"/>
      <c r="AKU546"/>
      <c r="AKV546"/>
      <c r="AKW546"/>
      <c r="AKX546"/>
      <c r="AKY546"/>
      <c r="AKZ546"/>
      <c r="ALA546"/>
      <c r="ALB546"/>
      <c r="ALC546"/>
      <c r="ALD546"/>
      <c r="ALE546"/>
      <c r="ALF546"/>
      <c r="ALG546"/>
      <c r="ALH546"/>
      <c r="ALI546"/>
      <c r="ALJ546"/>
      <c r="ALK546"/>
      <c r="ALL546"/>
      <c r="ALM546"/>
      <c r="ALN546"/>
      <c r="ALO546"/>
      <c r="ALP546"/>
      <c r="ALQ546"/>
      <c r="ALR546"/>
      <c r="ALS546"/>
      <c r="ALT546"/>
      <c r="ALU546"/>
      <c r="ALV546"/>
      <c r="ALW546"/>
      <c r="ALX546"/>
      <c r="ALY546"/>
      <c r="ALZ546"/>
      <c r="AMA546"/>
      <c r="AMB546"/>
      <c r="AMC546"/>
      <c r="AMD546"/>
      <c r="AME546"/>
      <c r="AMF546"/>
      <c r="AMG546"/>
      <c r="AMH546"/>
      <c r="AMI546"/>
      <c r="AMJ546"/>
      <c r="AMK546"/>
      <c r="AML546"/>
      <c r="AMM546"/>
    </row>
    <row r="547" spans="1:1027" ht="23.1" customHeight="1">
      <c r="A547" s="655"/>
      <c r="B547" s="655"/>
      <c r="C547" s="263"/>
      <c r="D547" s="263">
        <v>6800</v>
      </c>
      <c r="E547" s="654" t="s">
        <v>395</v>
      </c>
      <c r="F547" s="654"/>
      <c r="G547" s="265">
        <v>374085.63</v>
      </c>
      <c r="H547" s="265">
        <v>331095.76</v>
      </c>
      <c r="I547" s="273">
        <v>0</v>
      </c>
      <c r="J547" s="259">
        <f t="shared" si="61"/>
        <v>0</v>
      </c>
      <c r="K547" s="259">
        <f t="shared" si="62"/>
        <v>88.50801352620789</v>
      </c>
      <c r="L547" s="313"/>
      <c r="M547" s="313"/>
      <c r="N547" s="313"/>
      <c r="P547" s="26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  <c r="SD547"/>
      <c r="SE547"/>
      <c r="SF547"/>
      <c r="SG547"/>
      <c r="SH547"/>
      <c r="SI547"/>
      <c r="SJ547"/>
      <c r="SK547"/>
      <c r="SL547"/>
      <c r="SM547"/>
      <c r="SN547"/>
      <c r="SO547"/>
      <c r="SP547"/>
      <c r="SQ547"/>
      <c r="SR547"/>
      <c r="SS547"/>
      <c r="ST547"/>
      <c r="SU547"/>
      <c r="SV547"/>
      <c r="SW547"/>
      <c r="SX547"/>
      <c r="SY547"/>
      <c r="SZ547"/>
      <c r="TA547"/>
      <c r="TB547"/>
      <c r="TC547"/>
      <c r="TD547"/>
      <c r="TE547"/>
      <c r="TF547"/>
      <c r="TG547"/>
      <c r="TH547"/>
      <c r="TI547"/>
      <c r="TJ547"/>
      <c r="TK547"/>
      <c r="TL547"/>
      <c r="TM547"/>
      <c r="TN547"/>
      <c r="TO547"/>
      <c r="TP547"/>
      <c r="TQ547"/>
      <c r="TR547"/>
      <c r="TS547"/>
      <c r="TT547"/>
      <c r="TU547"/>
      <c r="TV547"/>
      <c r="TW547"/>
      <c r="TX547"/>
      <c r="TY547"/>
      <c r="TZ547"/>
      <c r="UA547"/>
      <c r="UB547"/>
      <c r="UC547"/>
      <c r="UD547"/>
      <c r="UE547"/>
      <c r="UF547"/>
      <c r="UG547"/>
      <c r="UH547"/>
      <c r="UI547"/>
      <c r="UJ547"/>
      <c r="UK547"/>
      <c r="UL547"/>
      <c r="UM547"/>
      <c r="UN547"/>
      <c r="UO547"/>
      <c r="UP547"/>
      <c r="UQ547"/>
      <c r="UR547"/>
      <c r="US547"/>
      <c r="UT547"/>
      <c r="UU547"/>
      <c r="UV547"/>
      <c r="UW547"/>
      <c r="UX547"/>
      <c r="UY547"/>
      <c r="UZ547"/>
      <c r="VA547"/>
      <c r="VB547"/>
      <c r="VC547"/>
      <c r="VD547"/>
      <c r="VE547"/>
      <c r="VF547"/>
      <c r="VG547"/>
      <c r="VH547"/>
      <c r="VI547"/>
      <c r="VJ547"/>
      <c r="VK547"/>
      <c r="VL547"/>
      <c r="VM547"/>
      <c r="VN547"/>
      <c r="VO547"/>
      <c r="VP547"/>
      <c r="VQ547"/>
      <c r="VR547"/>
      <c r="VS547"/>
      <c r="VT547"/>
      <c r="VU547"/>
      <c r="VV547"/>
      <c r="VW547"/>
      <c r="VX547"/>
      <c r="VY547"/>
      <c r="VZ547"/>
      <c r="WA547"/>
      <c r="WB547"/>
      <c r="WC547"/>
      <c r="WD547"/>
      <c r="WE547"/>
      <c r="WF547"/>
      <c r="WG547"/>
      <c r="WH547"/>
      <c r="WI547"/>
      <c r="WJ547"/>
      <c r="WK547"/>
      <c r="WL547"/>
      <c r="WM547"/>
      <c r="WN547"/>
      <c r="WO547"/>
      <c r="WP547"/>
      <c r="WQ547"/>
      <c r="WR547"/>
      <c r="WS547"/>
      <c r="WT547"/>
      <c r="WU547"/>
      <c r="WV547"/>
      <c r="WW547"/>
      <c r="WX547"/>
      <c r="WY547"/>
      <c r="WZ547"/>
      <c r="XA547"/>
      <c r="XB547"/>
      <c r="XC547"/>
      <c r="XD547"/>
      <c r="XE547"/>
      <c r="XF547"/>
      <c r="XG547"/>
      <c r="XH547"/>
      <c r="XI547"/>
      <c r="XJ547"/>
      <c r="XK547"/>
      <c r="XL547"/>
      <c r="XM547"/>
      <c r="XN547"/>
      <c r="XO547"/>
      <c r="XP547"/>
      <c r="XQ547"/>
      <c r="XR547"/>
      <c r="XS547"/>
      <c r="XT547"/>
      <c r="XU547"/>
      <c r="XV547"/>
      <c r="XW547"/>
      <c r="XX547"/>
      <c r="XY547"/>
      <c r="XZ547"/>
      <c r="YA547"/>
      <c r="YB547"/>
      <c r="YC547"/>
      <c r="YD547"/>
      <c r="YE547"/>
      <c r="YF547"/>
      <c r="YG547"/>
      <c r="YH547"/>
      <c r="YI547"/>
      <c r="YJ547"/>
      <c r="YK547"/>
      <c r="YL547"/>
      <c r="YM547"/>
      <c r="YN547"/>
      <c r="YO547"/>
      <c r="YP547"/>
      <c r="YQ547"/>
      <c r="YR547"/>
      <c r="YS547"/>
      <c r="YT547"/>
      <c r="YU547"/>
      <c r="YV547"/>
      <c r="YW547"/>
      <c r="YX547"/>
      <c r="YY547"/>
      <c r="YZ547"/>
      <c r="ZA547"/>
      <c r="ZB547"/>
      <c r="ZC547"/>
      <c r="ZD547"/>
      <c r="ZE547"/>
      <c r="ZF547"/>
      <c r="ZG547"/>
      <c r="ZH547"/>
      <c r="ZI547"/>
      <c r="ZJ547"/>
      <c r="ZK547"/>
      <c r="ZL547"/>
      <c r="ZM547"/>
      <c r="ZN547"/>
      <c r="ZO547"/>
      <c r="ZP547"/>
      <c r="ZQ547"/>
      <c r="ZR547"/>
      <c r="ZS547"/>
      <c r="ZT547"/>
      <c r="ZU547"/>
      <c r="ZV547"/>
      <c r="ZW547"/>
      <c r="ZX547"/>
      <c r="ZY547"/>
      <c r="ZZ547"/>
      <c r="AAA547"/>
      <c r="AAB547"/>
      <c r="AAC547"/>
      <c r="AAD547"/>
      <c r="AAE547"/>
      <c r="AAF547"/>
      <c r="AAG547"/>
      <c r="AAH547"/>
      <c r="AAI547"/>
      <c r="AAJ547"/>
      <c r="AAK547"/>
      <c r="AAL547"/>
      <c r="AAM547"/>
      <c r="AAN547"/>
      <c r="AAO547"/>
      <c r="AAP547"/>
      <c r="AAQ547"/>
      <c r="AAR547"/>
      <c r="AAS547"/>
      <c r="AAT547"/>
      <c r="AAU547"/>
      <c r="AAV547"/>
      <c r="AAW547"/>
      <c r="AAX547"/>
      <c r="AAY547"/>
      <c r="AAZ547"/>
      <c r="ABA547"/>
      <c r="ABB547"/>
      <c r="ABC547"/>
      <c r="ABD547"/>
      <c r="ABE547"/>
      <c r="ABF547"/>
      <c r="ABG547"/>
      <c r="ABH547"/>
      <c r="ABI547"/>
      <c r="ABJ547"/>
      <c r="ABK547"/>
      <c r="ABL547"/>
      <c r="ABM547"/>
      <c r="ABN547"/>
      <c r="ABO547"/>
      <c r="ABP547"/>
      <c r="ABQ547"/>
      <c r="ABR547"/>
      <c r="ABS547"/>
      <c r="ABT547"/>
      <c r="ABU547"/>
      <c r="ABV547"/>
      <c r="ABW547"/>
      <c r="ABX547"/>
      <c r="ABY547"/>
      <c r="ABZ547"/>
      <c r="ACA547"/>
      <c r="ACB547"/>
      <c r="ACC547"/>
      <c r="ACD547"/>
      <c r="ACE547"/>
      <c r="ACF547"/>
      <c r="ACG547"/>
      <c r="ACH547"/>
      <c r="ACI547"/>
      <c r="ACJ547"/>
      <c r="ACK547"/>
      <c r="ACL547"/>
      <c r="ACM547"/>
      <c r="ACN547"/>
      <c r="ACO547"/>
      <c r="ACP547"/>
      <c r="ACQ547"/>
      <c r="ACR547"/>
      <c r="ACS547"/>
      <c r="ACT547"/>
      <c r="ACU547"/>
      <c r="ACV547"/>
      <c r="ACW547"/>
      <c r="ACX547"/>
      <c r="ACY547"/>
      <c r="ACZ547"/>
      <c r="ADA547"/>
      <c r="ADB547"/>
      <c r="ADC547"/>
      <c r="ADD547"/>
      <c r="ADE547"/>
      <c r="ADF547"/>
      <c r="ADG547"/>
      <c r="ADH547"/>
      <c r="ADI547"/>
      <c r="ADJ547"/>
      <c r="ADK547"/>
      <c r="ADL547"/>
      <c r="ADM547"/>
      <c r="ADN547"/>
      <c r="ADO547"/>
      <c r="ADP547"/>
      <c r="ADQ547"/>
      <c r="ADR547"/>
      <c r="ADS547"/>
      <c r="ADT547"/>
      <c r="ADU547"/>
      <c r="ADV547"/>
      <c r="ADW547"/>
      <c r="ADX547"/>
      <c r="ADY547"/>
      <c r="ADZ547"/>
      <c r="AEA547"/>
      <c r="AEB547"/>
      <c r="AEC547"/>
      <c r="AED547"/>
      <c r="AEE547"/>
      <c r="AEF547"/>
      <c r="AEG547"/>
      <c r="AEH547"/>
      <c r="AEI547"/>
      <c r="AEJ547"/>
      <c r="AEK547"/>
      <c r="AEL547"/>
      <c r="AEM547"/>
      <c r="AEN547"/>
      <c r="AEO547"/>
      <c r="AEP547"/>
      <c r="AEQ547"/>
      <c r="AER547"/>
      <c r="AES547"/>
      <c r="AET547"/>
      <c r="AEU547"/>
      <c r="AEV547"/>
      <c r="AEW547"/>
      <c r="AEX547"/>
      <c r="AEY547"/>
      <c r="AEZ547"/>
      <c r="AFA547"/>
      <c r="AFB547"/>
      <c r="AFC547"/>
      <c r="AFD547"/>
      <c r="AFE547"/>
      <c r="AFF547"/>
      <c r="AFG547"/>
      <c r="AFH547"/>
      <c r="AFI547"/>
      <c r="AFJ547"/>
      <c r="AFK547"/>
      <c r="AFL547"/>
      <c r="AFM547"/>
      <c r="AFN547"/>
      <c r="AFO547"/>
      <c r="AFP547"/>
      <c r="AFQ547"/>
      <c r="AFR547"/>
      <c r="AFS547"/>
      <c r="AFT547"/>
      <c r="AFU547"/>
      <c r="AFV547"/>
      <c r="AFW547"/>
      <c r="AFX547"/>
      <c r="AFY547"/>
      <c r="AFZ547"/>
      <c r="AGA547"/>
      <c r="AGB547"/>
      <c r="AGC547"/>
      <c r="AGD547"/>
      <c r="AGE547"/>
      <c r="AGF547"/>
      <c r="AGG547"/>
      <c r="AGH547"/>
      <c r="AGI547"/>
      <c r="AGJ547"/>
      <c r="AGK547"/>
      <c r="AGL547"/>
      <c r="AGM547"/>
      <c r="AGN547"/>
      <c r="AGO547"/>
      <c r="AGP547"/>
      <c r="AGQ547"/>
      <c r="AGR547"/>
      <c r="AGS547"/>
      <c r="AGT547"/>
      <c r="AGU547"/>
      <c r="AGV547"/>
      <c r="AGW547"/>
      <c r="AGX547"/>
      <c r="AGY547"/>
      <c r="AGZ547"/>
      <c r="AHA547"/>
      <c r="AHB547"/>
      <c r="AHC547"/>
      <c r="AHD547"/>
      <c r="AHE547"/>
      <c r="AHF547"/>
      <c r="AHG547"/>
      <c r="AHH547"/>
      <c r="AHI547"/>
      <c r="AHJ547"/>
      <c r="AHK547"/>
      <c r="AHL547"/>
      <c r="AHM547"/>
      <c r="AHN547"/>
      <c r="AHO547"/>
      <c r="AHP547"/>
      <c r="AHQ547"/>
      <c r="AHR547"/>
      <c r="AHS547"/>
      <c r="AHT547"/>
      <c r="AHU547"/>
      <c r="AHV547"/>
      <c r="AHW547"/>
      <c r="AHX547"/>
      <c r="AHY547"/>
      <c r="AHZ547"/>
      <c r="AIA547"/>
      <c r="AIB547"/>
      <c r="AIC547"/>
      <c r="AID547"/>
      <c r="AIE547"/>
      <c r="AIF547"/>
      <c r="AIG547"/>
      <c r="AIH547"/>
      <c r="AII547"/>
      <c r="AIJ547"/>
      <c r="AIK547"/>
      <c r="AIL547"/>
      <c r="AIM547"/>
      <c r="AIN547"/>
      <c r="AIO547"/>
      <c r="AIP547"/>
      <c r="AIQ547"/>
      <c r="AIR547"/>
      <c r="AIS547"/>
      <c r="AIT547"/>
      <c r="AIU547"/>
      <c r="AIV547"/>
      <c r="AIW547"/>
      <c r="AIX547"/>
      <c r="AIY547"/>
      <c r="AIZ547"/>
      <c r="AJA547"/>
      <c r="AJB547"/>
      <c r="AJC547"/>
      <c r="AJD547"/>
      <c r="AJE547"/>
      <c r="AJF547"/>
      <c r="AJG547"/>
      <c r="AJH547"/>
      <c r="AJI547"/>
      <c r="AJJ547"/>
      <c r="AJK547"/>
      <c r="AJL547"/>
      <c r="AJM547"/>
      <c r="AJN547"/>
      <c r="AJO547"/>
      <c r="AJP547"/>
      <c r="AJQ547"/>
      <c r="AJR547"/>
      <c r="AJS547"/>
      <c r="AJT547"/>
      <c r="AJU547"/>
      <c r="AJV547"/>
      <c r="AJW547"/>
      <c r="AJX547"/>
      <c r="AJY547"/>
      <c r="AJZ547"/>
      <c r="AKA547"/>
      <c r="AKB547"/>
      <c r="AKC547"/>
      <c r="AKD547"/>
      <c r="AKE547"/>
      <c r="AKF547"/>
      <c r="AKG547"/>
      <c r="AKH547"/>
      <c r="AKI547"/>
      <c r="AKJ547"/>
      <c r="AKK547"/>
      <c r="AKL547"/>
      <c r="AKM547"/>
      <c r="AKN547"/>
      <c r="AKO547"/>
      <c r="AKP547"/>
      <c r="AKQ547"/>
      <c r="AKR547"/>
      <c r="AKS547"/>
      <c r="AKT547"/>
      <c r="AKU547"/>
      <c r="AKV547"/>
      <c r="AKW547"/>
      <c r="AKX547"/>
      <c r="AKY547"/>
      <c r="AKZ547"/>
      <c r="ALA547"/>
      <c r="ALB547"/>
      <c r="ALC547"/>
      <c r="ALD547"/>
      <c r="ALE547"/>
      <c r="ALF547"/>
      <c r="ALG547"/>
      <c r="ALH547"/>
      <c r="ALI547"/>
      <c r="ALJ547"/>
      <c r="ALK547"/>
      <c r="ALL547"/>
      <c r="ALM547"/>
      <c r="ALN547"/>
      <c r="ALO547"/>
      <c r="ALP547"/>
      <c r="ALQ547"/>
      <c r="ALR547"/>
      <c r="ALS547"/>
      <c r="ALT547"/>
      <c r="ALU547"/>
      <c r="ALV547"/>
      <c r="ALW547"/>
      <c r="ALX547"/>
      <c r="ALY547"/>
      <c r="ALZ547"/>
      <c r="AMA547"/>
      <c r="AMB547"/>
      <c r="AMC547"/>
      <c r="AMD547"/>
      <c r="AME547"/>
      <c r="AMF547"/>
      <c r="AMG547"/>
      <c r="AMH547"/>
      <c r="AMI547"/>
      <c r="AMJ547"/>
      <c r="AMK547"/>
      <c r="AML547"/>
      <c r="AMM547"/>
    </row>
    <row r="548" spans="1:1027" s="260" customFormat="1" ht="23.1" customHeight="1">
      <c r="A548" s="655"/>
      <c r="B548" s="655"/>
      <c r="C548" s="254">
        <v>90095</v>
      </c>
      <c r="D548" s="254"/>
      <c r="E548" s="669" t="s">
        <v>70</v>
      </c>
      <c r="F548" s="669"/>
      <c r="G548" s="272">
        <f>SUM(G549:G562)</f>
        <v>1764453</v>
      </c>
      <c r="H548" s="272">
        <f>SUM(H549:H562)</f>
        <v>1808810</v>
      </c>
      <c r="I548" s="272">
        <f>SUM(I549:I562)</f>
        <v>500843.08</v>
      </c>
      <c r="J548" s="259">
        <f t="shared" si="61"/>
        <v>27.689092828987015</v>
      </c>
      <c r="K548" s="259">
        <f t="shared" si="62"/>
        <v>102.51392357858214</v>
      </c>
      <c r="L548" s="313"/>
      <c r="M548" s="313"/>
      <c r="N548" s="313"/>
      <c r="P548" s="261">
        <f t="shared" ref="P548:P557" si="66">H548-G548</f>
        <v>44357</v>
      </c>
    </row>
    <row r="549" spans="1:1027" ht="31.35" customHeight="1">
      <c r="A549" s="655"/>
      <c r="B549" s="655"/>
      <c r="C549" s="263"/>
      <c r="D549" s="263">
        <v>4010</v>
      </c>
      <c r="E549" s="654" t="s">
        <v>220</v>
      </c>
      <c r="F549" s="654"/>
      <c r="G549" s="265">
        <v>104680</v>
      </c>
      <c r="H549" s="265">
        <v>116680</v>
      </c>
      <c r="I549" s="266">
        <v>44687.68</v>
      </c>
      <c r="J549" s="259">
        <f t="shared" si="61"/>
        <v>38.299348645869038</v>
      </c>
      <c r="K549" s="259">
        <f t="shared" si="62"/>
        <v>111.46350783339702</v>
      </c>
      <c r="L549" s="313"/>
      <c r="M549" s="313"/>
      <c r="N549" s="313">
        <f>I549+I550+I551+I552</f>
        <v>59487.98</v>
      </c>
      <c r="P549" s="267">
        <f t="shared" si="66"/>
        <v>12000</v>
      </c>
      <c r="R549" s="267">
        <f>SUM(H562:H562)</f>
        <v>40000</v>
      </c>
      <c r="S549" s="267">
        <f>SUM(I562:I562)</f>
        <v>0</v>
      </c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  <c r="TE549"/>
      <c r="TF549"/>
      <c r="TG549"/>
      <c r="TH549"/>
      <c r="TI549"/>
      <c r="TJ549"/>
      <c r="TK549"/>
      <c r="TL549"/>
      <c r="TM549"/>
      <c r="TN549"/>
      <c r="TO549"/>
      <c r="TP549"/>
      <c r="TQ549"/>
      <c r="TR549"/>
      <c r="TS549"/>
      <c r="TT549"/>
      <c r="TU549"/>
      <c r="TV549"/>
      <c r="TW549"/>
      <c r="TX549"/>
      <c r="TY549"/>
      <c r="TZ549"/>
      <c r="UA549"/>
      <c r="UB549"/>
      <c r="UC549"/>
      <c r="UD549"/>
      <c r="UE549"/>
      <c r="UF549"/>
      <c r="UG549"/>
      <c r="UH549"/>
      <c r="UI549"/>
      <c r="UJ549"/>
      <c r="UK549"/>
      <c r="UL549"/>
      <c r="UM549"/>
      <c r="UN549"/>
      <c r="UO549"/>
      <c r="UP549"/>
      <c r="UQ549"/>
      <c r="UR549"/>
      <c r="US549"/>
      <c r="UT549"/>
      <c r="UU549"/>
      <c r="UV549"/>
      <c r="UW549"/>
      <c r="UX549"/>
      <c r="UY549"/>
      <c r="UZ549"/>
      <c r="VA549"/>
      <c r="VB549"/>
      <c r="VC549"/>
      <c r="VD549"/>
      <c r="VE549"/>
      <c r="VF549"/>
      <c r="VG549"/>
      <c r="VH549"/>
      <c r="VI549"/>
      <c r="VJ549"/>
      <c r="VK549"/>
      <c r="VL549"/>
      <c r="VM549"/>
      <c r="VN549"/>
      <c r="VO549"/>
      <c r="VP549"/>
      <c r="VQ549"/>
      <c r="VR549"/>
      <c r="VS549"/>
      <c r="VT549"/>
      <c r="VU549"/>
      <c r="VV549"/>
      <c r="VW549"/>
      <c r="VX549"/>
      <c r="VY549"/>
      <c r="VZ549"/>
      <c r="WA549"/>
      <c r="WB549"/>
      <c r="WC549"/>
      <c r="WD549"/>
      <c r="WE549"/>
      <c r="WF549"/>
      <c r="WG549"/>
      <c r="WH549"/>
      <c r="WI549"/>
      <c r="WJ549"/>
      <c r="WK549"/>
      <c r="WL549"/>
      <c r="WM549"/>
      <c r="WN549"/>
      <c r="WO549"/>
      <c r="WP549"/>
      <c r="WQ549"/>
      <c r="WR549"/>
      <c r="WS549"/>
      <c r="WT549"/>
      <c r="WU549"/>
      <c r="WV549"/>
      <c r="WW549"/>
      <c r="WX549"/>
      <c r="WY549"/>
      <c r="WZ549"/>
      <c r="XA549"/>
      <c r="XB549"/>
      <c r="XC549"/>
      <c r="XD549"/>
      <c r="XE549"/>
      <c r="XF549"/>
      <c r="XG549"/>
      <c r="XH549"/>
      <c r="XI549"/>
      <c r="XJ549"/>
      <c r="XK549"/>
      <c r="XL549"/>
      <c r="XM549"/>
      <c r="XN549"/>
      <c r="XO549"/>
      <c r="XP549"/>
      <c r="XQ549"/>
      <c r="XR549"/>
      <c r="XS549"/>
      <c r="XT549"/>
      <c r="XU549"/>
      <c r="XV549"/>
      <c r="XW549"/>
      <c r="XX549"/>
      <c r="XY549"/>
      <c r="XZ549"/>
      <c r="YA549"/>
      <c r="YB549"/>
      <c r="YC549"/>
      <c r="YD549"/>
      <c r="YE549"/>
      <c r="YF549"/>
      <c r="YG549"/>
      <c r="YH549"/>
      <c r="YI549"/>
      <c r="YJ549"/>
      <c r="YK549"/>
      <c r="YL549"/>
      <c r="YM549"/>
      <c r="YN549"/>
      <c r="YO549"/>
      <c r="YP549"/>
      <c r="YQ549"/>
      <c r="YR549"/>
      <c r="YS549"/>
      <c r="YT549"/>
      <c r="YU549"/>
      <c r="YV549"/>
      <c r="YW549"/>
      <c r="YX549"/>
      <c r="YY549"/>
      <c r="YZ549"/>
      <c r="ZA549"/>
      <c r="ZB549"/>
      <c r="ZC549"/>
      <c r="ZD549"/>
      <c r="ZE549"/>
      <c r="ZF549"/>
      <c r="ZG549"/>
      <c r="ZH549"/>
      <c r="ZI549"/>
      <c r="ZJ549"/>
      <c r="ZK549"/>
      <c r="ZL549"/>
      <c r="ZM549"/>
      <c r="ZN549"/>
      <c r="ZO549"/>
      <c r="ZP549"/>
      <c r="ZQ549"/>
      <c r="ZR549"/>
      <c r="ZS549"/>
      <c r="ZT549"/>
      <c r="ZU549"/>
      <c r="ZV549"/>
      <c r="ZW549"/>
      <c r="ZX549"/>
      <c r="ZY549"/>
      <c r="ZZ549"/>
      <c r="AAA549"/>
      <c r="AAB549"/>
      <c r="AAC549"/>
      <c r="AAD549"/>
      <c r="AAE549"/>
      <c r="AAF549"/>
      <c r="AAG549"/>
      <c r="AAH549"/>
      <c r="AAI549"/>
      <c r="AAJ549"/>
      <c r="AAK549"/>
      <c r="AAL549"/>
      <c r="AAM549"/>
      <c r="AAN549"/>
      <c r="AAO549"/>
      <c r="AAP549"/>
      <c r="AAQ549"/>
      <c r="AAR549"/>
      <c r="AAS549"/>
      <c r="AAT549"/>
      <c r="AAU549"/>
      <c r="AAV549"/>
      <c r="AAW549"/>
      <c r="AAX549"/>
      <c r="AAY549"/>
      <c r="AAZ549"/>
      <c r="ABA549"/>
      <c r="ABB549"/>
      <c r="ABC549"/>
      <c r="ABD549"/>
      <c r="ABE549"/>
      <c r="ABF549"/>
      <c r="ABG549"/>
      <c r="ABH549"/>
      <c r="ABI549"/>
      <c r="ABJ549"/>
      <c r="ABK549"/>
      <c r="ABL549"/>
      <c r="ABM549"/>
      <c r="ABN549"/>
      <c r="ABO549"/>
      <c r="ABP549"/>
      <c r="ABQ549"/>
      <c r="ABR549"/>
      <c r="ABS549"/>
      <c r="ABT549"/>
      <c r="ABU549"/>
      <c r="ABV549"/>
      <c r="ABW549"/>
      <c r="ABX549"/>
      <c r="ABY549"/>
      <c r="ABZ549"/>
      <c r="ACA549"/>
      <c r="ACB549"/>
      <c r="ACC549"/>
      <c r="ACD549"/>
      <c r="ACE549"/>
      <c r="ACF549"/>
      <c r="ACG549"/>
      <c r="ACH549"/>
      <c r="ACI549"/>
      <c r="ACJ549"/>
      <c r="ACK549"/>
      <c r="ACL549"/>
      <c r="ACM549"/>
      <c r="ACN549"/>
      <c r="ACO549"/>
      <c r="ACP549"/>
      <c r="ACQ549"/>
      <c r="ACR549"/>
      <c r="ACS549"/>
      <c r="ACT549"/>
      <c r="ACU549"/>
      <c r="ACV549"/>
      <c r="ACW549"/>
      <c r="ACX549"/>
      <c r="ACY549"/>
      <c r="ACZ549"/>
      <c r="ADA549"/>
      <c r="ADB549"/>
      <c r="ADC549"/>
      <c r="ADD549"/>
      <c r="ADE549"/>
      <c r="ADF549"/>
      <c r="ADG549"/>
      <c r="ADH549"/>
      <c r="ADI549"/>
      <c r="ADJ549"/>
      <c r="ADK549"/>
      <c r="ADL549"/>
      <c r="ADM549"/>
      <c r="ADN549"/>
      <c r="ADO549"/>
      <c r="ADP549"/>
      <c r="ADQ549"/>
      <c r="ADR549"/>
      <c r="ADS549"/>
      <c r="ADT549"/>
      <c r="ADU549"/>
      <c r="ADV549"/>
      <c r="ADW549"/>
      <c r="ADX549"/>
      <c r="ADY549"/>
      <c r="ADZ549"/>
      <c r="AEA549"/>
      <c r="AEB549"/>
      <c r="AEC549"/>
      <c r="AED549"/>
      <c r="AEE549"/>
      <c r="AEF549"/>
      <c r="AEG549"/>
      <c r="AEH549"/>
      <c r="AEI549"/>
      <c r="AEJ549"/>
      <c r="AEK549"/>
      <c r="AEL549"/>
      <c r="AEM549"/>
      <c r="AEN549"/>
      <c r="AEO549"/>
      <c r="AEP549"/>
      <c r="AEQ549"/>
      <c r="AER549"/>
      <c r="AES549"/>
      <c r="AET549"/>
      <c r="AEU549"/>
      <c r="AEV549"/>
      <c r="AEW549"/>
      <c r="AEX549"/>
      <c r="AEY549"/>
      <c r="AEZ549"/>
      <c r="AFA549"/>
      <c r="AFB549"/>
      <c r="AFC549"/>
      <c r="AFD549"/>
      <c r="AFE549"/>
      <c r="AFF549"/>
      <c r="AFG549"/>
      <c r="AFH549"/>
      <c r="AFI549"/>
      <c r="AFJ549"/>
      <c r="AFK549"/>
      <c r="AFL549"/>
      <c r="AFM549"/>
      <c r="AFN549"/>
      <c r="AFO549"/>
      <c r="AFP549"/>
      <c r="AFQ549"/>
      <c r="AFR549"/>
      <c r="AFS549"/>
      <c r="AFT549"/>
      <c r="AFU549"/>
      <c r="AFV549"/>
      <c r="AFW549"/>
      <c r="AFX549"/>
      <c r="AFY549"/>
      <c r="AFZ549"/>
      <c r="AGA549"/>
      <c r="AGB549"/>
      <c r="AGC549"/>
      <c r="AGD549"/>
      <c r="AGE549"/>
      <c r="AGF549"/>
      <c r="AGG549"/>
      <c r="AGH549"/>
      <c r="AGI549"/>
      <c r="AGJ549"/>
      <c r="AGK549"/>
      <c r="AGL549"/>
      <c r="AGM549"/>
      <c r="AGN549"/>
      <c r="AGO549"/>
      <c r="AGP549"/>
      <c r="AGQ549"/>
      <c r="AGR549"/>
      <c r="AGS549"/>
      <c r="AGT549"/>
      <c r="AGU549"/>
      <c r="AGV549"/>
      <c r="AGW549"/>
      <c r="AGX549"/>
      <c r="AGY549"/>
      <c r="AGZ549"/>
      <c r="AHA549"/>
      <c r="AHB549"/>
      <c r="AHC549"/>
      <c r="AHD549"/>
      <c r="AHE549"/>
      <c r="AHF549"/>
      <c r="AHG549"/>
      <c r="AHH549"/>
      <c r="AHI549"/>
      <c r="AHJ549"/>
      <c r="AHK549"/>
      <c r="AHL549"/>
      <c r="AHM549"/>
      <c r="AHN549"/>
      <c r="AHO549"/>
      <c r="AHP549"/>
      <c r="AHQ549"/>
      <c r="AHR549"/>
      <c r="AHS549"/>
      <c r="AHT549"/>
      <c r="AHU549"/>
      <c r="AHV549"/>
      <c r="AHW549"/>
      <c r="AHX549"/>
      <c r="AHY549"/>
      <c r="AHZ549"/>
      <c r="AIA549"/>
      <c r="AIB549"/>
      <c r="AIC549"/>
      <c r="AID549"/>
      <c r="AIE549"/>
      <c r="AIF549"/>
      <c r="AIG549"/>
      <c r="AIH549"/>
      <c r="AII549"/>
      <c r="AIJ549"/>
      <c r="AIK549"/>
      <c r="AIL549"/>
      <c r="AIM549"/>
      <c r="AIN549"/>
      <c r="AIO549"/>
      <c r="AIP549"/>
      <c r="AIQ549"/>
      <c r="AIR549"/>
      <c r="AIS549"/>
      <c r="AIT549"/>
      <c r="AIU549"/>
      <c r="AIV549"/>
      <c r="AIW549"/>
      <c r="AIX549"/>
      <c r="AIY549"/>
      <c r="AIZ549"/>
      <c r="AJA549"/>
      <c r="AJB549"/>
      <c r="AJC549"/>
      <c r="AJD549"/>
      <c r="AJE549"/>
      <c r="AJF549"/>
      <c r="AJG549"/>
      <c r="AJH549"/>
      <c r="AJI549"/>
      <c r="AJJ549"/>
      <c r="AJK549"/>
      <c r="AJL549"/>
      <c r="AJM549"/>
      <c r="AJN549"/>
      <c r="AJO549"/>
      <c r="AJP549"/>
      <c r="AJQ549"/>
      <c r="AJR549"/>
      <c r="AJS549"/>
      <c r="AJT549"/>
      <c r="AJU549"/>
      <c r="AJV549"/>
      <c r="AJW549"/>
      <c r="AJX549"/>
      <c r="AJY549"/>
      <c r="AJZ549"/>
      <c r="AKA549"/>
      <c r="AKB549"/>
      <c r="AKC549"/>
      <c r="AKD549"/>
      <c r="AKE549"/>
      <c r="AKF549"/>
      <c r="AKG549"/>
      <c r="AKH549"/>
      <c r="AKI549"/>
      <c r="AKJ549"/>
      <c r="AKK549"/>
      <c r="AKL549"/>
      <c r="AKM549"/>
      <c r="AKN549"/>
      <c r="AKO549"/>
      <c r="AKP549"/>
      <c r="AKQ549"/>
      <c r="AKR549"/>
      <c r="AKS549"/>
      <c r="AKT549"/>
      <c r="AKU549"/>
      <c r="AKV549"/>
      <c r="AKW549"/>
      <c r="AKX549"/>
      <c r="AKY549"/>
      <c r="AKZ549"/>
      <c r="ALA549"/>
      <c r="ALB549"/>
      <c r="ALC549"/>
      <c r="ALD549"/>
      <c r="ALE549"/>
      <c r="ALF549"/>
      <c r="ALG549"/>
      <c r="ALH549"/>
      <c r="ALI549"/>
      <c r="ALJ549"/>
      <c r="ALK549"/>
      <c r="ALL549"/>
      <c r="ALM549"/>
      <c r="ALN549"/>
      <c r="ALO549"/>
      <c r="ALP549"/>
      <c r="ALQ549"/>
      <c r="ALR549"/>
      <c r="ALS549"/>
      <c r="ALT549"/>
      <c r="ALU549"/>
      <c r="ALV549"/>
      <c r="ALW549"/>
      <c r="ALX549"/>
      <c r="ALY549"/>
      <c r="ALZ549"/>
      <c r="AMA549"/>
      <c r="AMB549"/>
      <c r="AMC549"/>
      <c r="AMD549"/>
      <c r="AME549"/>
      <c r="AMF549"/>
      <c r="AMG549"/>
      <c r="AMH549"/>
      <c r="AMI549"/>
      <c r="AMJ549"/>
      <c r="AMK549"/>
      <c r="AML549"/>
      <c r="AMM549"/>
    </row>
    <row r="550" spans="1:1027" ht="31.5" customHeight="1">
      <c r="A550" s="655"/>
      <c r="B550" s="655"/>
      <c r="C550" s="263"/>
      <c r="D550" s="263">
        <v>4040</v>
      </c>
      <c r="E550" s="654" t="s">
        <v>241</v>
      </c>
      <c r="F550" s="654"/>
      <c r="G550" s="265">
        <v>8300</v>
      </c>
      <c r="H550" s="265">
        <v>8300</v>
      </c>
      <c r="I550" s="266">
        <v>5067.3100000000004</v>
      </c>
      <c r="J550" s="259">
        <f t="shared" si="61"/>
        <v>61.05192771084338</v>
      </c>
      <c r="K550" s="259">
        <f t="shared" si="62"/>
        <v>100</v>
      </c>
      <c r="L550" s="313"/>
      <c r="M550" s="313"/>
      <c r="N550" s="313"/>
      <c r="P550" s="267">
        <f t="shared" si="66"/>
        <v>0</v>
      </c>
      <c r="R550" s="267" t="e">
        <f>#REF!+R549</f>
        <v>#REF!</v>
      </c>
      <c r="S550" s="267" t="e">
        <f>#REF!+S549</f>
        <v>#REF!</v>
      </c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  <c r="TH550"/>
      <c r="TI550"/>
      <c r="TJ550"/>
      <c r="TK550"/>
      <c r="TL550"/>
      <c r="TM550"/>
      <c r="TN550"/>
      <c r="TO550"/>
      <c r="TP550"/>
      <c r="TQ550"/>
      <c r="TR550"/>
      <c r="TS550"/>
      <c r="TT550"/>
      <c r="TU550"/>
      <c r="TV550"/>
      <c r="TW550"/>
      <c r="TX550"/>
      <c r="TY550"/>
      <c r="TZ550"/>
      <c r="UA550"/>
      <c r="UB550"/>
      <c r="UC550"/>
      <c r="UD550"/>
      <c r="UE550"/>
      <c r="UF550"/>
      <c r="UG550"/>
      <c r="UH550"/>
      <c r="UI550"/>
      <c r="UJ550"/>
      <c r="UK550"/>
      <c r="UL550"/>
      <c r="UM550"/>
      <c r="UN550"/>
      <c r="UO550"/>
      <c r="UP550"/>
      <c r="UQ550"/>
      <c r="UR550"/>
      <c r="US550"/>
      <c r="UT550"/>
      <c r="UU550"/>
      <c r="UV550"/>
      <c r="UW550"/>
      <c r="UX550"/>
      <c r="UY550"/>
      <c r="UZ550"/>
      <c r="VA550"/>
      <c r="VB550"/>
      <c r="VC550"/>
      <c r="VD550"/>
      <c r="VE550"/>
      <c r="VF550"/>
      <c r="VG550"/>
      <c r="VH550"/>
      <c r="VI550"/>
      <c r="VJ550"/>
      <c r="VK550"/>
      <c r="VL550"/>
      <c r="VM550"/>
      <c r="VN550"/>
      <c r="VO550"/>
      <c r="VP550"/>
      <c r="VQ550"/>
      <c r="VR550"/>
      <c r="VS550"/>
      <c r="VT550"/>
      <c r="VU550"/>
      <c r="VV550"/>
      <c r="VW550"/>
      <c r="VX550"/>
      <c r="VY550"/>
      <c r="VZ550"/>
      <c r="WA550"/>
      <c r="WB550"/>
      <c r="WC550"/>
      <c r="WD550"/>
      <c r="WE550"/>
      <c r="WF550"/>
      <c r="WG550"/>
      <c r="WH550"/>
      <c r="WI550"/>
      <c r="WJ550"/>
      <c r="WK550"/>
      <c r="WL550"/>
      <c r="WM550"/>
      <c r="WN550"/>
      <c r="WO550"/>
      <c r="WP550"/>
      <c r="WQ550"/>
      <c r="WR550"/>
      <c r="WS550"/>
      <c r="WT550"/>
      <c r="WU550"/>
      <c r="WV550"/>
      <c r="WW550"/>
      <c r="WX550"/>
      <c r="WY550"/>
      <c r="WZ550"/>
      <c r="XA550"/>
      <c r="XB550"/>
      <c r="XC550"/>
      <c r="XD550"/>
      <c r="XE550"/>
      <c r="XF550"/>
      <c r="XG550"/>
      <c r="XH550"/>
      <c r="XI550"/>
      <c r="XJ550"/>
      <c r="XK550"/>
      <c r="XL550"/>
      <c r="XM550"/>
      <c r="XN550"/>
      <c r="XO550"/>
      <c r="XP550"/>
      <c r="XQ550"/>
      <c r="XR550"/>
      <c r="XS550"/>
      <c r="XT550"/>
      <c r="XU550"/>
      <c r="XV550"/>
      <c r="XW550"/>
      <c r="XX550"/>
      <c r="XY550"/>
      <c r="XZ550"/>
      <c r="YA550"/>
      <c r="YB550"/>
      <c r="YC550"/>
      <c r="YD550"/>
      <c r="YE550"/>
      <c r="YF550"/>
      <c r="YG550"/>
      <c r="YH550"/>
      <c r="YI550"/>
      <c r="YJ550"/>
      <c r="YK550"/>
      <c r="YL550"/>
      <c r="YM550"/>
      <c r="YN550"/>
      <c r="YO550"/>
      <c r="YP550"/>
      <c r="YQ550"/>
      <c r="YR550"/>
      <c r="YS550"/>
      <c r="YT550"/>
      <c r="YU550"/>
      <c r="YV550"/>
      <c r="YW550"/>
      <c r="YX550"/>
      <c r="YY550"/>
      <c r="YZ550"/>
      <c r="ZA550"/>
      <c r="ZB550"/>
      <c r="ZC550"/>
      <c r="ZD550"/>
      <c r="ZE550"/>
      <c r="ZF550"/>
      <c r="ZG550"/>
      <c r="ZH550"/>
      <c r="ZI550"/>
      <c r="ZJ550"/>
      <c r="ZK550"/>
      <c r="ZL550"/>
      <c r="ZM550"/>
      <c r="ZN550"/>
      <c r="ZO550"/>
      <c r="ZP550"/>
      <c r="ZQ550"/>
      <c r="ZR550"/>
      <c r="ZS550"/>
      <c r="ZT550"/>
      <c r="ZU550"/>
      <c r="ZV550"/>
      <c r="ZW550"/>
      <c r="ZX550"/>
      <c r="ZY550"/>
      <c r="ZZ550"/>
      <c r="AAA550"/>
      <c r="AAB550"/>
      <c r="AAC550"/>
      <c r="AAD550"/>
      <c r="AAE550"/>
      <c r="AAF550"/>
      <c r="AAG550"/>
      <c r="AAH550"/>
      <c r="AAI550"/>
      <c r="AAJ550"/>
      <c r="AAK550"/>
      <c r="AAL550"/>
      <c r="AAM550"/>
      <c r="AAN550"/>
      <c r="AAO550"/>
      <c r="AAP550"/>
      <c r="AAQ550"/>
      <c r="AAR550"/>
      <c r="AAS550"/>
      <c r="AAT550"/>
      <c r="AAU550"/>
      <c r="AAV550"/>
      <c r="AAW550"/>
      <c r="AAX550"/>
      <c r="AAY550"/>
      <c r="AAZ550"/>
      <c r="ABA550"/>
      <c r="ABB550"/>
      <c r="ABC550"/>
      <c r="ABD550"/>
      <c r="ABE550"/>
      <c r="ABF550"/>
      <c r="ABG550"/>
      <c r="ABH550"/>
      <c r="ABI550"/>
      <c r="ABJ550"/>
      <c r="ABK550"/>
      <c r="ABL550"/>
      <c r="ABM550"/>
      <c r="ABN550"/>
      <c r="ABO550"/>
      <c r="ABP550"/>
      <c r="ABQ550"/>
      <c r="ABR550"/>
      <c r="ABS550"/>
      <c r="ABT550"/>
      <c r="ABU550"/>
      <c r="ABV550"/>
      <c r="ABW550"/>
      <c r="ABX550"/>
      <c r="ABY550"/>
      <c r="ABZ550"/>
      <c r="ACA550"/>
      <c r="ACB550"/>
      <c r="ACC550"/>
      <c r="ACD550"/>
      <c r="ACE550"/>
      <c r="ACF550"/>
      <c r="ACG550"/>
      <c r="ACH550"/>
      <c r="ACI550"/>
      <c r="ACJ550"/>
      <c r="ACK550"/>
      <c r="ACL550"/>
      <c r="ACM550"/>
      <c r="ACN550"/>
      <c r="ACO550"/>
      <c r="ACP550"/>
      <c r="ACQ550"/>
      <c r="ACR550"/>
      <c r="ACS550"/>
      <c r="ACT550"/>
      <c r="ACU550"/>
      <c r="ACV550"/>
      <c r="ACW550"/>
      <c r="ACX550"/>
      <c r="ACY550"/>
      <c r="ACZ550"/>
      <c r="ADA550"/>
      <c r="ADB550"/>
      <c r="ADC550"/>
      <c r="ADD550"/>
      <c r="ADE550"/>
      <c r="ADF550"/>
      <c r="ADG550"/>
      <c r="ADH550"/>
      <c r="ADI550"/>
      <c r="ADJ550"/>
      <c r="ADK550"/>
      <c r="ADL550"/>
      <c r="ADM550"/>
      <c r="ADN550"/>
      <c r="ADO550"/>
      <c r="ADP550"/>
      <c r="ADQ550"/>
      <c r="ADR550"/>
      <c r="ADS550"/>
      <c r="ADT550"/>
      <c r="ADU550"/>
      <c r="ADV550"/>
      <c r="ADW550"/>
      <c r="ADX550"/>
      <c r="ADY550"/>
      <c r="ADZ550"/>
      <c r="AEA550"/>
      <c r="AEB550"/>
      <c r="AEC550"/>
      <c r="AED550"/>
      <c r="AEE550"/>
      <c r="AEF550"/>
      <c r="AEG550"/>
      <c r="AEH550"/>
      <c r="AEI550"/>
      <c r="AEJ550"/>
      <c r="AEK550"/>
      <c r="AEL550"/>
      <c r="AEM550"/>
      <c r="AEN550"/>
      <c r="AEO550"/>
      <c r="AEP550"/>
      <c r="AEQ550"/>
      <c r="AER550"/>
      <c r="AES550"/>
      <c r="AET550"/>
      <c r="AEU550"/>
      <c r="AEV550"/>
      <c r="AEW550"/>
      <c r="AEX550"/>
      <c r="AEY550"/>
      <c r="AEZ550"/>
      <c r="AFA550"/>
      <c r="AFB550"/>
      <c r="AFC550"/>
      <c r="AFD550"/>
      <c r="AFE550"/>
      <c r="AFF550"/>
      <c r="AFG550"/>
      <c r="AFH550"/>
      <c r="AFI550"/>
      <c r="AFJ550"/>
      <c r="AFK550"/>
      <c r="AFL550"/>
      <c r="AFM550"/>
      <c r="AFN550"/>
      <c r="AFO550"/>
      <c r="AFP550"/>
      <c r="AFQ550"/>
      <c r="AFR550"/>
      <c r="AFS550"/>
      <c r="AFT550"/>
      <c r="AFU550"/>
      <c r="AFV550"/>
      <c r="AFW550"/>
      <c r="AFX550"/>
      <c r="AFY550"/>
      <c r="AFZ550"/>
      <c r="AGA550"/>
      <c r="AGB550"/>
      <c r="AGC550"/>
      <c r="AGD550"/>
      <c r="AGE550"/>
      <c r="AGF550"/>
      <c r="AGG550"/>
      <c r="AGH550"/>
      <c r="AGI550"/>
      <c r="AGJ550"/>
      <c r="AGK550"/>
      <c r="AGL550"/>
      <c r="AGM550"/>
      <c r="AGN550"/>
      <c r="AGO550"/>
      <c r="AGP550"/>
      <c r="AGQ550"/>
      <c r="AGR550"/>
      <c r="AGS550"/>
      <c r="AGT550"/>
      <c r="AGU550"/>
      <c r="AGV550"/>
      <c r="AGW550"/>
      <c r="AGX550"/>
      <c r="AGY550"/>
      <c r="AGZ550"/>
      <c r="AHA550"/>
      <c r="AHB550"/>
      <c r="AHC550"/>
      <c r="AHD550"/>
      <c r="AHE550"/>
      <c r="AHF550"/>
      <c r="AHG550"/>
      <c r="AHH550"/>
      <c r="AHI550"/>
      <c r="AHJ550"/>
      <c r="AHK550"/>
      <c r="AHL550"/>
      <c r="AHM550"/>
      <c r="AHN550"/>
      <c r="AHO550"/>
      <c r="AHP550"/>
      <c r="AHQ550"/>
      <c r="AHR550"/>
      <c r="AHS550"/>
      <c r="AHT550"/>
      <c r="AHU550"/>
      <c r="AHV550"/>
      <c r="AHW550"/>
      <c r="AHX550"/>
      <c r="AHY550"/>
      <c r="AHZ550"/>
      <c r="AIA550"/>
      <c r="AIB550"/>
      <c r="AIC550"/>
      <c r="AID550"/>
      <c r="AIE550"/>
      <c r="AIF550"/>
      <c r="AIG550"/>
      <c r="AIH550"/>
      <c r="AII550"/>
      <c r="AIJ550"/>
      <c r="AIK550"/>
      <c r="AIL550"/>
      <c r="AIM550"/>
      <c r="AIN550"/>
      <c r="AIO550"/>
      <c r="AIP550"/>
      <c r="AIQ550"/>
      <c r="AIR550"/>
      <c r="AIS550"/>
      <c r="AIT550"/>
      <c r="AIU550"/>
      <c r="AIV550"/>
      <c r="AIW550"/>
      <c r="AIX550"/>
      <c r="AIY550"/>
      <c r="AIZ550"/>
      <c r="AJA550"/>
      <c r="AJB550"/>
      <c r="AJC550"/>
      <c r="AJD550"/>
      <c r="AJE550"/>
      <c r="AJF550"/>
      <c r="AJG550"/>
      <c r="AJH550"/>
      <c r="AJI550"/>
      <c r="AJJ550"/>
      <c r="AJK550"/>
      <c r="AJL550"/>
      <c r="AJM550"/>
      <c r="AJN550"/>
      <c r="AJO550"/>
      <c r="AJP550"/>
      <c r="AJQ550"/>
      <c r="AJR550"/>
      <c r="AJS550"/>
      <c r="AJT550"/>
      <c r="AJU550"/>
      <c r="AJV550"/>
      <c r="AJW550"/>
      <c r="AJX550"/>
      <c r="AJY550"/>
      <c r="AJZ550"/>
      <c r="AKA550"/>
      <c r="AKB550"/>
      <c r="AKC550"/>
      <c r="AKD550"/>
      <c r="AKE550"/>
      <c r="AKF550"/>
      <c r="AKG550"/>
      <c r="AKH550"/>
      <c r="AKI550"/>
      <c r="AKJ550"/>
      <c r="AKK550"/>
      <c r="AKL550"/>
      <c r="AKM550"/>
      <c r="AKN550"/>
      <c r="AKO550"/>
      <c r="AKP550"/>
      <c r="AKQ550"/>
      <c r="AKR550"/>
      <c r="AKS550"/>
      <c r="AKT550"/>
      <c r="AKU550"/>
      <c r="AKV550"/>
      <c r="AKW550"/>
      <c r="AKX550"/>
      <c r="AKY550"/>
      <c r="AKZ550"/>
      <c r="ALA550"/>
      <c r="ALB550"/>
      <c r="ALC550"/>
      <c r="ALD550"/>
      <c r="ALE550"/>
      <c r="ALF550"/>
      <c r="ALG550"/>
      <c r="ALH550"/>
      <c r="ALI550"/>
      <c r="ALJ550"/>
      <c r="ALK550"/>
      <c r="ALL550"/>
      <c r="ALM550"/>
      <c r="ALN550"/>
      <c r="ALO550"/>
      <c r="ALP550"/>
      <c r="ALQ550"/>
      <c r="ALR550"/>
      <c r="ALS550"/>
      <c r="ALT550"/>
      <c r="ALU550"/>
      <c r="ALV550"/>
      <c r="ALW550"/>
      <c r="ALX550"/>
      <c r="ALY550"/>
      <c r="ALZ550"/>
      <c r="AMA550"/>
      <c r="AMB550"/>
      <c r="AMC550"/>
      <c r="AMD550"/>
      <c r="AME550"/>
      <c r="AMF550"/>
      <c r="AMG550"/>
      <c r="AMH550"/>
      <c r="AMI550"/>
      <c r="AMJ550"/>
      <c r="AMK550"/>
      <c r="AML550"/>
      <c r="AMM550"/>
    </row>
    <row r="551" spans="1:1027" ht="32.85" customHeight="1">
      <c r="A551" s="655"/>
      <c r="B551" s="655"/>
      <c r="C551" s="263"/>
      <c r="D551" s="263">
        <v>4110</v>
      </c>
      <c r="E551" s="654" t="s">
        <v>221</v>
      </c>
      <c r="F551" s="654"/>
      <c r="G551" s="265">
        <v>21709</v>
      </c>
      <c r="H551" s="265">
        <v>23772</v>
      </c>
      <c r="I551" s="266">
        <v>8857.84</v>
      </c>
      <c r="J551" s="259">
        <f t="shared" si="61"/>
        <v>37.261652364125865</v>
      </c>
      <c r="K551" s="259">
        <f t="shared" si="62"/>
        <v>109.50297111796952</v>
      </c>
      <c r="L551" s="313"/>
      <c r="M551" s="313"/>
      <c r="N551" s="313"/>
      <c r="P551" s="267">
        <f t="shared" si="66"/>
        <v>2063</v>
      </c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  <c r="TE551"/>
      <c r="TF551"/>
      <c r="TG551"/>
      <c r="TH551"/>
      <c r="TI551"/>
      <c r="TJ551"/>
      <c r="TK551"/>
      <c r="TL551"/>
      <c r="TM551"/>
      <c r="TN551"/>
      <c r="TO551"/>
      <c r="TP551"/>
      <c r="TQ551"/>
      <c r="TR551"/>
      <c r="TS551"/>
      <c r="TT551"/>
      <c r="TU551"/>
      <c r="TV551"/>
      <c r="TW551"/>
      <c r="TX551"/>
      <c r="TY551"/>
      <c r="TZ551"/>
      <c r="UA551"/>
      <c r="UB551"/>
      <c r="UC551"/>
      <c r="UD551"/>
      <c r="UE551"/>
      <c r="UF551"/>
      <c r="UG551"/>
      <c r="UH551"/>
      <c r="UI551"/>
      <c r="UJ551"/>
      <c r="UK551"/>
      <c r="UL551"/>
      <c r="UM551"/>
      <c r="UN551"/>
      <c r="UO551"/>
      <c r="UP551"/>
      <c r="UQ551"/>
      <c r="UR551"/>
      <c r="US551"/>
      <c r="UT551"/>
      <c r="UU551"/>
      <c r="UV551"/>
      <c r="UW551"/>
      <c r="UX551"/>
      <c r="UY551"/>
      <c r="UZ551"/>
      <c r="VA551"/>
      <c r="VB551"/>
      <c r="VC551"/>
      <c r="VD551"/>
      <c r="VE551"/>
      <c r="VF551"/>
      <c r="VG551"/>
      <c r="VH551"/>
      <c r="VI551"/>
      <c r="VJ551"/>
      <c r="VK551"/>
      <c r="VL551"/>
      <c r="VM551"/>
      <c r="VN551"/>
      <c r="VO551"/>
      <c r="VP551"/>
      <c r="VQ551"/>
      <c r="VR551"/>
      <c r="VS551"/>
      <c r="VT551"/>
      <c r="VU551"/>
      <c r="VV551"/>
      <c r="VW551"/>
      <c r="VX551"/>
      <c r="VY551"/>
      <c r="VZ551"/>
      <c r="WA551"/>
      <c r="WB551"/>
      <c r="WC551"/>
      <c r="WD551"/>
      <c r="WE551"/>
      <c r="WF551"/>
      <c r="WG551"/>
      <c r="WH551"/>
      <c r="WI551"/>
      <c r="WJ551"/>
      <c r="WK551"/>
      <c r="WL551"/>
      <c r="WM551"/>
      <c r="WN551"/>
      <c r="WO551"/>
      <c r="WP551"/>
      <c r="WQ551"/>
      <c r="WR551"/>
      <c r="WS551"/>
      <c r="WT551"/>
      <c r="WU551"/>
      <c r="WV551"/>
      <c r="WW551"/>
      <c r="WX551"/>
      <c r="WY551"/>
      <c r="WZ551"/>
      <c r="XA551"/>
      <c r="XB551"/>
      <c r="XC551"/>
      <c r="XD551"/>
      <c r="XE551"/>
      <c r="XF551"/>
      <c r="XG551"/>
      <c r="XH551"/>
      <c r="XI551"/>
      <c r="XJ551"/>
      <c r="XK551"/>
      <c r="XL551"/>
      <c r="XM551"/>
      <c r="XN551"/>
      <c r="XO551"/>
      <c r="XP551"/>
      <c r="XQ551"/>
      <c r="XR551"/>
      <c r="XS551"/>
      <c r="XT551"/>
      <c r="XU551"/>
      <c r="XV551"/>
      <c r="XW551"/>
      <c r="XX551"/>
      <c r="XY551"/>
      <c r="XZ551"/>
      <c r="YA551"/>
      <c r="YB551"/>
      <c r="YC551"/>
      <c r="YD551"/>
      <c r="YE551"/>
      <c r="YF551"/>
      <c r="YG551"/>
      <c r="YH551"/>
      <c r="YI551"/>
      <c r="YJ551"/>
      <c r="YK551"/>
      <c r="YL551"/>
      <c r="YM551"/>
      <c r="YN551"/>
      <c r="YO551"/>
      <c r="YP551"/>
      <c r="YQ551"/>
      <c r="YR551"/>
      <c r="YS551"/>
      <c r="YT551"/>
      <c r="YU551"/>
      <c r="YV551"/>
      <c r="YW551"/>
      <c r="YX551"/>
      <c r="YY551"/>
      <c r="YZ551"/>
      <c r="ZA551"/>
      <c r="ZB551"/>
      <c r="ZC551"/>
      <c r="ZD551"/>
      <c r="ZE551"/>
      <c r="ZF551"/>
      <c r="ZG551"/>
      <c r="ZH551"/>
      <c r="ZI551"/>
      <c r="ZJ551"/>
      <c r="ZK551"/>
      <c r="ZL551"/>
      <c r="ZM551"/>
      <c r="ZN551"/>
      <c r="ZO551"/>
      <c r="ZP551"/>
      <c r="ZQ551"/>
      <c r="ZR551"/>
      <c r="ZS551"/>
      <c r="ZT551"/>
      <c r="ZU551"/>
      <c r="ZV551"/>
      <c r="ZW551"/>
      <c r="ZX551"/>
      <c r="ZY551"/>
      <c r="ZZ551"/>
      <c r="AAA551"/>
      <c r="AAB551"/>
      <c r="AAC551"/>
      <c r="AAD551"/>
      <c r="AAE551"/>
      <c r="AAF551"/>
      <c r="AAG551"/>
      <c r="AAH551"/>
      <c r="AAI551"/>
      <c r="AAJ551"/>
      <c r="AAK551"/>
      <c r="AAL551"/>
      <c r="AAM551"/>
      <c r="AAN551"/>
      <c r="AAO551"/>
      <c r="AAP551"/>
      <c r="AAQ551"/>
      <c r="AAR551"/>
      <c r="AAS551"/>
      <c r="AAT551"/>
      <c r="AAU551"/>
      <c r="AAV551"/>
      <c r="AAW551"/>
      <c r="AAX551"/>
      <c r="AAY551"/>
      <c r="AAZ551"/>
      <c r="ABA551"/>
      <c r="ABB551"/>
      <c r="ABC551"/>
      <c r="ABD551"/>
      <c r="ABE551"/>
      <c r="ABF551"/>
      <c r="ABG551"/>
      <c r="ABH551"/>
      <c r="ABI551"/>
      <c r="ABJ551"/>
      <c r="ABK551"/>
      <c r="ABL551"/>
      <c r="ABM551"/>
      <c r="ABN551"/>
      <c r="ABO551"/>
      <c r="ABP551"/>
      <c r="ABQ551"/>
      <c r="ABR551"/>
      <c r="ABS551"/>
      <c r="ABT551"/>
      <c r="ABU551"/>
      <c r="ABV551"/>
      <c r="ABW551"/>
      <c r="ABX551"/>
      <c r="ABY551"/>
      <c r="ABZ551"/>
      <c r="ACA551"/>
      <c r="ACB551"/>
      <c r="ACC551"/>
      <c r="ACD551"/>
      <c r="ACE551"/>
      <c r="ACF551"/>
      <c r="ACG551"/>
      <c r="ACH551"/>
      <c r="ACI551"/>
      <c r="ACJ551"/>
      <c r="ACK551"/>
      <c r="ACL551"/>
      <c r="ACM551"/>
      <c r="ACN551"/>
      <c r="ACO551"/>
      <c r="ACP551"/>
      <c r="ACQ551"/>
      <c r="ACR551"/>
      <c r="ACS551"/>
      <c r="ACT551"/>
      <c r="ACU551"/>
      <c r="ACV551"/>
      <c r="ACW551"/>
      <c r="ACX551"/>
      <c r="ACY551"/>
      <c r="ACZ551"/>
      <c r="ADA551"/>
      <c r="ADB551"/>
      <c r="ADC551"/>
      <c r="ADD551"/>
      <c r="ADE551"/>
      <c r="ADF551"/>
      <c r="ADG551"/>
      <c r="ADH551"/>
      <c r="ADI551"/>
      <c r="ADJ551"/>
      <c r="ADK551"/>
      <c r="ADL551"/>
      <c r="ADM551"/>
      <c r="ADN551"/>
      <c r="ADO551"/>
      <c r="ADP551"/>
      <c r="ADQ551"/>
      <c r="ADR551"/>
      <c r="ADS551"/>
      <c r="ADT551"/>
      <c r="ADU551"/>
      <c r="ADV551"/>
      <c r="ADW551"/>
      <c r="ADX551"/>
      <c r="ADY551"/>
      <c r="ADZ551"/>
      <c r="AEA551"/>
      <c r="AEB551"/>
      <c r="AEC551"/>
      <c r="AED551"/>
      <c r="AEE551"/>
      <c r="AEF551"/>
      <c r="AEG551"/>
      <c r="AEH551"/>
      <c r="AEI551"/>
      <c r="AEJ551"/>
      <c r="AEK551"/>
      <c r="AEL551"/>
      <c r="AEM551"/>
      <c r="AEN551"/>
      <c r="AEO551"/>
      <c r="AEP551"/>
      <c r="AEQ551"/>
      <c r="AER551"/>
      <c r="AES551"/>
      <c r="AET551"/>
      <c r="AEU551"/>
      <c r="AEV551"/>
      <c r="AEW551"/>
      <c r="AEX551"/>
      <c r="AEY551"/>
      <c r="AEZ551"/>
      <c r="AFA551"/>
      <c r="AFB551"/>
      <c r="AFC551"/>
      <c r="AFD551"/>
      <c r="AFE551"/>
      <c r="AFF551"/>
      <c r="AFG551"/>
      <c r="AFH551"/>
      <c r="AFI551"/>
      <c r="AFJ551"/>
      <c r="AFK551"/>
      <c r="AFL551"/>
      <c r="AFM551"/>
      <c r="AFN551"/>
      <c r="AFO551"/>
      <c r="AFP551"/>
      <c r="AFQ551"/>
      <c r="AFR551"/>
      <c r="AFS551"/>
      <c r="AFT551"/>
      <c r="AFU551"/>
      <c r="AFV551"/>
      <c r="AFW551"/>
      <c r="AFX551"/>
      <c r="AFY551"/>
      <c r="AFZ551"/>
      <c r="AGA551"/>
      <c r="AGB551"/>
      <c r="AGC551"/>
      <c r="AGD551"/>
      <c r="AGE551"/>
      <c r="AGF551"/>
      <c r="AGG551"/>
      <c r="AGH551"/>
      <c r="AGI551"/>
      <c r="AGJ551"/>
      <c r="AGK551"/>
      <c r="AGL551"/>
      <c r="AGM551"/>
      <c r="AGN551"/>
      <c r="AGO551"/>
      <c r="AGP551"/>
      <c r="AGQ551"/>
      <c r="AGR551"/>
      <c r="AGS551"/>
      <c r="AGT551"/>
      <c r="AGU551"/>
      <c r="AGV551"/>
      <c r="AGW551"/>
      <c r="AGX551"/>
      <c r="AGY551"/>
      <c r="AGZ551"/>
      <c r="AHA551"/>
      <c r="AHB551"/>
      <c r="AHC551"/>
      <c r="AHD551"/>
      <c r="AHE551"/>
      <c r="AHF551"/>
      <c r="AHG551"/>
      <c r="AHH551"/>
      <c r="AHI551"/>
      <c r="AHJ551"/>
      <c r="AHK551"/>
      <c r="AHL551"/>
      <c r="AHM551"/>
      <c r="AHN551"/>
      <c r="AHO551"/>
      <c r="AHP551"/>
      <c r="AHQ551"/>
      <c r="AHR551"/>
      <c r="AHS551"/>
      <c r="AHT551"/>
      <c r="AHU551"/>
      <c r="AHV551"/>
      <c r="AHW551"/>
      <c r="AHX551"/>
      <c r="AHY551"/>
      <c r="AHZ551"/>
      <c r="AIA551"/>
      <c r="AIB551"/>
      <c r="AIC551"/>
      <c r="AID551"/>
      <c r="AIE551"/>
      <c r="AIF551"/>
      <c r="AIG551"/>
      <c r="AIH551"/>
      <c r="AII551"/>
      <c r="AIJ551"/>
      <c r="AIK551"/>
      <c r="AIL551"/>
      <c r="AIM551"/>
      <c r="AIN551"/>
      <c r="AIO551"/>
      <c r="AIP551"/>
      <c r="AIQ551"/>
      <c r="AIR551"/>
      <c r="AIS551"/>
      <c r="AIT551"/>
      <c r="AIU551"/>
      <c r="AIV551"/>
      <c r="AIW551"/>
      <c r="AIX551"/>
      <c r="AIY551"/>
      <c r="AIZ551"/>
      <c r="AJA551"/>
      <c r="AJB551"/>
      <c r="AJC551"/>
      <c r="AJD551"/>
      <c r="AJE551"/>
      <c r="AJF551"/>
      <c r="AJG551"/>
      <c r="AJH551"/>
      <c r="AJI551"/>
      <c r="AJJ551"/>
      <c r="AJK551"/>
      <c r="AJL551"/>
      <c r="AJM551"/>
      <c r="AJN551"/>
      <c r="AJO551"/>
      <c r="AJP551"/>
      <c r="AJQ551"/>
      <c r="AJR551"/>
      <c r="AJS551"/>
      <c r="AJT551"/>
      <c r="AJU551"/>
      <c r="AJV551"/>
      <c r="AJW551"/>
      <c r="AJX551"/>
      <c r="AJY551"/>
      <c r="AJZ551"/>
      <c r="AKA551"/>
      <c r="AKB551"/>
      <c r="AKC551"/>
      <c r="AKD551"/>
      <c r="AKE551"/>
      <c r="AKF551"/>
      <c r="AKG551"/>
      <c r="AKH551"/>
      <c r="AKI551"/>
      <c r="AKJ551"/>
      <c r="AKK551"/>
      <c r="AKL551"/>
      <c r="AKM551"/>
      <c r="AKN551"/>
      <c r="AKO551"/>
      <c r="AKP551"/>
      <c r="AKQ551"/>
      <c r="AKR551"/>
      <c r="AKS551"/>
      <c r="AKT551"/>
      <c r="AKU551"/>
      <c r="AKV551"/>
      <c r="AKW551"/>
      <c r="AKX551"/>
      <c r="AKY551"/>
      <c r="AKZ551"/>
      <c r="ALA551"/>
      <c r="ALB551"/>
      <c r="ALC551"/>
      <c r="ALD551"/>
      <c r="ALE551"/>
      <c r="ALF551"/>
      <c r="ALG551"/>
      <c r="ALH551"/>
      <c r="ALI551"/>
      <c r="ALJ551"/>
      <c r="ALK551"/>
      <c r="ALL551"/>
      <c r="ALM551"/>
      <c r="ALN551"/>
      <c r="ALO551"/>
      <c r="ALP551"/>
      <c r="ALQ551"/>
      <c r="ALR551"/>
      <c r="ALS551"/>
      <c r="ALT551"/>
      <c r="ALU551"/>
      <c r="ALV551"/>
      <c r="ALW551"/>
      <c r="ALX551"/>
      <c r="ALY551"/>
      <c r="ALZ551"/>
      <c r="AMA551"/>
      <c r="AMB551"/>
      <c r="AMC551"/>
      <c r="AMD551"/>
      <c r="AME551"/>
      <c r="AMF551"/>
      <c r="AMG551"/>
      <c r="AMH551"/>
      <c r="AMI551"/>
      <c r="AMJ551"/>
      <c r="AMK551"/>
      <c r="AML551"/>
      <c r="AMM551"/>
    </row>
    <row r="552" spans="1:1027" ht="12.75">
      <c r="A552" s="655"/>
      <c r="B552" s="655"/>
      <c r="C552" s="263"/>
      <c r="D552" s="263">
        <v>4120</v>
      </c>
      <c r="E552" s="654" t="s">
        <v>222</v>
      </c>
      <c r="F552" s="654"/>
      <c r="G552" s="265">
        <v>3112</v>
      </c>
      <c r="H552" s="265">
        <v>3406</v>
      </c>
      <c r="I552" s="266">
        <v>875.15</v>
      </c>
      <c r="J552" s="259">
        <f t="shared" si="61"/>
        <v>25.694362889019377</v>
      </c>
      <c r="K552" s="259">
        <f t="shared" si="62"/>
        <v>109.44730077120823</v>
      </c>
      <c r="L552" s="313"/>
      <c r="M552" s="313"/>
      <c r="N552" s="313"/>
      <c r="P552" s="267">
        <f t="shared" si="66"/>
        <v>294</v>
      </c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  <c r="TH552"/>
      <c r="TI552"/>
      <c r="TJ552"/>
      <c r="TK552"/>
      <c r="TL552"/>
      <c r="TM552"/>
      <c r="TN552"/>
      <c r="TO552"/>
      <c r="TP552"/>
      <c r="TQ552"/>
      <c r="TR552"/>
      <c r="TS552"/>
      <c r="TT552"/>
      <c r="TU552"/>
      <c r="TV552"/>
      <c r="TW552"/>
      <c r="TX552"/>
      <c r="TY552"/>
      <c r="TZ552"/>
      <c r="UA552"/>
      <c r="UB552"/>
      <c r="UC552"/>
      <c r="UD552"/>
      <c r="UE552"/>
      <c r="UF552"/>
      <c r="UG552"/>
      <c r="UH552"/>
      <c r="UI552"/>
      <c r="UJ552"/>
      <c r="UK552"/>
      <c r="UL552"/>
      <c r="UM552"/>
      <c r="UN552"/>
      <c r="UO552"/>
      <c r="UP552"/>
      <c r="UQ552"/>
      <c r="UR552"/>
      <c r="US552"/>
      <c r="UT552"/>
      <c r="UU552"/>
      <c r="UV552"/>
      <c r="UW552"/>
      <c r="UX552"/>
      <c r="UY552"/>
      <c r="UZ552"/>
      <c r="VA552"/>
      <c r="VB552"/>
      <c r="VC552"/>
      <c r="VD552"/>
      <c r="VE552"/>
      <c r="VF552"/>
      <c r="VG552"/>
      <c r="VH552"/>
      <c r="VI552"/>
      <c r="VJ552"/>
      <c r="VK552"/>
      <c r="VL552"/>
      <c r="VM552"/>
      <c r="VN552"/>
      <c r="VO552"/>
      <c r="VP552"/>
      <c r="VQ552"/>
      <c r="VR552"/>
      <c r="VS552"/>
      <c r="VT552"/>
      <c r="VU552"/>
      <c r="VV552"/>
      <c r="VW552"/>
      <c r="VX552"/>
      <c r="VY552"/>
      <c r="VZ552"/>
      <c r="WA552"/>
      <c r="WB552"/>
      <c r="WC552"/>
      <c r="WD552"/>
      <c r="WE552"/>
      <c r="WF552"/>
      <c r="WG552"/>
      <c r="WH552"/>
      <c r="WI552"/>
      <c r="WJ552"/>
      <c r="WK552"/>
      <c r="WL552"/>
      <c r="WM552"/>
      <c r="WN552"/>
      <c r="WO552"/>
      <c r="WP552"/>
      <c r="WQ552"/>
      <c r="WR552"/>
      <c r="WS552"/>
      <c r="WT552"/>
      <c r="WU552"/>
      <c r="WV552"/>
      <c r="WW552"/>
      <c r="WX552"/>
      <c r="WY552"/>
      <c r="WZ552"/>
      <c r="XA552"/>
      <c r="XB552"/>
      <c r="XC552"/>
      <c r="XD552"/>
      <c r="XE552"/>
      <c r="XF552"/>
      <c r="XG552"/>
      <c r="XH552"/>
      <c r="XI552"/>
      <c r="XJ552"/>
      <c r="XK552"/>
      <c r="XL552"/>
      <c r="XM552"/>
      <c r="XN552"/>
      <c r="XO552"/>
      <c r="XP552"/>
      <c r="XQ552"/>
      <c r="XR552"/>
      <c r="XS552"/>
      <c r="XT552"/>
      <c r="XU552"/>
      <c r="XV552"/>
      <c r="XW552"/>
      <c r="XX552"/>
      <c r="XY552"/>
      <c r="XZ552"/>
      <c r="YA552"/>
      <c r="YB552"/>
      <c r="YC552"/>
      <c r="YD552"/>
      <c r="YE552"/>
      <c r="YF552"/>
      <c r="YG552"/>
      <c r="YH552"/>
      <c r="YI552"/>
      <c r="YJ552"/>
      <c r="YK552"/>
      <c r="YL552"/>
      <c r="YM552"/>
      <c r="YN552"/>
      <c r="YO552"/>
      <c r="YP552"/>
      <c r="YQ552"/>
      <c r="YR552"/>
      <c r="YS552"/>
      <c r="YT552"/>
      <c r="YU552"/>
      <c r="YV552"/>
      <c r="YW552"/>
      <c r="YX552"/>
      <c r="YY552"/>
      <c r="YZ552"/>
      <c r="ZA552"/>
      <c r="ZB552"/>
      <c r="ZC552"/>
      <c r="ZD552"/>
      <c r="ZE552"/>
      <c r="ZF552"/>
      <c r="ZG552"/>
      <c r="ZH552"/>
      <c r="ZI552"/>
      <c r="ZJ552"/>
      <c r="ZK552"/>
      <c r="ZL552"/>
      <c r="ZM552"/>
      <c r="ZN552"/>
      <c r="ZO552"/>
      <c r="ZP552"/>
      <c r="ZQ552"/>
      <c r="ZR552"/>
      <c r="ZS552"/>
      <c r="ZT552"/>
      <c r="ZU552"/>
      <c r="ZV552"/>
      <c r="ZW552"/>
      <c r="ZX552"/>
      <c r="ZY552"/>
      <c r="ZZ552"/>
      <c r="AAA552"/>
      <c r="AAB552"/>
      <c r="AAC552"/>
      <c r="AAD552"/>
      <c r="AAE552"/>
      <c r="AAF552"/>
      <c r="AAG552"/>
      <c r="AAH552"/>
      <c r="AAI552"/>
      <c r="AAJ552"/>
      <c r="AAK552"/>
      <c r="AAL552"/>
      <c r="AAM552"/>
      <c r="AAN552"/>
      <c r="AAO552"/>
      <c r="AAP552"/>
      <c r="AAQ552"/>
      <c r="AAR552"/>
      <c r="AAS552"/>
      <c r="AAT552"/>
      <c r="AAU552"/>
      <c r="AAV552"/>
      <c r="AAW552"/>
      <c r="AAX552"/>
      <c r="AAY552"/>
      <c r="AAZ552"/>
      <c r="ABA552"/>
      <c r="ABB552"/>
      <c r="ABC552"/>
      <c r="ABD552"/>
      <c r="ABE552"/>
      <c r="ABF552"/>
      <c r="ABG552"/>
      <c r="ABH552"/>
      <c r="ABI552"/>
      <c r="ABJ552"/>
      <c r="ABK552"/>
      <c r="ABL552"/>
      <c r="ABM552"/>
      <c r="ABN552"/>
      <c r="ABO552"/>
      <c r="ABP552"/>
      <c r="ABQ552"/>
      <c r="ABR552"/>
      <c r="ABS552"/>
      <c r="ABT552"/>
      <c r="ABU552"/>
      <c r="ABV552"/>
      <c r="ABW552"/>
      <c r="ABX552"/>
      <c r="ABY552"/>
      <c r="ABZ552"/>
      <c r="ACA552"/>
      <c r="ACB552"/>
      <c r="ACC552"/>
      <c r="ACD552"/>
      <c r="ACE552"/>
      <c r="ACF552"/>
      <c r="ACG552"/>
      <c r="ACH552"/>
      <c r="ACI552"/>
      <c r="ACJ552"/>
      <c r="ACK552"/>
      <c r="ACL552"/>
      <c r="ACM552"/>
      <c r="ACN552"/>
      <c r="ACO552"/>
      <c r="ACP552"/>
      <c r="ACQ552"/>
      <c r="ACR552"/>
      <c r="ACS552"/>
      <c r="ACT552"/>
      <c r="ACU552"/>
      <c r="ACV552"/>
      <c r="ACW552"/>
      <c r="ACX552"/>
      <c r="ACY552"/>
      <c r="ACZ552"/>
      <c r="ADA552"/>
      <c r="ADB552"/>
      <c r="ADC552"/>
      <c r="ADD552"/>
      <c r="ADE552"/>
      <c r="ADF552"/>
      <c r="ADG552"/>
      <c r="ADH552"/>
      <c r="ADI552"/>
      <c r="ADJ552"/>
      <c r="ADK552"/>
      <c r="ADL552"/>
      <c r="ADM552"/>
      <c r="ADN552"/>
      <c r="ADO552"/>
      <c r="ADP552"/>
      <c r="ADQ552"/>
      <c r="ADR552"/>
      <c r="ADS552"/>
      <c r="ADT552"/>
      <c r="ADU552"/>
      <c r="ADV552"/>
      <c r="ADW552"/>
      <c r="ADX552"/>
      <c r="ADY552"/>
      <c r="ADZ552"/>
      <c r="AEA552"/>
      <c r="AEB552"/>
      <c r="AEC552"/>
      <c r="AED552"/>
      <c r="AEE552"/>
      <c r="AEF552"/>
      <c r="AEG552"/>
      <c r="AEH552"/>
      <c r="AEI552"/>
      <c r="AEJ552"/>
      <c r="AEK552"/>
      <c r="AEL552"/>
      <c r="AEM552"/>
      <c r="AEN552"/>
      <c r="AEO552"/>
      <c r="AEP552"/>
      <c r="AEQ552"/>
      <c r="AER552"/>
      <c r="AES552"/>
      <c r="AET552"/>
      <c r="AEU552"/>
      <c r="AEV552"/>
      <c r="AEW552"/>
      <c r="AEX552"/>
      <c r="AEY552"/>
      <c r="AEZ552"/>
      <c r="AFA552"/>
      <c r="AFB552"/>
      <c r="AFC552"/>
      <c r="AFD552"/>
      <c r="AFE552"/>
      <c r="AFF552"/>
      <c r="AFG552"/>
      <c r="AFH552"/>
      <c r="AFI552"/>
      <c r="AFJ552"/>
      <c r="AFK552"/>
      <c r="AFL552"/>
      <c r="AFM552"/>
      <c r="AFN552"/>
      <c r="AFO552"/>
      <c r="AFP552"/>
      <c r="AFQ552"/>
      <c r="AFR552"/>
      <c r="AFS552"/>
      <c r="AFT552"/>
      <c r="AFU552"/>
      <c r="AFV552"/>
      <c r="AFW552"/>
      <c r="AFX552"/>
      <c r="AFY552"/>
      <c r="AFZ552"/>
      <c r="AGA552"/>
      <c r="AGB552"/>
      <c r="AGC552"/>
      <c r="AGD552"/>
      <c r="AGE552"/>
      <c r="AGF552"/>
      <c r="AGG552"/>
      <c r="AGH552"/>
      <c r="AGI552"/>
      <c r="AGJ552"/>
      <c r="AGK552"/>
      <c r="AGL552"/>
      <c r="AGM552"/>
      <c r="AGN552"/>
      <c r="AGO552"/>
      <c r="AGP552"/>
      <c r="AGQ552"/>
      <c r="AGR552"/>
      <c r="AGS552"/>
      <c r="AGT552"/>
      <c r="AGU552"/>
      <c r="AGV552"/>
      <c r="AGW552"/>
      <c r="AGX552"/>
      <c r="AGY552"/>
      <c r="AGZ552"/>
      <c r="AHA552"/>
      <c r="AHB552"/>
      <c r="AHC552"/>
      <c r="AHD552"/>
      <c r="AHE552"/>
      <c r="AHF552"/>
      <c r="AHG552"/>
      <c r="AHH552"/>
      <c r="AHI552"/>
      <c r="AHJ552"/>
      <c r="AHK552"/>
      <c r="AHL552"/>
      <c r="AHM552"/>
      <c r="AHN552"/>
      <c r="AHO552"/>
      <c r="AHP552"/>
      <c r="AHQ552"/>
      <c r="AHR552"/>
      <c r="AHS552"/>
      <c r="AHT552"/>
      <c r="AHU552"/>
      <c r="AHV552"/>
      <c r="AHW552"/>
      <c r="AHX552"/>
      <c r="AHY552"/>
      <c r="AHZ552"/>
      <c r="AIA552"/>
      <c r="AIB552"/>
      <c r="AIC552"/>
      <c r="AID552"/>
      <c r="AIE552"/>
      <c r="AIF552"/>
      <c r="AIG552"/>
      <c r="AIH552"/>
      <c r="AII552"/>
      <c r="AIJ552"/>
      <c r="AIK552"/>
      <c r="AIL552"/>
      <c r="AIM552"/>
      <c r="AIN552"/>
      <c r="AIO552"/>
      <c r="AIP552"/>
      <c r="AIQ552"/>
      <c r="AIR552"/>
      <c r="AIS552"/>
      <c r="AIT552"/>
      <c r="AIU552"/>
      <c r="AIV552"/>
      <c r="AIW552"/>
      <c r="AIX552"/>
      <c r="AIY552"/>
      <c r="AIZ552"/>
      <c r="AJA552"/>
      <c r="AJB552"/>
      <c r="AJC552"/>
      <c r="AJD552"/>
      <c r="AJE552"/>
      <c r="AJF552"/>
      <c r="AJG552"/>
      <c r="AJH552"/>
      <c r="AJI552"/>
      <c r="AJJ552"/>
      <c r="AJK552"/>
      <c r="AJL552"/>
      <c r="AJM552"/>
      <c r="AJN552"/>
      <c r="AJO552"/>
      <c r="AJP552"/>
      <c r="AJQ552"/>
      <c r="AJR552"/>
      <c r="AJS552"/>
      <c r="AJT552"/>
      <c r="AJU552"/>
      <c r="AJV552"/>
      <c r="AJW552"/>
      <c r="AJX552"/>
      <c r="AJY552"/>
      <c r="AJZ552"/>
      <c r="AKA552"/>
      <c r="AKB552"/>
      <c r="AKC552"/>
      <c r="AKD552"/>
      <c r="AKE552"/>
      <c r="AKF552"/>
      <c r="AKG552"/>
      <c r="AKH552"/>
      <c r="AKI552"/>
      <c r="AKJ552"/>
      <c r="AKK552"/>
      <c r="AKL552"/>
      <c r="AKM552"/>
      <c r="AKN552"/>
      <c r="AKO552"/>
      <c r="AKP552"/>
      <c r="AKQ552"/>
      <c r="AKR552"/>
      <c r="AKS552"/>
      <c r="AKT552"/>
      <c r="AKU552"/>
      <c r="AKV552"/>
      <c r="AKW552"/>
      <c r="AKX552"/>
      <c r="AKY552"/>
      <c r="AKZ552"/>
      <c r="ALA552"/>
      <c r="ALB552"/>
      <c r="ALC552"/>
      <c r="ALD552"/>
      <c r="ALE552"/>
      <c r="ALF552"/>
      <c r="ALG552"/>
      <c r="ALH552"/>
      <c r="ALI552"/>
      <c r="ALJ552"/>
      <c r="ALK552"/>
      <c r="ALL552"/>
      <c r="ALM552"/>
      <c r="ALN552"/>
      <c r="ALO552"/>
      <c r="ALP552"/>
      <c r="ALQ552"/>
      <c r="ALR552"/>
      <c r="ALS552"/>
      <c r="ALT552"/>
      <c r="ALU552"/>
      <c r="ALV552"/>
      <c r="ALW552"/>
      <c r="ALX552"/>
      <c r="ALY552"/>
      <c r="ALZ552"/>
      <c r="AMA552"/>
      <c r="AMB552"/>
      <c r="AMC552"/>
      <c r="AMD552"/>
      <c r="AME552"/>
      <c r="AMF552"/>
      <c r="AMG552"/>
      <c r="AMH552"/>
      <c r="AMI552"/>
      <c r="AMJ552"/>
      <c r="AMK552"/>
      <c r="AML552"/>
      <c r="AMM552"/>
    </row>
    <row r="553" spans="1:1027" ht="33.75" customHeight="1">
      <c r="A553" s="655"/>
      <c r="B553" s="655"/>
      <c r="C553" s="263"/>
      <c r="D553" s="263">
        <v>4170</v>
      </c>
      <c r="E553" s="654" t="s">
        <v>237</v>
      </c>
      <c r="F553" s="654"/>
      <c r="G553" s="265">
        <v>25000</v>
      </c>
      <c r="H553" s="265">
        <v>25000</v>
      </c>
      <c r="I553" s="266">
        <v>1500</v>
      </c>
      <c r="J553" s="259">
        <f t="shared" si="61"/>
        <v>6</v>
      </c>
      <c r="K553" s="259">
        <f t="shared" si="62"/>
        <v>100</v>
      </c>
      <c r="L553" s="313"/>
      <c r="M553" s="313"/>
      <c r="N553" s="313"/>
      <c r="P553" s="267">
        <f t="shared" si="66"/>
        <v>0</v>
      </c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  <c r="TH553"/>
      <c r="TI553"/>
      <c r="TJ553"/>
      <c r="TK553"/>
      <c r="TL553"/>
      <c r="TM553"/>
      <c r="TN553"/>
      <c r="TO553"/>
      <c r="TP553"/>
      <c r="TQ553"/>
      <c r="TR553"/>
      <c r="TS553"/>
      <c r="TT553"/>
      <c r="TU553"/>
      <c r="TV553"/>
      <c r="TW553"/>
      <c r="TX553"/>
      <c r="TY553"/>
      <c r="TZ553"/>
      <c r="UA553"/>
      <c r="UB553"/>
      <c r="UC553"/>
      <c r="UD553"/>
      <c r="UE553"/>
      <c r="UF553"/>
      <c r="UG553"/>
      <c r="UH553"/>
      <c r="UI553"/>
      <c r="UJ553"/>
      <c r="UK553"/>
      <c r="UL553"/>
      <c r="UM553"/>
      <c r="UN553"/>
      <c r="UO553"/>
      <c r="UP553"/>
      <c r="UQ553"/>
      <c r="UR553"/>
      <c r="US553"/>
      <c r="UT553"/>
      <c r="UU553"/>
      <c r="UV553"/>
      <c r="UW553"/>
      <c r="UX553"/>
      <c r="UY553"/>
      <c r="UZ553"/>
      <c r="VA553"/>
      <c r="VB553"/>
      <c r="VC553"/>
      <c r="VD553"/>
      <c r="VE553"/>
      <c r="VF553"/>
      <c r="VG553"/>
      <c r="VH553"/>
      <c r="VI553"/>
      <c r="VJ553"/>
      <c r="VK553"/>
      <c r="VL553"/>
      <c r="VM553"/>
      <c r="VN553"/>
      <c r="VO553"/>
      <c r="VP553"/>
      <c r="VQ553"/>
      <c r="VR553"/>
      <c r="VS553"/>
      <c r="VT553"/>
      <c r="VU553"/>
      <c r="VV553"/>
      <c r="VW553"/>
      <c r="VX553"/>
      <c r="VY553"/>
      <c r="VZ553"/>
      <c r="WA553"/>
      <c r="WB553"/>
      <c r="WC553"/>
      <c r="WD553"/>
      <c r="WE553"/>
      <c r="WF553"/>
      <c r="WG553"/>
      <c r="WH553"/>
      <c r="WI553"/>
      <c r="WJ553"/>
      <c r="WK553"/>
      <c r="WL553"/>
      <c r="WM553"/>
      <c r="WN553"/>
      <c r="WO553"/>
      <c r="WP553"/>
      <c r="WQ553"/>
      <c r="WR553"/>
      <c r="WS553"/>
      <c r="WT553"/>
      <c r="WU553"/>
      <c r="WV553"/>
      <c r="WW553"/>
      <c r="WX553"/>
      <c r="WY553"/>
      <c r="WZ553"/>
      <c r="XA553"/>
      <c r="XB553"/>
      <c r="XC553"/>
      <c r="XD553"/>
      <c r="XE553"/>
      <c r="XF553"/>
      <c r="XG553"/>
      <c r="XH553"/>
      <c r="XI553"/>
      <c r="XJ553"/>
      <c r="XK553"/>
      <c r="XL553"/>
      <c r="XM553"/>
      <c r="XN553"/>
      <c r="XO553"/>
      <c r="XP553"/>
      <c r="XQ553"/>
      <c r="XR553"/>
      <c r="XS553"/>
      <c r="XT553"/>
      <c r="XU553"/>
      <c r="XV553"/>
      <c r="XW553"/>
      <c r="XX553"/>
      <c r="XY553"/>
      <c r="XZ553"/>
      <c r="YA553"/>
      <c r="YB553"/>
      <c r="YC553"/>
      <c r="YD553"/>
      <c r="YE553"/>
      <c r="YF553"/>
      <c r="YG553"/>
      <c r="YH553"/>
      <c r="YI553"/>
      <c r="YJ553"/>
      <c r="YK553"/>
      <c r="YL553"/>
      <c r="YM553"/>
      <c r="YN553"/>
      <c r="YO553"/>
      <c r="YP553"/>
      <c r="YQ553"/>
      <c r="YR553"/>
      <c r="YS553"/>
      <c r="YT553"/>
      <c r="YU553"/>
      <c r="YV553"/>
      <c r="YW553"/>
      <c r="YX553"/>
      <c r="YY553"/>
      <c r="YZ553"/>
      <c r="ZA553"/>
      <c r="ZB553"/>
      <c r="ZC553"/>
      <c r="ZD553"/>
      <c r="ZE553"/>
      <c r="ZF553"/>
      <c r="ZG553"/>
      <c r="ZH553"/>
      <c r="ZI553"/>
      <c r="ZJ553"/>
      <c r="ZK553"/>
      <c r="ZL553"/>
      <c r="ZM553"/>
      <c r="ZN553"/>
      <c r="ZO553"/>
      <c r="ZP553"/>
      <c r="ZQ553"/>
      <c r="ZR553"/>
      <c r="ZS553"/>
      <c r="ZT553"/>
      <c r="ZU553"/>
      <c r="ZV553"/>
      <c r="ZW553"/>
      <c r="ZX553"/>
      <c r="ZY553"/>
      <c r="ZZ553"/>
      <c r="AAA553"/>
      <c r="AAB553"/>
      <c r="AAC553"/>
      <c r="AAD553"/>
      <c r="AAE553"/>
      <c r="AAF553"/>
      <c r="AAG553"/>
      <c r="AAH553"/>
      <c r="AAI553"/>
      <c r="AAJ553"/>
      <c r="AAK553"/>
      <c r="AAL553"/>
      <c r="AAM553"/>
      <c r="AAN553"/>
      <c r="AAO553"/>
      <c r="AAP553"/>
      <c r="AAQ553"/>
      <c r="AAR553"/>
      <c r="AAS553"/>
      <c r="AAT553"/>
      <c r="AAU553"/>
      <c r="AAV553"/>
      <c r="AAW553"/>
      <c r="AAX553"/>
      <c r="AAY553"/>
      <c r="AAZ553"/>
      <c r="ABA553"/>
      <c r="ABB553"/>
      <c r="ABC553"/>
      <c r="ABD553"/>
      <c r="ABE553"/>
      <c r="ABF553"/>
      <c r="ABG553"/>
      <c r="ABH553"/>
      <c r="ABI553"/>
      <c r="ABJ553"/>
      <c r="ABK553"/>
      <c r="ABL553"/>
      <c r="ABM553"/>
      <c r="ABN553"/>
      <c r="ABO553"/>
      <c r="ABP553"/>
      <c r="ABQ553"/>
      <c r="ABR553"/>
      <c r="ABS553"/>
      <c r="ABT553"/>
      <c r="ABU553"/>
      <c r="ABV553"/>
      <c r="ABW553"/>
      <c r="ABX553"/>
      <c r="ABY553"/>
      <c r="ABZ553"/>
      <c r="ACA553"/>
      <c r="ACB553"/>
      <c r="ACC553"/>
      <c r="ACD553"/>
      <c r="ACE553"/>
      <c r="ACF553"/>
      <c r="ACG553"/>
      <c r="ACH553"/>
      <c r="ACI553"/>
      <c r="ACJ553"/>
      <c r="ACK553"/>
      <c r="ACL553"/>
      <c r="ACM553"/>
      <c r="ACN553"/>
      <c r="ACO553"/>
      <c r="ACP553"/>
      <c r="ACQ553"/>
      <c r="ACR553"/>
      <c r="ACS553"/>
      <c r="ACT553"/>
      <c r="ACU553"/>
      <c r="ACV553"/>
      <c r="ACW553"/>
      <c r="ACX553"/>
      <c r="ACY553"/>
      <c r="ACZ553"/>
      <c r="ADA553"/>
      <c r="ADB553"/>
      <c r="ADC553"/>
      <c r="ADD553"/>
      <c r="ADE553"/>
      <c r="ADF553"/>
      <c r="ADG553"/>
      <c r="ADH553"/>
      <c r="ADI553"/>
      <c r="ADJ553"/>
      <c r="ADK553"/>
      <c r="ADL553"/>
      <c r="ADM553"/>
      <c r="ADN553"/>
      <c r="ADO553"/>
      <c r="ADP553"/>
      <c r="ADQ553"/>
      <c r="ADR553"/>
      <c r="ADS553"/>
      <c r="ADT553"/>
      <c r="ADU553"/>
      <c r="ADV553"/>
      <c r="ADW553"/>
      <c r="ADX553"/>
      <c r="ADY553"/>
      <c r="ADZ553"/>
      <c r="AEA553"/>
      <c r="AEB553"/>
      <c r="AEC553"/>
      <c r="AED553"/>
      <c r="AEE553"/>
      <c r="AEF553"/>
      <c r="AEG553"/>
      <c r="AEH553"/>
      <c r="AEI553"/>
      <c r="AEJ553"/>
      <c r="AEK553"/>
      <c r="AEL553"/>
      <c r="AEM553"/>
      <c r="AEN553"/>
      <c r="AEO553"/>
      <c r="AEP553"/>
      <c r="AEQ553"/>
      <c r="AER553"/>
      <c r="AES553"/>
      <c r="AET553"/>
      <c r="AEU553"/>
      <c r="AEV553"/>
      <c r="AEW553"/>
      <c r="AEX553"/>
      <c r="AEY553"/>
      <c r="AEZ553"/>
      <c r="AFA553"/>
      <c r="AFB553"/>
      <c r="AFC553"/>
      <c r="AFD553"/>
      <c r="AFE553"/>
      <c r="AFF553"/>
      <c r="AFG553"/>
      <c r="AFH553"/>
      <c r="AFI553"/>
      <c r="AFJ553"/>
      <c r="AFK553"/>
      <c r="AFL553"/>
      <c r="AFM553"/>
      <c r="AFN553"/>
      <c r="AFO553"/>
      <c r="AFP553"/>
      <c r="AFQ553"/>
      <c r="AFR553"/>
      <c r="AFS553"/>
      <c r="AFT553"/>
      <c r="AFU553"/>
      <c r="AFV553"/>
      <c r="AFW553"/>
      <c r="AFX553"/>
      <c r="AFY553"/>
      <c r="AFZ553"/>
      <c r="AGA553"/>
      <c r="AGB553"/>
      <c r="AGC553"/>
      <c r="AGD553"/>
      <c r="AGE553"/>
      <c r="AGF553"/>
      <c r="AGG553"/>
      <c r="AGH553"/>
      <c r="AGI553"/>
      <c r="AGJ553"/>
      <c r="AGK553"/>
      <c r="AGL553"/>
      <c r="AGM553"/>
      <c r="AGN553"/>
      <c r="AGO553"/>
      <c r="AGP553"/>
      <c r="AGQ553"/>
      <c r="AGR553"/>
      <c r="AGS553"/>
      <c r="AGT553"/>
      <c r="AGU553"/>
      <c r="AGV553"/>
      <c r="AGW553"/>
      <c r="AGX553"/>
      <c r="AGY553"/>
      <c r="AGZ553"/>
      <c r="AHA553"/>
      <c r="AHB553"/>
      <c r="AHC553"/>
      <c r="AHD553"/>
      <c r="AHE553"/>
      <c r="AHF553"/>
      <c r="AHG553"/>
      <c r="AHH553"/>
      <c r="AHI553"/>
      <c r="AHJ553"/>
      <c r="AHK553"/>
      <c r="AHL553"/>
      <c r="AHM553"/>
      <c r="AHN553"/>
      <c r="AHO553"/>
      <c r="AHP553"/>
      <c r="AHQ553"/>
      <c r="AHR553"/>
      <c r="AHS553"/>
      <c r="AHT553"/>
      <c r="AHU553"/>
      <c r="AHV553"/>
      <c r="AHW553"/>
      <c r="AHX553"/>
      <c r="AHY553"/>
      <c r="AHZ553"/>
      <c r="AIA553"/>
      <c r="AIB553"/>
      <c r="AIC553"/>
      <c r="AID553"/>
      <c r="AIE553"/>
      <c r="AIF553"/>
      <c r="AIG553"/>
      <c r="AIH553"/>
      <c r="AII553"/>
      <c r="AIJ553"/>
      <c r="AIK553"/>
      <c r="AIL553"/>
      <c r="AIM553"/>
      <c r="AIN553"/>
      <c r="AIO553"/>
      <c r="AIP553"/>
      <c r="AIQ553"/>
      <c r="AIR553"/>
      <c r="AIS553"/>
      <c r="AIT553"/>
      <c r="AIU553"/>
      <c r="AIV553"/>
      <c r="AIW553"/>
      <c r="AIX553"/>
      <c r="AIY553"/>
      <c r="AIZ553"/>
      <c r="AJA553"/>
      <c r="AJB553"/>
      <c r="AJC553"/>
      <c r="AJD553"/>
      <c r="AJE553"/>
      <c r="AJF553"/>
      <c r="AJG553"/>
      <c r="AJH553"/>
      <c r="AJI553"/>
      <c r="AJJ553"/>
      <c r="AJK553"/>
      <c r="AJL553"/>
      <c r="AJM553"/>
      <c r="AJN553"/>
      <c r="AJO553"/>
      <c r="AJP553"/>
      <c r="AJQ553"/>
      <c r="AJR553"/>
      <c r="AJS553"/>
      <c r="AJT553"/>
      <c r="AJU553"/>
      <c r="AJV553"/>
      <c r="AJW553"/>
      <c r="AJX553"/>
      <c r="AJY553"/>
      <c r="AJZ553"/>
      <c r="AKA553"/>
      <c r="AKB553"/>
      <c r="AKC553"/>
      <c r="AKD553"/>
      <c r="AKE553"/>
      <c r="AKF553"/>
      <c r="AKG553"/>
      <c r="AKH553"/>
      <c r="AKI553"/>
      <c r="AKJ553"/>
      <c r="AKK553"/>
      <c r="AKL553"/>
      <c r="AKM553"/>
      <c r="AKN553"/>
      <c r="AKO553"/>
      <c r="AKP553"/>
      <c r="AKQ553"/>
      <c r="AKR553"/>
      <c r="AKS553"/>
      <c r="AKT553"/>
      <c r="AKU553"/>
      <c r="AKV553"/>
      <c r="AKW553"/>
      <c r="AKX553"/>
      <c r="AKY553"/>
      <c r="AKZ553"/>
      <c r="ALA553"/>
      <c r="ALB553"/>
      <c r="ALC553"/>
      <c r="ALD553"/>
      <c r="ALE553"/>
      <c r="ALF553"/>
      <c r="ALG553"/>
      <c r="ALH553"/>
      <c r="ALI553"/>
      <c r="ALJ553"/>
      <c r="ALK553"/>
      <c r="ALL553"/>
      <c r="ALM553"/>
      <c r="ALN553"/>
      <c r="ALO553"/>
      <c r="ALP553"/>
      <c r="ALQ553"/>
      <c r="ALR553"/>
      <c r="ALS553"/>
      <c r="ALT553"/>
      <c r="ALU553"/>
      <c r="ALV553"/>
      <c r="ALW553"/>
      <c r="ALX553"/>
      <c r="ALY553"/>
      <c r="ALZ553"/>
      <c r="AMA553"/>
      <c r="AMB553"/>
      <c r="AMC553"/>
      <c r="AMD553"/>
      <c r="AME553"/>
      <c r="AMF553"/>
      <c r="AMG553"/>
      <c r="AMH553"/>
      <c r="AMI553"/>
      <c r="AMJ553"/>
      <c r="AMK553"/>
      <c r="AML553"/>
      <c r="AMM553"/>
    </row>
    <row r="554" spans="1:1027" ht="29.85" customHeight="1">
      <c r="A554" s="655"/>
      <c r="B554" s="655"/>
      <c r="C554" s="263"/>
      <c r="D554" s="263">
        <v>4210</v>
      </c>
      <c r="E554" s="654" t="s">
        <v>225</v>
      </c>
      <c r="F554" s="654"/>
      <c r="G554" s="265">
        <v>80000</v>
      </c>
      <c r="H554" s="265">
        <v>80000</v>
      </c>
      <c r="I554" s="266">
        <v>11688.4</v>
      </c>
      <c r="J554" s="259">
        <f t="shared" si="61"/>
        <v>14.610499999999998</v>
      </c>
      <c r="K554" s="259">
        <f t="shared" si="62"/>
        <v>100</v>
      </c>
      <c r="L554" s="313"/>
      <c r="M554" s="313"/>
      <c r="N554" s="313"/>
      <c r="P554" s="267">
        <f t="shared" si="66"/>
        <v>0</v>
      </c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  <c r="TH554"/>
      <c r="TI554"/>
      <c r="TJ554"/>
      <c r="TK554"/>
      <c r="TL554"/>
      <c r="TM554"/>
      <c r="TN554"/>
      <c r="TO554"/>
      <c r="TP554"/>
      <c r="TQ554"/>
      <c r="TR554"/>
      <c r="TS554"/>
      <c r="TT554"/>
      <c r="TU554"/>
      <c r="TV554"/>
      <c r="TW554"/>
      <c r="TX554"/>
      <c r="TY554"/>
      <c r="TZ554"/>
      <c r="UA554"/>
      <c r="UB554"/>
      <c r="UC554"/>
      <c r="UD554"/>
      <c r="UE554"/>
      <c r="UF554"/>
      <c r="UG554"/>
      <c r="UH554"/>
      <c r="UI554"/>
      <c r="UJ554"/>
      <c r="UK554"/>
      <c r="UL554"/>
      <c r="UM554"/>
      <c r="UN554"/>
      <c r="UO554"/>
      <c r="UP554"/>
      <c r="UQ554"/>
      <c r="UR554"/>
      <c r="US554"/>
      <c r="UT554"/>
      <c r="UU554"/>
      <c r="UV554"/>
      <c r="UW554"/>
      <c r="UX554"/>
      <c r="UY554"/>
      <c r="UZ554"/>
      <c r="VA554"/>
      <c r="VB554"/>
      <c r="VC554"/>
      <c r="VD554"/>
      <c r="VE554"/>
      <c r="VF554"/>
      <c r="VG554"/>
      <c r="VH554"/>
      <c r="VI554"/>
      <c r="VJ554"/>
      <c r="VK554"/>
      <c r="VL554"/>
      <c r="VM554"/>
      <c r="VN554"/>
      <c r="VO554"/>
      <c r="VP554"/>
      <c r="VQ554"/>
      <c r="VR554"/>
      <c r="VS554"/>
      <c r="VT554"/>
      <c r="VU554"/>
      <c r="VV554"/>
      <c r="VW554"/>
      <c r="VX554"/>
      <c r="VY554"/>
      <c r="VZ554"/>
      <c r="WA554"/>
      <c r="WB554"/>
      <c r="WC554"/>
      <c r="WD554"/>
      <c r="WE554"/>
      <c r="WF554"/>
      <c r="WG554"/>
      <c r="WH554"/>
      <c r="WI554"/>
      <c r="WJ554"/>
      <c r="WK554"/>
      <c r="WL554"/>
      <c r="WM554"/>
      <c r="WN554"/>
      <c r="WO554"/>
      <c r="WP554"/>
      <c r="WQ554"/>
      <c r="WR554"/>
      <c r="WS554"/>
      <c r="WT554"/>
      <c r="WU554"/>
      <c r="WV554"/>
      <c r="WW554"/>
      <c r="WX554"/>
      <c r="WY554"/>
      <c r="WZ554"/>
      <c r="XA554"/>
      <c r="XB554"/>
      <c r="XC554"/>
      <c r="XD554"/>
      <c r="XE554"/>
      <c r="XF554"/>
      <c r="XG554"/>
      <c r="XH554"/>
      <c r="XI554"/>
      <c r="XJ554"/>
      <c r="XK554"/>
      <c r="XL554"/>
      <c r="XM554"/>
      <c r="XN554"/>
      <c r="XO554"/>
      <c r="XP554"/>
      <c r="XQ554"/>
      <c r="XR554"/>
      <c r="XS554"/>
      <c r="XT554"/>
      <c r="XU554"/>
      <c r="XV554"/>
      <c r="XW554"/>
      <c r="XX554"/>
      <c r="XY554"/>
      <c r="XZ554"/>
      <c r="YA554"/>
      <c r="YB554"/>
      <c r="YC554"/>
      <c r="YD554"/>
      <c r="YE554"/>
      <c r="YF554"/>
      <c r="YG554"/>
      <c r="YH554"/>
      <c r="YI554"/>
      <c r="YJ554"/>
      <c r="YK554"/>
      <c r="YL554"/>
      <c r="YM554"/>
      <c r="YN554"/>
      <c r="YO554"/>
      <c r="YP554"/>
      <c r="YQ554"/>
      <c r="YR554"/>
      <c r="YS554"/>
      <c r="YT554"/>
      <c r="YU554"/>
      <c r="YV554"/>
      <c r="YW554"/>
      <c r="YX554"/>
      <c r="YY554"/>
      <c r="YZ554"/>
      <c r="ZA554"/>
      <c r="ZB554"/>
      <c r="ZC554"/>
      <c r="ZD554"/>
      <c r="ZE554"/>
      <c r="ZF554"/>
      <c r="ZG554"/>
      <c r="ZH554"/>
      <c r="ZI554"/>
      <c r="ZJ554"/>
      <c r="ZK554"/>
      <c r="ZL554"/>
      <c r="ZM554"/>
      <c r="ZN554"/>
      <c r="ZO554"/>
      <c r="ZP554"/>
      <c r="ZQ554"/>
      <c r="ZR554"/>
      <c r="ZS554"/>
      <c r="ZT554"/>
      <c r="ZU554"/>
      <c r="ZV554"/>
      <c r="ZW554"/>
      <c r="ZX554"/>
      <c r="ZY554"/>
      <c r="ZZ554"/>
      <c r="AAA554"/>
      <c r="AAB554"/>
      <c r="AAC554"/>
      <c r="AAD554"/>
      <c r="AAE554"/>
      <c r="AAF554"/>
      <c r="AAG554"/>
      <c r="AAH554"/>
      <c r="AAI554"/>
      <c r="AAJ554"/>
      <c r="AAK554"/>
      <c r="AAL554"/>
      <c r="AAM554"/>
      <c r="AAN554"/>
      <c r="AAO554"/>
      <c r="AAP554"/>
      <c r="AAQ554"/>
      <c r="AAR554"/>
      <c r="AAS554"/>
      <c r="AAT554"/>
      <c r="AAU554"/>
      <c r="AAV554"/>
      <c r="AAW554"/>
      <c r="AAX554"/>
      <c r="AAY554"/>
      <c r="AAZ554"/>
      <c r="ABA554"/>
      <c r="ABB554"/>
      <c r="ABC554"/>
      <c r="ABD554"/>
      <c r="ABE554"/>
      <c r="ABF554"/>
      <c r="ABG554"/>
      <c r="ABH554"/>
      <c r="ABI554"/>
      <c r="ABJ554"/>
      <c r="ABK554"/>
      <c r="ABL554"/>
      <c r="ABM554"/>
      <c r="ABN554"/>
      <c r="ABO554"/>
      <c r="ABP554"/>
      <c r="ABQ554"/>
      <c r="ABR554"/>
      <c r="ABS554"/>
      <c r="ABT554"/>
      <c r="ABU554"/>
      <c r="ABV554"/>
      <c r="ABW554"/>
      <c r="ABX554"/>
      <c r="ABY554"/>
      <c r="ABZ554"/>
      <c r="ACA554"/>
      <c r="ACB554"/>
      <c r="ACC554"/>
      <c r="ACD554"/>
      <c r="ACE554"/>
      <c r="ACF554"/>
      <c r="ACG554"/>
      <c r="ACH554"/>
      <c r="ACI554"/>
      <c r="ACJ554"/>
      <c r="ACK554"/>
      <c r="ACL554"/>
      <c r="ACM554"/>
      <c r="ACN554"/>
      <c r="ACO554"/>
      <c r="ACP554"/>
      <c r="ACQ554"/>
      <c r="ACR554"/>
      <c r="ACS554"/>
      <c r="ACT554"/>
      <c r="ACU554"/>
      <c r="ACV554"/>
      <c r="ACW554"/>
      <c r="ACX554"/>
      <c r="ACY554"/>
      <c r="ACZ554"/>
      <c r="ADA554"/>
      <c r="ADB554"/>
      <c r="ADC554"/>
      <c r="ADD554"/>
      <c r="ADE554"/>
      <c r="ADF554"/>
      <c r="ADG554"/>
      <c r="ADH554"/>
      <c r="ADI554"/>
      <c r="ADJ554"/>
      <c r="ADK554"/>
      <c r="ADL554"/>
      <c r="ADM554"/>
      <c r="ADN554"/>
      <c r="ADO554"/>
      <c r="ADP554"/>
      <c r="ADQ554"/>
      <c r="ADR554"/>
      <c r="ADS554"/>
      <c r="ADT554"/>
      <c r="ADU554"/>
      <c r="ADV554"/>
      <c r="ADW554"/>
      <c r="ADX554"/>
      <c r="ADY554"/>
      <c r="ADZ554"/>
      <c r="AEA554"/>
      <c r="AEB554"/>
      <c r="AEC554"/>
      <c r="AED554"/>
      <c r="AEE554"/>
      <c r="AEF554"/>
      <c r="AEG554"/>
      <c r="AEH554"/>
      <c r="AEI554"/>
      <c r="AEJ554"/>
      <c r="AEK554"/>
      <c r="AEL554"/>
      <c r="AEM554"/>
      <c r="AEN554"/>
      <c r="AEO554"/>
      <c r="AEP554"/>
      <c r="AEQ554"/>
      <c r="AER554"/>
      <c r="AES554"/>
      <c r="AET554"/>
      <c r="AEU554"/>
      <c r="AEV554"/>
      <c r="AEW554"/>
      <c r="AEX554"/>
      <c r="AEY554"/>
      <c r="AEZ554"/>
      <c r="AFA554"/>
      <c r="AFB554"/>
      <c r="AFC554"/>
      <c r="AFD554"/>
      <c r="AFE554"/>
      <c r="AFF554"/>
      <c r="AFG554"/>
      <c r="AFH554"/>
      <c r="AFI554"/>
      <c r="AFJ554"/>
      <c r="AFK554"/>
      <c r="AFL554"/>
      <c r="AFM554"/>
      <c r="AFN554"/>
      <c r="AFO554"/>
      <c r="AFP554"/>
      <c r="AFQ554"/>
      <c r="AFR554"/>
      <c r="AFS554"/>
      <c r="AFT554"/>
      <c r="AFU554"/>
      <c r="AFV554"/>
      <c r="AFW554"/>
      <c r="AFX554"/>
      <c r="AFY554"/>
      <c r="AFZ554"/>
      <c r="AGA554"/>
      <c r="AGB554"/>
      <c r="AGC554"/>
      <c r="AGD554"/>
      <c r="AGE554"/>
      <c r="AGF554"/>
      <c r="AGG554"/>
      <c r="AGH554"/>
      <c r="AGI554"/>
      <c r="AGJ554"/>
      <c r="AGK554"/>
      <c r="AGL554"/>
      <c r="AGM554"/>
      <c r="AGN554"/>
      <c r="AGO554"/>
      <c r="AGP554"/>
      <c r="AGQ554"/>
      <c r="AGR554"/>
      <c r="AGS554"/>
      <c r="AGT554"/>
      <c r="AGU554"/>
      <c r="AGV554"/>
      <c r="AGW554"/>
      <c r="AGX554"/>
      <c r="AGY554"/>
      <c r="AGZ554"/>
      <c r="AHA554"/>
      <c r="AHB554"/>
      <c r="AHC554"/>
      <c r="AHD554"/>
      <c r="AHE554"/>
      <c r="AHF554"/>
      <c r="AHG554"/>
      <c r="AHH554"/>
      <c r="AHI554"/>
      <c r="AHJ554"/>
      <c r="AHK554"/>
      <c r="AHL554"/>
      <c r="AHM554"/>
      <c r="AHN554"/>
      <c r="AHO554"/>
      <c r="AHP554"/>
      <c r="AHQ554"/>
      <c r="AHR554"/>
      <c r="AHS554"/>
      <c r="AHT554"/>
      <c r="AHU554"/>
      <c r="AHV554"/>
      <c r="AHW554"/>
      <c r="AHX554"/>
      <c r="AHY554"/>
      <c r="AHZ554"/>
      <c r="AIA554"/>
      <c r="AIB554"/>
      <c r="AIC554"/>
      <c r="AID554"/>
      <c r="AIE554"/>
      <c r="AIF554"/>
      <c r="AIG554"/>
      <c r="AIH554"/>
      <c r="AII554"/>
      <c r="AIJ554"/>
      <c r="AIK554"/>
      <c r="AIL554"/>
      <c r="AIM554"/>
      <c r="AIN554"/>
      <c r="AIO554"/>
      <c r="AIP554"/>
      <c r="AIQ554"/>
      <c r="AIR554"/>
      <c r="AIS554"/>
      <c r="AIT554"/>
      <c r="AIU554"/>
      <c r="AIV554"/>
      <c r="AIW554"/>
      <c r="AIX554"/>
      <c r="AIY554"/>
      <c r="AIZ554"/>
      <c r="AJA554"/>
      <c r="AJB554"/>
      <c r="AJC554"/>
      <c r="AJD554"/>
      <c r="AJE554"/>
      <c r="AJF554"/>
      <c r="AJG554"/>
      <c r="AJH554"/>
      <c r="AJI554"/>
      <c r="AJJ554"/>
      <c r="AJK554"/>
      <c r="AJL554"/>
      <c r="AJM554"/>
      <c r="AJN554"/>
      <c r="AJO554"/>
      <c r="AJP554"/>
      <c r="AJQ554"/>
      <c r="AJR554"/>
      <c r="AJS554"/>
      <c r="AJT554"/>
      <c r="AJU554"/>
      <c r="AJV554"/>
      <c r="AJW554"/>
      <c r="AJX554"/>
      <c r="AJY554"/>
      <c r="AJZ554"/>
      <c r="AKA554"/>
      <c r="AKB554"/>
      <c r="AKC554"/>
      <c r="AKD554"/>
      <c r="AKE554"/>
      <c r="AKF554"/>
      <c r="AKG554"/>
      <c r="AKH554"/>
      <c r="AKI554"/>
      <c r="AKJ554"/>
      <c r="AKK554"/>
      <c r="AKL554"/>
      <c r="AKM554"/>
      <c r="AKN554"/>
      <c r="AKO554"/>
      <c r="AKP554"/>
      <c r="AKQ554"/>
      <c r="AKR554"/>
      <c r="AKS554"/>
      <c r="AKT554"/>
      <c r="AKU554"/>
      <c r="AKV554"/>
      <c r="AKW554"/>
      <c r="AKX554"/>
      <c r="AKY554"/>
      <c r="AKZ554"/>
      <c r="ALA554"/>
      <c r="ALB554"/>
      <c r="ALC554"/>
      <c r="ALD554"/>
      <c r="ALE554"/>
      <c r="ALF554"/>
      <c r="ALG554"/>
      <c r="ALH554"/>
      <c r="ALI554"/>
      <c r="ALJ554"/>
      <c r="ALK554"/>
      <c r="ALL554"/>
      <c r="ALM554"/>
      <c r="ALN554"/>
      <c r="ALO554"/>
      <c r="ALP554"/>
      <c r="ALQ554"/>
      <c r="ALR554"/>
      <c r="ALS554"/>
      <c r="ALT554"/>
      <c r="ALU554"/>
      <c r="ALV554"/>
      <c r="ALW554"/>
      <c r="ALX554"/>
      <c r="ALY554"/>
      <c r="ALZ554"/>
      <c r="AMA554"/>
      <c r="AMB554"/>
      <c r="AMC554"/>
      <c r="AMD554"/>
      <c r="AME554"/>
      <c r="AMF554"/>
      <c r="AMG554"/>
      <c r="AMH554"/>
      <c r="AMI554"/>
      <c r="AMJ554"/>
      <c r="AMK554"/>
      <c r="AML554"/>
      <c r="AMM554"/>
    </row>
    <row r="555" spans="1:1027" ht="19.149999999999999" customHeight="1">
      <c r="A555" s="655"/>
      <c r="B555" s="655"/>
      <c r="C555" s="263"/>
      <c r="D555" s="263">
        <v>4260</v>
      </c>
      <c r="E555" s="654" t="s">
        <v>230</v>
      </c>
      <c r="F555" s="654"/>
      <c r="G555" s="265">
        <v>349700</v>
      </c>
      <c r="H555" s="265">
        <v>349700</v>
      </c>
      <c r="I555" s="266">
        <v>68380.38</v>
      </c>
      <c r="J555" s="259">
        <f t="shared" si="61"/>
        <v>19.554012010294539</v>
      </c>
      <c r="K555" s="259">
        <f t="shared" si="62"/>
        <v>100</v>
      </c>
      <c r="L555" s="313"/>
      <c r="M555" s="313"/>
      <c r="N555" s="313"/>
      <c r="P555" s="267">
        <f t="shared" si="66"/>
        <v>0</v>
      </c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  <c r="TH555"/>
      <c r="TI555"/>
      <c r="TJ555"/>
      <c r="TK555"/>
      <c r="TL555"/>
      <c r="TM555"/>
      <c r="TN555"/>
      <c r="TO555"/>
      <c r="TP555"/>
      <c r="TQ555"/>
      <c r="TR555"/>
      <c r="TS555"/>
      <c r="TT555"/>
      <c r="TU555"/>
      <c r="TV555"/>
      <c r="TW555"/>
      <c r="TX555"/>
      <c r="TY555"/>
      <c r="TZ555"/>
      <c r="UA555"/>
      <c r="UB555"/>
      <c r="UC555"/>
      <c r="UD555"/>
      <c r="UE555"/>
      <c r="UF555"/>
      <c r="UG555"/>
      <c r="UH555"/>
      <c r="UI555"/>
      <c r="UJ555"/>
      <c r="UK555"/>
      <c r="UL555"/>
      <c r="UM555"/>
      <c r="UN555"/>
      <c r="UO555"/>
      <c r="UP555"/>
      <c r="UQ555"/>
      <c r="UR555"/>
      <c r="US555"/>
      <c r="UT555"/>
      <c r="UU555"/>
      <c r="UV555"/>
      <c r="UW555"/>
      <c r="UX555"/>
      <c r="UY555"/>
      <c r="UZ555"/>
      <c r="VA555"/>
      <c r="VB555"/>
      <c r="VC555"/>
      <c r="VD555"/>
      <c r="VE555"/>
      <c r="VF555"/>
      <c r="VG555"/>
      <c r="VH555"/>
      <c r="VI555"/>
      <c r="VJ555"/>
      <c r="VK555"/>
      <c r="VL555"/>
      <c r="VM555"/>
      <c r="VN555"/>
      <c r="VO555"/>
      <c r="VP555"/>
      <c r="VQ555"/>
      <c r="VR555"/>
      <c r="VS555"/>
      <c r="VT555"/>
      <c r="VU555"/>
      <c r="VV555"/>
      <c r="VW555"/>
      <c r="VX555"/>
      <c r="VY555"/>
      <c r="VZ555"/>
      <c r="WA555"/>
      <c r="WB555"/>
      <c r="WC555"/>
      <c r="WD555"/>
      <c r="WE555"/>
      <c r="WF555"/>
      <c r="WG555"/>
      <c r="WH555"/>
      <c r="WI555"/>
      <c r="WJ555"/>
      <c r="WK555"/>
      <c r="WL555"/>
      <c r="WM555"/>
      <c r="WN555"/>
      <c r="WO555"/>
      <c r="WP555"/>
      <c r="WQ555"/>
      <c r="WR555"/>
      <c r="WS555"/>
      <c r="WT555"/>
      <c r="WU555"/>
      <c r="WV555"/>
      <c r="WW555"/>
      <c r="WX555"/>
      <c r="WY555"/>
      <c r="WZ555"/>
      <c r="XA555"/>
      <c r="XB555"/>
      <c r="XC555"/>
      <c r="XD555"/>
      <c r="XE555"/>
      <c r="XF555"/>
      <c r="XG555"/>
      <c r="XH555"/>
      <c r="XI555"/>
      <c r="XJ555"/>
      <c r="XK555"/>
      <c r="XL555"/>
      <c r="XM555"/>
      <c r="XN555"/>
      <c r="XO555"/>
      <c r="XP555"/>
      <c r="XQ555"/>
      <c r="XR555"/>
      <c r="XS555"/>
      <c r="XT555"/>
      <c r="XU555"/>
      <c r="XV555"/>
      <c r="XW555"/>
      <c r="XX555"/>
      <c r="XY555"/>
      <c r="XZ555"/>
      <c r="YA555"/>
      <c r="YB555"/>
      <c r="YC555"/>
      <c r="YD555"/>
      <c r="YE555"/>
      <c r="YF555"/>
      <c r="YG555"/>
      <c r="YH555"/>
      <c r="YI555"/>
      <c r="YJ555"/>
      <c r="YK555"/>
      <c r="YL555"/>
      <c r="YM555"/>
      <c r="YN555"/>
      <c r="YO555"/>
      <c r="YP555"/>
      <c r="YQ555"/>
      <c r="YR555"/>
      <c r="YS555"/>
      <c r="YT555"/>
      <c r="YU555"/>
      <c r="YV555"/>
      <c r="YW555"/>
      <c r="YX555"/>
      <c r="YY555"/>
      <c r="YZ555"/>
      <c r="ZA555"/>
      <c r="ZB555"/>
      <c r="ZC555"/>
      <c r="ZD555"/>
      <c r="ZE555"/>
      <c r="ZF555"/>
      <c r="ZG555"/>
      <c r="ZH555"/>
      <c r="ZI555"/>
      <c r="ZJ555"/>
      <c r="ZK555"/>
      <c r="ZL555"/>
      <c r="ZM555"/>
      <c r="ZN555"/>
      <c r="ZO555"/>
      <c r="ZP555"/>
      <c r="ZQ555"/>
      <c r="ZR555"/>
      <c r="ZS555"/>
      <c r="ZT555"/>
      <c r="ZU555"/>
      <c r="ZV555"/>
      <c r="ZW555"/>
      <c r="ZX555"/>
      <c r="ZY555"/>
      <c r="ZZ555"/>
      <c r="AAA555"/>
      <c r="AAB555"/>
      <c r="AAC555"/>
      <c r="AAD555"/>
      <c r="AAE555"/>
      <c r="AAF555"/>
      <c r="AAG555"/>
      <c r="AAH555"/>
      <c r="AAI555"/>
      <c r="AAJ555"/>
      <c r="AAK555"/>
      <c r="AAL555"/>
      <c r="AAM555"/>
      <c r="AAN555"/>
      <c r="AAO555"/>
      <c r="AAP555"/>
      <c r="AAQ555"/>
      <c r="AAR555"/>
      <c r="AAS555"/>
      <c r="AAT555"/>
      <c r="AAU555"/>
      <c r="AAV555"/>
      <c r="AAW555"/>
      <c r="AAX555"/>
      <c r="AAY555"/>
      <c r="AAZ555"/>
      <c r="ABA555"/>
      <c r="ABB555"/>
      <c r="ABC555"/>
      <c r="ABD555"/>
      <c r="ABE555"/>
      <c r="ABF555"/>
      <c r="ABG555"/>
      <c r="ABH555"/>
      <c r="ABI555"/>
      <c r="ABJ555"/>
      <c r="ABK555"/>
      <c r="ABL555"/>
      <c r="ABM555"/>
      <c r="ABN555"/>
      <c r="ABO555"/>
      <c r="ABP555"/>
      <c r="ABQ555"/>
      <c r="ABR555"/>
      <c r="ABS555"/>
      <c r="ABT555"/>
      <c r="ABU555"/>
      <c r="ABV555"/>
      <c r="ABW555"/>
      <c r="ABX555"/>
      <c r="ABY555"/>
      <c r="ABZ555"/>
      <c r="ACA555"/>
      <c r="ACB555"/>
      <c r="ACC555"/>
      <c r="ACD555"/>
      <c r="ACE555"/>
      <c r="ACF555"/>
      <c r="ACG555"/>
      <c r="ACH555"/>
      <c r="ACI555"/>
      <c r="ACJ555"/>
      <c r="ACK555"/>
      <c r="ACL555"/>
      <c r="ACM555"/>
      <c r="ACN555"/>
      <c r="ACO555"/>
      <c r="ACP555"/>
      <c r="ACQ555"/>
      <c r="ACR555"/>
      <c r="ACS555"/>
      <c r="ACT555"/>
      <c r="ACU555"/>
      <c r="ACV555"/>
      <c r="ACW555"/>
      <c r="ACX555"/>
      <c r="ACY555"/>
      <c r="ACZ555"/>
      <c r="ADA555"/>
      <c r="ADB555"/>
      <c r="ADC555"/>
      <c r="ADD555"/>
      <c r="ADE555"/>
      <c r="ADF555"/>
      <c r="ADG555"/>
      <c r="ADH555"/>
      <c r="ADI555"/>
      <c r="ADJ555"/>
      <c r="ADK555"/>
      <c r="ADL555"/>
      <c r="ADM555"/>
      <c r="ADN555"/>
      <c r="ADO555"/>
      <c r="ADP555"/>
      <c r="ADQ555"/>
      <c r="ADR555"/>
      <c r="ADS555"/>
      <c r="ADT555"/>
      <c r="ADU555"/>
      <c r="ADV555"/>
      <c r="ADW555"/>
      <c r="ADX555"/>
      <c r="ADY555"/>
      <c r="ADZ555"/>
      <c r="AEA555"/>
      <c r="AEB555"/>
      <c r="AEC555"/>
      <c r="AED555"/>
      <c r="AEE555"/>
      <c r="AEF555"/>
      <c r="AEG555"/>
      <c r="AEH555"/>
      <c r="AEI555"/>
      <c r="AEJ555"/>
      <c r="AEK555"/>
      <c r="AEL555"/>
      <c r="AEM555"/>
      <c r="AEN555"/>
      <c r="AEO555"/>
      <c r="AEP555"/>
      <c r="AEQ555"/>
      <c r="AER555"/>
      <c r="AES555"/>
      <c r="AET555"/>
      <c r="AEU555"/>
      <c r="AEV555"/>
      <c r="AEW555"/>
      <c r="AEX555"/>
      <c r="AEY555"/>
      <c r="AEZ555"/>
      <c r="AFA555"/>
      <c r="AFB555"/>
      <c r="AFC555"/>
      <c r="AFD555"/>
      <c r="AFE555"/>
      <c r="AFF555"/>
      <c r="AFG555"/>
      <c r="AFH555"/>
      <c r="AFI555"/>
      <c r="AFJ555"/>
      <c r="AFK555"/>
      <c r="AFL555"/>
      <c r="AFM555"/>
      <c r="AFN555"/>
      <c r="AFO555"/>
      <c r="AFP555"/>
      <c r="AFQ555"/>
      <c r="AFR555"/>
      <c r="AFS555"/>
      <c r="AFT555"/>
      <c r="AFU555"/>
      <c r="AFV555"/>
      <c r="AFW555"/>
      <c r="AFX555"/>
      <c r="AFY555"/>
      <c r="AFZ555"/>
      <c r="AGA555"/>
      <c r="AGB555"/>
      <c r="AGC555"/>
      <c r="AGD555"/>
      <c r="AGE555"/>
      <c r="AGF555"/>
      <c r="AGG555"/>
      <c r="AGH555"/>
      <c r="AGI555"/>
      <c r="AGJ555"/>
      <c r="AGK555"/>
      <c r="AGL555"/>
      <c r="AGM555"/>
      <c r="AGN555"/>
      <c r="AGO555"/>
      <c r="AGP555"/>
      <c r="AGQ555"/>
      <c r="AGR555"/>
      <c r="AGS555"/>
      <c r="AGT555"/>
      <c r="AGU555"/>
      <c r="AGV555"/>
      <c r="AGW555"/>
      <c r="AGX555"/>
      <c r="AGY555"/>
      <c r="AGZ555"/>
      <c r="AHA555"/>
      <c r="AHB555"/>
      <c r="AHC555"/>
      <c r="AHD555"/>
      <c r="AHE555"/>
      <c r="AHF555"/>
      <c r="AHG555"/>
      <c r="AHH555"/>
      <c r="AHI555"/>
      <c r="AHJ555"/>
      <c r="AHK555"/>
      <c r="AHL555"/>
      <c r="AHM555"/>
      <c r="AHN555"/>
      <c r="AHO555"/>
      <c r="AHP555"/>
      <c r="AHQ555"/>
      <c r="AHR555"/>
      <c r="AHS555"/>
      <c r="AHT555"/>
      <c r="AHU555"/>
      <c r="AHV555"/>
      <c r="AHW555"/>
      <c r="AHX555"/>
      <c r="AHY555"/>
      <c r="AHZ555"/>
      <c r="AIA555"/>
      <c r="AIB555"/>
      <c r="AIC555"/>
      <c r="AID555"/>
      <c r="AIE555"/>
      <c r="AIF555"/>
      <c r="AIG555"/>
      <c r="AIH555"/>
      <c r="AII555"/>
      <c r="AIJ555"/>
      <c r="AIK555"/>
      <c r="AIL555"/>
      <c r="AIM555"/>
      <c r="AIN555"/>
      <c r="AIO555"/>
      <c r="AIP555"/>
      <c r="AIQ555"/>
      <c r="AIR555"/>
      <c r="AIS555"/>
      <c r="AIT555"/>
      <c r="AIU555"/>
      <c r="AIV555"/>
      <c r="AIW555"/>
      <c r="AIX555"/>
      <c r="AIY555"/>
      <c r="AIZ555"/>
      <c r="AJA555"/>
      <c r="AJB555"/>
      <c r="AJC555"/>
      <c r="AJD555"/>
      <c r="AJE555"/>
      <c r="AJF555"/>
      <c r="AJG555"/>
      <c r="AJH555"/>
      <c r="AJI555"/>
      <c r="AJJ555"/>
      <c r="AJK555"/>
      <c r="AJL555"/>
      <c r="AJM555"/>
      <c r="AJN555"/>
      <c r="AJO555"/>
      <c r="AJP555"/>
      <c r="AJQ555"/>
      <c r="AJR555"/>
      <c r="AJS555"/>
      <c r="AJT555"/>
      <c r="AJU555"/>
      <c r="AJV555"/>
      <c r="AJW555"/>
      <c r="AJX555"/>
      <c r="AJY555"/>
      <c r="AJZ555"/>
      <c r="AKA555"/>
      <c r="AKB555"/>
      <c r="AKC555"/>
      <c r="AKD555"/>
      <c r="AKE555"/>
      <c r="AKF555"/>
      <c r="AKG555"/>
      <c r="AKH555"/>
      <c r="AKI555"/>
      <c r="AKJ555"/>
      <c r="AKK555"/>
      <c r="AKL555"/>
      <c r="AKM555"/>
      <c r="AKN555"/>
      <c r="AKO555"/>
      <c r="AKP555"/>
      <c r="AKQ555"/>
      <c r="AKR555"/>
      <c r="AKS555"/>
      <c r="AKT555"/>
      <c r="AKU555"/>
      <c r="AKV555"/>
      <c r="AKW555"/>
      <c r="AKX555"/>
      <c r="AKY555"/>
      <c r="AKZ555"/>
      <c r="ALA555"/>
      <c r="ALB555"/>
      <c r="ALC555"/>
      <c r="ALD555"/>
      <c r="ALE555"/>
      <c r="ALF555"/>
      <c r="ALG555"/>
      <c r="ALH555"/>
      <c r="ALI555"/>
      <c r="ALJ555"/>
      <c r="ALK555"/>
      <c r="ALL555"/>
      <c r="ALM555"/>
      <c r="ALN555"/>
      <c r="ALO555"/>
      <c r="ALP555"/>
      <c r="ALQ555"/>
      <c r="ALR555"/>
      <c r="ALS555"/>
      <c r="ALT555"/>
      <c r="ALU555"/>
      <c r="ALV555"/>
      <c r="ALW555"/>
      <c r="ALX555"/>
      <c r="ALY555"/>
      <c r="ALZ555"/>
      <c r="AMA555"/>
      <c r="AMB555"/>
      <c r="AMC555"/>
      <c r="AMD555"/>
      <c r="AME555"/>
      <c r="AMF555"/>
      <c r="AMG555"/>
      <c r="AMH555"/>
      <c r="AMI555"/>
      <c r="AMJ555"/>
      <c r="AMK555"/>
      <c r="AML555"/>
      <c r="AMM555"/>
    </row>
    <row r="556" spans="1:1027" ht="22.15" customHeight="1">
      <c r="A556" s="655"/>
      <c r="B556" s="655"/>
      <c r="C556" s="263"/>
      <c r="D556" s="263">
        <v>4270</v>
      </c>
      <c r="E556" s="654" t="s">
        <v>223</v>
      </c>
      <c r="F556" s="654"/>
      <c r="G556" s="265">
        <v>340000</v>
      </c>
      <c r="H556" s="265">
        <v>340000</v>
      </c>
      <c r="I556" s="266">
        <v>169809.82</v>
      </c>
      <c r="J556" s="259">
        <f t="shared" si="61"/>
        <v>49.944064705882354</v>
      </c>
      <c r="K556" s="259">
        <f t="shared" si="62"/>
        <v>100</v>
      </c>
      <c r="L556" s="313"/>
      <c r="M556" s="313"/>
      <c r="N556" s="313"/>
      <c r="P556" s="267">
        <f t="shared" si="66"/>
        <v>0</v>
      </c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  <c r="RA556"/>
      <c r="RB556"/>
      <c r="RC556"/>
      <c r="RD556"/>
      <c r="RE556"/>
      <c r="RF556"/>
      <c r="RG556"/>
      <c r="RH556"/>
      <c r="RI556"/>
      <c r="RJ556"/>
      <c r="RK556"/>
      <c r="RL556"/>
      <c r="RM556"/>
      <c r="RN556"/>
      <c r="RO556"/>
      <c r="RP556"/>
      <c r="RQ556"/>
      <c r="RR556"/>
      <c r="RS556"/>
      <c r="RT556"/>
      <c r="RU556"/>
      <c r="RV556"/>
      <c r="RW556"/>
      <c r="RX556"/>
      <c r="RY556"/>
      <c r="RZ556"/>
      <c r="SA556"/>
      <c r="SB556"/>
      <c r="SC556"/>
      <c r="SD556"/>
      <c r="SE556"/>
      <c r="SF556"/>
      <c r="SG556"/>
      <c r="SH556"/>
      <c r="SI556"/>
      <c r="SJ556"/>
      <c r="SK556"/>
      <c r="SL556"/>
      <c r="SM556"/>
      <c r="SN556"/>
      <c r="SO556"/>
      <c r="SP556"/>
      <c r="SQ556"/>
      <c r="SR556"/>
      <c r="SS556"/>
      <c r="ST556"/>
      <c r="SU556"/>
      <c r="SV556"/>
      <c r="SW556"/>
      <c r="SX556"/>
      <c r="SY556"/>
      <c r="SZ556"/>
      <c r="TA556"/>
      <c r="TB556"/>
      <c r="TC556"/>
      <c r="TD556"/>
      <c r="TE556"/>
      <c r="TF556"/>
      <c r="TG556"/>
      <c r="TH556"/>
      <c r="TI556"/>
      <c r="TJ556"/>
      <c r="TK556"/>
      <c r="TL556"/>
      <c r="TM556"/>
      <c r="TN556"/>
      <c r="TO556"/>
      <c r="TP556"/>
      <c r="TQ556"/>
      <c r="TR556"/>
      <c r="TS556"/>
      <c r="TT556"/>
      <c r="TU556"/>
      <c r="TV556"/>
      <c r="TW556"/>
      <c r="TX556"/>
      <c r="TY556"/>
      <c r="TZ556"/>
      <c r="UA556"/>
      <c r="UB556"/>
      <c r="UC556"/>
      <c r="UD556"/>
      <c r="UE556"/>
      <c r="UF556"/>
      <c r="UG556"/>
      <c r="UH556"/>
      <c r="UI556"/>
      <c r="UJ556"/>
      <c r="UK556"/>
      <c r="UL556"/>
      <c r="UM556"/>
      <c r="UN556"/>
      <c r="UO556"/>
      <c r="UP556"/>
      <c r="UQ556"/>
      <c r="UR556"/>
      <c r="US556"/>
      <c r="UT556"/>
      <c r="UU556"/>
      <c r="UV556"/>
      <c r="UW556"/>
      <c r="UX556"/>
      <c r="UY556"/>
      <c r="UZ556"/>
      <c r="VA556"/>
      <c r="VB556"/>
      <c r="VC556"/>
      <c r="VD556"/>
      <c r="VE556"/>
      <c r="VF556"/>
      <c r="VG556"/>
      <c r="VH556"/>
      <c r="VI556"/>
      <c r="VJ556"/>
      <c r="VK556"/>
      <c r="VL556"/>
      <c r="VM556"/>
      <c r="VN556"/>
      <c r="VO556"/>
      <c r="VP556"/>
      <c r="VQ556"/>
      <c r="VR556"/>
      <c r="VS556"/>
      <c r="VT556"/>
      <c r="VU556"/>
      <c r="VV556"/>
      <c r="VW556"/>
      <c r="VX556"/>
      <c r="VY556"/>
      <c r="VZ556"/>
      <c r="WA556"/>
      <c r="WB556"/>
      <c r="WC556"/>
      <c r="WD556"/>
      <c r="WE556"/>
      <c r="WF556"/>
      <c r="WG556"/>
      <c r="WH556"/>
      <c r="WI556"/>
      <c r="WJ556"/>
      <c r="WK556"/>
      <c r="WL556"/>
      <c r="WM556"/>
      <c r="WN556"/>
      <c r="WO556"/>
      <c r="WP556"/>
      <c r="WQ556"/>
      <c r="WR556"/>
      <c r="WS556"/>
      <c r="WT556"/>
      <c r="WU556"/>
      <c r="WV556"/>
      <c r="WW556"/>
      <c r="WX556"/>
      <c r="WY556"/>
      <c r="WZ556"/>
      <c r="XA556"/>
      <c r="XB556"/>
      <c r="XC556"/>
      <c r="XD556"/>
      <c r="XE556"/>
      <c r="XF556"/>
      <c r="XG556"/>
      <c r="XH556"/>
      <c r="XI556"/>
      <c r="XJ556"/>
      <c r="XK556"/>
      <c r="XL556"/>
      <c r="XM556"/>
      <c r="XN556"/>
      <c r="XO556"/>
      <c r="XP556"/>
      <c r="XQ556"/>
      <c r="XR556"/>
      <c r="XS556"/>
      <c r="XT556"/>
      <c r="XU556"/>
      <c r="XV556"/>
      <c r="XW556"/>
      <c r="XX556"/>
      <c r="XY556"/>
      <c r="XZ556"/>
      <c r="YA556"/>
      <c r="YB556"/>
      <c r="YC556"/>
      <c r="YD556"/>
      <c r="YE556"/>
      <c r="YF556"/>
      <c r="YG556"/>
      <c r="YH556"/>
      <c r="YI556"/>
      <c r="YJ556"/>
      <c r="YK556"/>
      <c r="YL556"/>
      <c r="YM556"/>
      <c r="YN556"/>
      <c r="YO556"/>
      <c r="YP556"/>
      <c r="YQ556"/>
      <c r="YR556"/>
      <c r="YS556"/>
      <c r="YT556"/>
      <c r="YU556"/>
      <c r="YV556"/>
      <c r="YW556"/>
      <c r="YX556"/>
      <c r="YY556"/>
      <c r="YZ556"/>
      <c r="ZA556"/>
      <c r="ZB556"/>
      <c r="ZC556"/>
      <c r="ZD556"/>
      <c r="ZE556"/>
      <c r="ZF556"/>
      <c r="ZG556"/>
      <c r="ZH556"/>
      <c r="ZI556"/>
      <c r="ZJ556"/>
      <c r="ZK556"/>
      <c r="ZL556"/>
      <c r="ZM556"/>
      <c r="ZN556"/>
      <c r="ZO556"/>
      <c r="ZP556"/>
      <c r="ZQ556"/>
      <c r="ZR556"/>
      <c r="ZS556"/>
      <c r="ZT556"/>
      <c r="ZU556"/>
      <c r="ZV556"/>
      <c r="ZW556"/>
      <c r="ZX556"/>
      <c r="ZY556"/>
      <c r="ZZ556"/>
      <c r="AAA556"/>
      <c r="AAB556"/>
      <c r="AAC556"/>
      <c r="AAD556"/>
      <c r="AAE556"/>
      <c r="AAF556"/>
      <c r="AAG556"/>
      <c r="AAH556"/>
      <c r="AAI556"/>
      <c r="AAJ556"/>
      <c r="AAK556"/>
      <c r="AAL556"/>
      <c r="AAM556"/>
      <c r="AAN556"/>
      <c r="AAO556"/>
      <c r="AAP556"/>
      <c r="AAQ556"/>
      <c r="AAR556"/>
      <c r="AAS556"/>
      <c r="AAT556"/>
      <c r="AAU556"/>
      <c r="AAV556"/>
      <c r="AAW556"/>
      <c r="AAX556"/>
      <c r="AAY556"/>
      <c r="AAZ556"/>
      <c r="ABA556"/>
      <c r="ABB556"/>
      <c r="ABC556"/>
      <c r="ABD556"/>
      <c r="ABE556"/>
      <c r="ABF556"/>
      <c r="ABG556"/>
      <c r="ABH556"/>
      <c r="ABI556"/>
      <c r="ABJ556"/>
      <c r="ABK556"/>
      <c r="ABL556"/>
      <c r="ABM556"/>
      <c r="ABN556"/>
      <c r="ABO556"/>
      <c r="ABP556"/>
      <c r="ABQ556"/>
      <c r="ABR556"/>
      <c r="ABS556"/>
      <c r="ABT556"/>
      <c r="ABU556"/>
      <c r="ABV556"/>
      <c r="ABW556"/>
      <c r="ABX556"/>
      <c r="ABY556"/>
      <c r="ABZ556"/>
      <c r="ACA556"/>
      <c r="ACB556"/>
      <c r="ACC556"/>
      <c r="ACD556"/>
      <c r="ACE556"/>
      <c r="ACF556"/>
      <c r="ACG556"/>
      <c r="ACH556"/>
      <c r="ACI556"/>
      <c r="ACJ556"/>
      <c r="ACK556"/>
      <c r="ACL556"/>
      <c r="ACM556"/>
      <c r="ACN556"/>
      <c r="ACO556"/>
      <c r="ACP556"/>
      <c r="ACQ556"/>
      <c r="ACR556"/>
      <c r="ACS556"/>
      <c r="ACT556"/>
      <c r="ACU556"/>
      <c r="ACV556"/>
      <c r="ACW556"/>
      <c r="ACX556"/>
      <c r="ACY556"/>
      <c r="ACZ556"/>
      <c r="ADA556"/>
      <c r="ADB556"/>
      <c r="ADC556"/>
      <c r="ADD556"/>
      <c r="ADE556"/>
      <c r="ADF556"/>
      <c r="ADG556"/>
      <c r="ADH556"/>
      <c r="ADI556"/>
      <c r="ADJ556"/>
      <c r="ADK556"/>
      <c r="ADL556"/>
      <c r="ADM556"/>
      <c r="ADN556"/>
      <c r="ADO556"/>
      <c r="ADP556"/>
      <c r="ADQ556"/>
      <c r="ADR556"/>
      <c r="ADS556"/>
      <c r="ADT556"/>
      <c r="ADU556"/>
      <c r="ADV556"/>
      <c r="ADW556"/>
      <c r="ADX556"/>
      <c r="ADY556"/>
      <c r="ADZ556"/>
      <c r="AEA556"/>
      <c r="AEB556"/>
      <c r="AEC556"/>
      <c r="AED556"/>
      <c r="AEE556"/>
      <c r="AEF556"/>
      <c r="AEG556"/>
      <c r="AEH556"/>
      <c r="AEI556"/>
      <c r="AEJ556"/>
      <c r="AEK556"/>
      <c r="AEL556"/>
      <c r="AEM556"/>
      <c r="AEN556"/>
      <c r="AEO556"/>
      <c r="AEP556"/>
      <c r="AEQ556"/>
      <c r="AER556"/>
      <c r="AES556"/>
      <c r="AET556"/>
      <c r="AEU556"/>
      <c r="AEV556"/>
      <c r="AEW556"/>
      <c r="AEX556"/>
      <c r="AEY556"/>
      <c r="AEZ556"/>
      <c r="AFA556"/>
      <c r="AFB556"/>
      <c r="AFC556"/>
      <c r="AFD556"/>
      <c r="AFE556"/>
      <c r="AFF556"/>
      <c r="AFG556"/>
      <c r="AFH556"/>
      <c r="AFI556"/>
      <c r="AFJ556"/>
      <c r="AFK556"/>
      <c r="AFL556"/>
      <c r="AFM556"/>
      <c r="AFN556"/>
      <c r="AFO556"/>
      <c r="AFP556"/>
      <c r="AFQ556"/>
      <c r="AFR556"/>
      <c r="AFS556"/>
      <c r="AFT556"/>
      <c r="AFU556"/>
      <c r="AFV556"/>
      <c r="AFW556"/>
      <c r="AFX556"/>
      <c r="AFY556"/>
      <c r="AFZ556"/>
      <c r="AGA556"/>
      <c r="AGB556"/>
      <c r="AGC556"/>
      <c r="AGD556"/>
      <c r="AGE556"/>
      <c r="AGF556"/>
      <c r="AGG556"/>
      <c r="AGH556"/>
      <c r="AGI556"/>
      <c r="AGJ556"/>
      <c r="AGK556"/>
      <c r="AGL556"/>
      <c r="AGM556"/>
      <c r="AGN556"/>
      <c r="AGO556"/>
      <c r="AGP556"/>
      <c r="AGQ556"/>
      <c r="AGR556"/>
      <c r="AGS556"/>
      <c r="AGT556"/>
      <c r="AGU556"/>
      <c r="AGV556"/>
      <c r="AGW556"/>
      <c r="AGX556"/>
      <c r="AGY556"/>
      <c r="AGZ556"/>
      <c r="AHA556"/>
      <c r="AHB556"/>
      <c r="AHC556"/>
      <c r="AHD556"/>
      <c r="AHE556"/>
      <c r="AHF556"/>
      <c r="AHG556"/>
      <c r="AHH556"/>
      <c r="AHI556"/>
      <c r="AHJ556"/>
      <c r="AHK556"/>
      <c r="AHL556"/>
      <c r="AHM556"/>
      <c r="AHN556"/>
      <c r="AHO556"/>
      <c r="AHP556"/>
      <c r="AHQ556"/>
      <c r="AHR556"/>
      <c r="AHS556"/>
      <c r="AHT556"/>
      <c r="AHU556"/>
      <c r="AHV556"/>
      <c r="AHW556"/>
      <c r="AHX556"/>
      <c r="AHY556"/>
      <c r="AHZ556"/>
      <c r="AIA556"/>
      <c r="AIB556"/>
      <c r="AIC556"/>
      <c r="AID556"/>
      <c r="AIE556"/>
      <c r="AIF556"/>
      <c r="AIG556"/>
      <c r="AIH556"/>
      <c r="AII556"/>
      <c r="AIJ556"/>
      <c r="AIK556"/>
      <c r="AIL556"/>
      <c r="AIM556"/>
      <c r="AIN556"/>
      <c r="AIO556"/>
      <c r="AIP556"/>
      <c r="AIQ556"/>
      <c r="AIR556"/>
      <c r="AIS556"/>
      <c r="AIT556"/>
      <c r="AIU556"/>
      <c r="AIV556"/>
      <c r="AIW556"/>
      <c r="AIX556"/>
      <c r="AIY556"/>
      <c r="AIZ556"/>
      <c r="AJA556"/>
      <c r="AJB556"/>
      <c r="AJC556"/>
      <c r="AJD556"/>
      <c r="AJE556"/>
      <c r="AJF556"/>
      <c r="AJG556"/>
      <c r="AJH556"/>
      <c r="AJI556"/>
      <c r="AJJ556"/>
      <c r="AJK556"/>
      <c r="AJL556"/>
      <c r="AJM556"/>
      <c r="AJN556"/>
      <c r="AJO556"/>
      <c r="AJP556"/>
      <c r="AJQ556"/>
      <c r="AJR556"/>
      <c r="AJS556"/>
      <c r="AJT556"/>
      <c r="AJU556"/>
      <c r="AJV556"/>
      <c r="AJW556"/>
      <c r="AJX556"/>
      <c r="AJY556"/>
      <c r="AJZ556"/>
      <c r="AKA556"/>
      <c r="AKB556"/>
      <c r="AKC556"/>
      <c r="AKD556"/>
      <c r="AKE556"/>
      <c r="AKF556"/>
      <c r="AKG556"/>
      <c r="AKH556"/>
      <c r="AKI556"/>
      <c r="AKJ556"/>
      <c r="AKK556"/>
      <c r="AKL556"/>
      <c r="AKM556"/>
      <c r="AKN556"/>
      <c r="AKO556"/>
      <c r="AKP556"/>
      <c r="AKQ556"/>
      <c r="AKR556"/>
      <c r="AKS556"/>
      <c r="AKT556"/>
      <c r="AKU556"/>
      <c r="AKV556"/>
      <c r="AKW556"/>
      <c r="AKX556"/>
      <c r="AKY556"/>
      <c r="AKZ556"/>
      <c r="ALA556"/>
      <c r="ALB556"/>
      <c r="ALC556"/>
      <c r="ALD556"/>
      <c r="ALE556"/>
      <c r="ALF556"/>
      <c r="ALG556"/>
      <c r="ALH556"/>
      <c r="ALI556"/>
      <c r="ALJ556"/>
      <c r="ALK556"/>
      <c r="ALL556"/>
      <c r="ALM556"/>
      <c r="ALN556"/>
      <c r="ALO556"/>
      <c r="ALP556"/>
      <c r="ALQ556"/>
      <c r="ALR556"/>
      <c r="ALS556"/>
      <c r="ALT556"/>
      <c r="ALU556"/>
      <c r="ALV556"/>
      <c r="ALW556"/>
      <c r="ALX556"/>
      <c r="ALY556"/>
      <c r="ALZ556"/>
      <c r="AMA556"/>
      <c r="AMB556"/>
      <c r="AMC556"/>
      <c r="AMD556"/>
      <c r="AME556"/>
      <c r="AMF556"/>
      <c r="AMG556"/>
      <c r="AMH556"/>
      <c r="AMI556"/>
      <c r="AMJ556"/>
      <c r="AMK556"/>
      <c r="AML556"/>
      <c r="AMM556"/>
    </row>
    <row r="557" spans="1:1027" ht="25.9" customHeight="1">
      <c r="A557" s="655"/>
      <c r="B557" s="655"/>
      <c r="C557" s="263"/>
      <c r="D557" s="263">
        <v>4300</v>
      </c>
      <c r="E557" s="654" t="s">
        <v>219</v>
      </c>
      <c r="F557" s="654"/>
      <c r="G557" s="265">
        <v>650000</v>
      </c>
      <c r="H557" s="265">
        <v>640000</v>
      </c>
      <c r="I557" s="266">
        <v>126467.67</v>
      </c>
      <c r="J557" s="259">
        <f t="shared" si="61"/>
        <v>19.7605734375</v>
      </c>
      <c r="K557" s="259">
        <f t="shared" si="62"/>
        <v>98.461538461538467</v>
      </c>
      <c r="L557" s="313"/>
      <c r="M557" s="313"/>
      <c r="N557" s="313"/>
      <c r="P557" s="267">
        <f t="shared" si="66"/>
        <v>-10000</v>
      </c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  <c r="SX557"/>
      <c r="SY557"/>
      <c r="SZ557"/>
      <c r="TA557"/>
      <c r="TB557"/>
      <c r="TC557"/>
      <c r="TD557"/>
      <c r="TE557"/>
      <c r="TF557"/>
      <c r="TG557"/>
      <c r="TH557"/>
      <c r="TI557"/>
      <c r="TJ557"/>
      <c r="TK557"/>
      <c r="TL557"/>
      <c r="TM557"/>
      <c r="TN557"/>
      <c r="TO557"/>
      <c r="TP557"/>
      <c r="TQ557"/>
      <c r="TR557"/>
      <c r="TS557"/>
      <c r="TT557"/>
      <c r="TU557"/>
      <c r="TV557"/>
      <c r="TW557"/>
      <c r="TX557"/>
      <c r="TY557"/>
      <c r="TZ557"/>
      <c r="UA557"/>
      <c r="UB557"/>
      <c r="UC557"/>
      <c r="UD557"/>
      <c r="UE557"/>
      <c r="UF557"/>
      <c r="UG557"/>
      <c r="UH557"/>
      <c r="UI557"/>
      <c r="UJ557"/>
      <c r="UK557"/>
      <c r="UL557"/>
      <c r="UM557"/>
      <c r="UN557"/>
      <c r="UO557"/>
      <c r="UP557"/>
      <c r="UQ557"/>
      <c r="UR557"/>
      <c r="US557"/>
      <c r="UT557"/>
      <c r="UU557"/>
      <c r="UV557"/>
      <c r="UW557"/>
      <c r="UX557"/>
      <c r="UY557"/>
      <c r="UZ557"/>
      <c r="VA557"/>
      <c r="VB557"/>
      <c r="VC557"/>
      <c r="VD557"/>
      <c r="VE557"/>
      <c r="VF557"/>
      <c r="VG557"/>
      <c r="VH557"/>
      <c r="VI557"/>
      <c r="VJ557"/>
      <c r="VK557"/>
      <c r="VL557"/>
      <c r="VM557"/>
      <c r="VN557"/>
      <c r="VO557"/>
      <c r="VP557"/>
      <c r="VQ557"/>
      <c r="VR557"/>
      <c r="VS557"/>
      <c r="VT557"/>
      <c r="VU557"/>
      <c r="VV557"/>
      <c r="VW557"/>
      <c r="VX557"/>
      <c r="VY557"/>
      <c r="VZ557"/>
      <c r="WA557"/>
      <c r="WB557"/>
      <c r="WC557"/>
      <c r="WD557"/>
      <c r="WE557"/>
      <c r="WF557"/>
      <c r="WG557"/>
      <c r="WH557"/>
      <c r="WI557"/>
      <c r="WJ557"/>
      <c r="WK557"/>
      <c r="WL557"/>
      <c r="WM557"/>
      <c r="WN557"/>
      <c r="WO557"/>
      <c r="WP557"/>
      <c r="WQ557"/>
      <c r="WR557"/>
      <c r="WS557"/>
      <c r="WT557"/>
      <c r="WU557"/>
      <c r="WV557"/>
      <c r="WW557"/>
      <c r="WX557"/>
      <c r="WY557"/>
      <c r="WZ557"/>
      <c r="XA557"/>
      <c r="XB557"/>
      <c r="XC557"/>
      <c r="XD557"/>
      <c r="XE557"/>
      <c r="XF557"/>
      <c r="XG557"/>
      <c r="XH557"/>
      <c r="XI557"/>
      <c r="XJ557"/>
      <c r="XK557"/>
      <c r="XL557"/>
      <c r="XM557"/>
      <c r="XN557"/>
      <c r="XO557"/>
      <c r="XP557"/>
      <c r="XQ557"/>
      <c r="XR557"/>
      <c r="XS557"/>
      <c r="XT557"/>
      <c r="XU557"/>
      <c r="XV557"/>
      <c r="XW557"/>
      <c r="XX557"/>
      <c r="XY557"/>
      <c r="XZ557"/>
      <c r="YA557"/>
      <c r="YB557"/>
      <c r="YC557"/>
      <c r="YD557"/>
      <c r="YE557"/>
      <c r="YF557"/>
      <c r="YG557"/>
      <c r="YH557"/>
      <c r="YI557"/>
      <c r="YJ557"/>
      <c r="YK557"/>
      <c r="YL557"/>
      <c r="YM557"/>
      <c r="YN557"/>
      <c r="YO557"/>
      <c r="YP557"/>
      <c r="YQ557"/>
      <c r="YR557"/>
      <c r="YS557"/>
      <c r="YT557"/>
      <c r="YU557"/>
      <c r="YV557"/>
      <c r="YW557"/>
      <c r="YX557"/>
      <c r="YY557"/>
      <c r="YZ557"/>
      <c r="ZA557"/>
      <c r="ZB557"/>
      <c r="ZC557"/>
      <c r="ZD557"/>
      <c r="ZE557"/>
      <c r="ZF557"/>
      <c r="ZG557"/>
      <c r="ZH557"/>
      <c r="ZI557"/>
      <c r="ZJ557"/>
      <c r="ZK557"/>
      <c r="ZL557"/>
      <c r="ZM557"/>
      <c r="ZN557"/>
      <c r="ZO557"/>
      <c r="ZP557"/>
      <c r="ZQ557"/>
      <c r="ZR557"/>
      <c r="ZS557"/>
      <c r="ZT557"/>
      <c r="ZU557"/>
      <c r="ZV557"/>
      <c r="ZW557"/>
      <c r="ZX557"/>
      <c r="ZY557"/>
      <c r="ZZ557"/>
      <c r="AAA557"/>
      <c r="AAB557"/>
      <c r="AAC557"/>
      <c r="AAD557"/>
      <c r="AAE557"/>
      <c r="AAF557"/>
      <c r="AAG557"/>
      <c r="AAH557"/>
      <c r="AAI557"/>
      <c r="AAJ557"/>
      <c r="AAK557"/>
      <c r="AAL557"/>
      <c r="AAM557"/>
      <c r="AAN557"/>
      <c r="AAO557"/>
      <c r="AAP557"/>
      <c r="AAQ557"/>
      <c r="AAR557"/>
      <c r="AAS557"/>
      <c r="AAT557"/>
      <c r="AAU557"/>
      <c r="AAV557"/>
      <c r="AAW557"/>
      <c r="AAX557"/>
      <c r="AAY557"/>
      <c r="AAZ557"/>
      <c r="ABA557"/>
      <c r="ABB557"/>
      <c r="ABC557"/>
      <c r="ABD557"/>
      <c r="ABE557"/>
      <c r="ABF557"/>
      <c r="ABG557"/>
      <c r="ABH557"/>
      <c r="ABI557"/>
      <c r="ABJ557"/>
      <c r="ABK557"/>
      <c r="ABL557"/>
      <c r="ABM557"/>
      <c r="ABN557"/>
      <c r="ABO557"/>
      <c r="ABP557"/>
      <c r="ABQ557"/>
      <c r="ABR557"/>
      <c r="ABS557"/>
      <c r="ABT557"/>
      <c r="ABU557"/>
      <c r="ABV557"/>
      <c r="ABW557"/>
      <c r="ABX557"/>
      <c r="ABY557"/>
      <c r="ABZ557"/>
      <c r="ACA557"/>
      <c r="ACB557"/>
      <c r="ACC557"/>
      <c r="ACD557"/>
      <c r="ACE557"/>
      <c r="ACF557"/>
      <c r="ACG557"/>
      <c r="ACH557"/>
      <c r="ACI557"/>
      <c r="ACJ557"/>
      <c r="ACK557"/>
      <c r="ACL557"/>
      <c r="ACM557"/>
      <c r="ACN557"/>
      <c r="ACO557"/>
      <c r="ACP557"/>
      <c r="ACQ557"/>
      <c r="ACR557"/>
      <c r="ACS557"/>
      <c r="ACT557"/>
      <c r="ACU557"/>
      <c r="ACV557"/>
      <c r="ACW557"/>
      <c r="ACX557"/>
      <c r="ACY557"/>
      <c r="ACZ557"/>
      <c r="ADA557"/>
      <c r="ADB557"/>
      <c r="ADC557"/>
      <c r="ADD557"/>
      <c r="ADE557"/>
      <c r="ADF557"/>
      <c r="ADG557"/>
      <c r="ADH557"/>
      <c r="ADI557"/>
      <c r="ADJ557"/>
      <c r="ADK557"/>
      <c r="ADL557"/>
      <c r="ADM557"/>
      <c r="ADN557"/>
      <c r="ADO557"/>
      <c r="ADP557"/>
      <c r="ADQ557"/>
      <c r="ADR557"/>
      <c r="ADS557"/>
      <c r="ADT557"/>
      <c r="ADU557"/>
      <c r="ADV557"/>
      <c r="ADW557"/>
      <c r="ADX557"/>
      <c r="ADY557"/>
      <c r="ADZ557"/>
      <c r="AEA557"/>
      <c r="AEB557"/>
      <c r="AEC557"/>
      <c r="AED557"/>
      <c r="AEE557"/>
      <c r="AEF557"/>
      <c r="AEG557"/>
      <c r="AEH557"/>
      <c r="AEI557"/>
      <c r="AEJ557"/>
      <c r="AEK557"/>
      <c r="AEL557"/>
      <c r="AEM557"/>
      <c r="AEN557"/>
      <c r="AEO557"/>
      <c r="AEP557"/>
      <c r="AEQ557"/>
      <c r="AER557"/>
      <c r="AES557"/>
      <c r="AET557"/>
      <c r="AEU557"/>
      <c r="AEV557"/>
      <c r="AEW557"/>
      <c r="AEX557"/>
      <c r="AEY557"/>
      <c r="AEZ557"/>
      <c r="AFA557"/>
      <c r="AFB557"/>
      <c r="AFC557"/>
      <c r="AFD557"/>
      <c r="AFE557"/>
      <c r="AFF557"/>
      <c r="AFG557"/>
      <c r="AFH557"/>
      <c r="AFI557"/>
      <c r="AFJ557"/>
      <c r="AFK557"/>
      <c r="AFL557"/>
      <c r="AFM557"/>
      <c r="AFN557"/>
      <c r="AFO557"/>
      <c r="AFP557"/>
      <c r="AFQ557"/>
      <c r="AFR557"/>
      <c r="AFS557"/>
      <c r="AFT557"/>
      <c r="AFU557"/>
      <c r="AFV557"/>
      <c r="AFW557"/>
      <c r="AFX557"/>
      <c r="AFY557"/>
      <c r="AFZ557"/>
      <c r="AGA557"/>
      <c r="AGB557"/>
      <c r="AGC557"/>
      <c r="AGD557"/>
      <c r="AGE557"/>
      <c r="AGF557"/>
      <c r="AGG557"/>
      <c r="AGH557"/>
      <c r="AGI557"/>
      <c r="AGJ557"/>
      <c r="AGK557"/>
      <c r="AGL557"/>
      <c r="AGM557"/>
      <c r="AGN557"/>
      <c r="AGO557"/>
      <c r="AGP557"/>
      <c r="AGQ557"/>
      <c r="AGR557"/>
      <c r="AGS557"/>
      <c r="AGT557"/>
      <c r="AGU557"/>
      <c r="AGV557"/>
      <c r="AGW557"/>
      <c r="AGX557"/>
      <c r="AGY557"/>
      <c r="AGZ557"/>
      <c r="AHA557"/>
      <c r="AHB557"/>
      <c r="AHC557"/>
      <c r="AHD557"/>
      <c r="AHE557"/>
      <c r="AHF557"/>
      <c r="AHG557"/>
      <c r="AHH557"/>
      <c r="AHI557"/>
      <c r="AHJ557"/>
      <c r="AHK557"/>
      <c r="AHL557"/>
      <c r="AHM557"/>
      <c r="AHN557"/>
      <c r="AHO557"/>
      <c r="AHP557"/>
      <c r="AHQ557"/>
      <c r="AHR557"/>
      <c r="AHS557"/>
      <c r="AHT557"/>
      <c r="AHU557"/>
      <c r="AHV557"/>
      <c r="AHW557"/>
      <c r="AHX557"/>
      <c r="AHY557"/>
      <c r="AHZ557"/>
      <c r="AIA557"/>
      <c r="AIB557"/>
      <c r="AIC557"/>
      <c r="AID557"/>
      <c r="AIE557"/>
      <c r="AIF557"/>
      <c r="AIG557"/>
      <c r="AIH557"/>
      <c r="AII557"/>
      <c r="AIJ557"/>
      <c r="AIK557"/>
      <c r="AIL557"/>
      <c r="AIM557"/>
      <c r="AIN557"/>
      <c r="AIO557"/>
      <c r="AIP557"/>
      <c r="AIQ557"/>
      <c r="AIR557"/>
      <c r="AIS557"/>
      <c r="AIT557"/>
      <c r="AIU557"/>
      <c r="AIV557"/>
      <c r="AIW557"/>
      <c r="AIX557"/>
      <c r="AIY557"/>
      <c r="AIZ557"/>
      <c r="AJA557"/>
      <c r="AJB557"/>
      <c r="AJC557"/>
      <c r="AJD557"/>
      <c r="AJE557"/>
      <c r="AJF557"/>
      <c r="AJG557"/>
      <c r="AJH557"/>
      <c r="AJI557"/>
      <c r="AJJ557"/>
      <c r="AJK557"/>
      <c r="AJL557"/>
      <c r="AJM557"/>
      <c r="AJN557"/>
      <c r="AJO557"/>
      <c r="AJP557"/>
      <c r="AJQ557"/>
      <c r="AJR557"/>
      <c r="AJS557"/>
      <c r="AJT557"/>
      <c r="AJU557"/>
      <c r="AJV557"/>
      <c r="AJW557"/>
      <c r="AJX557"/>
      <c r="AJY557"/>
      <c r="AJZ557"/>
      <c r="AKA557"/>
      <c r="AKB557"/>
      <c r="AKC557"/>
      <c r="AKD557"/>
      <c r="AKE557"/>
      <c r="AKF557"/>
      <c r="AKG557"/>
      <c r="AKH557"/>
      <c r="AKI557"/>
      <c r="AKJ557"/>
      <c r="AKK557"/>
      <c r="AKL557"/>
      <c r="AKM557"/>
      <c r="AKN557"/>
      <c r="AKO557"/>
      <c r="AKP557"/>
      <c r="AKQ557"/>
      <c r="AKR557"/>
      <c r="AKS557"/>
      <c r="AKT557"/>
      <c r="AKU557"/>
      <c r="AKV557"/>
      <c r="AKW557"/>
      <c r="AKX557"/>
      <c r="AKY557"/>
      <c r="AKZ557"/>
      <c r="ALA557"/>
      <c r="ALB557"/>
      <c r="ALC557"/>
      <c r="ALD557"/>
      <c r="ALE557"/>
      <c r="ALF557"/>
      <c r="ALG557"/>
      <c r="ALH557"/>
      <c r="ALI557"/>
      <c r="ALJ557"/>
      <c r="ALK557"/>
      <c r="ALL557"/>
      <c r="ALM557"/>
      <c r="ALN557"/>
      <c r="ALO557"/>
      <c r="ALP557"/>
      <c r="ALQ557"/>
      <c r="ALR557"/>
      <c r="ALS557"/>
      <c r="ALT557"/>
      <c r="ALU557"/>
      <c r="ALV557"/>
      <c r="ALW557"/>
      <c r="ALX557"/>
      <c r="ALY557"/>
      <c r="ALZ557"/>
      <c r="AMA557"/>
      <c r="AMB557"/>
      <c r="AMC557"/>
      <c r="AMD557"/>
      <c r="AME557"/>
      <c r="AMF557"/>
      <c r="AMG557"/>
      <c r="AMH557"/>
      <c r="AMI557"/>
      <c r="AMJ557"/>
      <c r="AMK557"/>
      <c r="AML557"/>
      <c r="AMM557"/>
    </row>
    <row r="558" spans="1:1027" ht="38.1" customHeight="1">
      <c r="A558" s="655"/>
      <c r="B558" s="655"/>
      <c r="C558" s="263"/>
      <c r="D558" s="263">
        <v>4390</v>
      </c>
      <c r="E558" s="654" t="s">
        <v>235</v>
      </c>
      <c r="F558" s="654"/>
      <c r="G558" s="265">
        <v>6000</v>
      </c>
      <c r="H558" s="265">
        <v>6000</v>
      </c>
      <c r="I558" s="266">
        <v>163.59</v>
      </c>
      <c r="J558" s="259">
        <f t="shared" si="61"/>
        <v>2.7265000000000001</v>
      </c>
      <c r="K558" s="259">
        <f t="shared" si="62"/>
        <v>100</v>
      </c>
      <c r="L558" s="313"/>
      <c r="M558" s="313"/>
      <c r="N558" s="313"/>
      <c r="P558" s="267">
        <f>H558-G558</f>
        <v>0</v>
      </c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  <c r="TE558"/>
      <c r="TF558"/>
      <c r="TG558"/>
      <c r="TH558"/>
      <c r="TI558"/>
      <c r="TJ558"/>
      <c r="TK558"/>
      <c r="TL558"/>
      <c r="TM558"/>
      <c r="TN558"/>
      <c r="TO558"/>
      <c r="TP558"/>
      <c r="TQ558"/>
      <c r="TR558"/>
      <c r="TS558"/>
      <c r="TT558"/>
      <c r="TU558"/>
      <c r="TV558"/>
      <c r="TW558"/>
      <c r="TX558"/>
      <c r="TY558"/>
      <c r="TZ558"/>
      <c r="UA558"/>
      <c r="UB558"/>
      <c r="UC558"/>
      <c r="UD558"/>
      <c r="UE558"/>
      <c r="UF558"/>
      <c r="UG558"/>
      <c r="UH558"/>
      <c r="UI558"/>
      <c r="UJ558"/>
      <c r="UK558"/>
      <c r="UL558"/>
      <c r="UM558"/>
      <c r="UN558"/>
      <c r="UO558"/>
      <c r="UP558"/>
      <c r="UQ558"/>
      <c r="UR558"/>
      <c r="US558"/>
      <c r="UT558"/>
      <c r="UU558"/>
      <c r="UV558"/>
      <c r="UW558"/>
      <c r="UX558"/>
      <c r="UY558"/>
      <c r="UZ558"/>
      <c r="VA558"/>
      <c r="VB558"/>
      <c r="VC558"/>
      <c r="VD558"/>
      <c r="VE558"/>
      <c r="VF558"/>
      <c r="VG558"/>
      <c r="VH558"/>
      <c r="VI558"/>
      <c r="VJ558"/>
      <c r="VK558"/>
      <c r="VL558"/>
      <c r="VM558"/>
      <c r="VN558"/>
      <c r="VO558"/>
      <c r="VP558"/>
      <c r="VQ558"/>
      <c r="VR558"/>
      <c r="VS558"/>
      <c r="VT558"/>
      <c r="VU558"/>
      <c r="VV558"/>
      <c r="VW558"/>
      <c r="VX558"/>
      <c r="VY558"/>
      <c r="VZ558"/>
      <c r="WA558"/>
      <c r="WB558"/>
      <c r="WC558"/>
      <c r="WD558"/>
      <c r="WE558"/>
      <c r="WF558"/>
      <c r="WG558"/>
      <c r="WH558"/>
      <c r="WI558"/>
      <c r="WJ558"/>
      <c r="WK558"/>
      <c r="WL558"/>
      <c r="WM558"/>
      <c r="WN558"/>
      <c r="WO558"/>
      <c r="WP558"/>
      <c r="WQ558"/>
      <c r="WR558"/>
      <c r="WS558"/>
      <c r="WT558"/>
      <c r="WU558"/>
      <c r="WV558"/>
      <c r="WW558"/>
      <c r="WX558"/>
      <c r="WY558"/>
      <c r="WZ558"/>
      <c r="XA558"/>
      <c r="XB558"/>
      <c r="XC558"/>
      <c r="XD558"/>
      <c r="XE558"/>
      <c r="XF558"/>
      <c r="XG558"/>
      <c r="XH558"/>
      <c r="XI558"/>
      <c r="XJ558"/>
      <c r="XK558"/>
      <c r="XL558"/>
      <c r="XM558"/>
      <c r="XN558"/>
      <c r="XO558"/>
      <c r="XP558"/>
      <c r="XQ558"/>
      <c r="XR558"/>
      <c r="XS558"/>
      <c r="XT558"/>
      <c r="XU558"/>
      <c r="XV558"/>
      <c r="XW558"/>
      <c r="XX558"/>
      <c r="XY558"/>
      <c r="XZ558"/>
      <c r="YA558"/>
      <c r="YB558"/>
      <c r="YC558"/>
      <c r="YD558"/>
      <c r="YE558"/>
      <c r="YF558"/>
      <c r="YG558"/>
      <c r="YH558"/>
      <c r="YI558"/>
      <c r="YJ558"/>
      <c r="YK558"/>
      <c r="YL558"/>
      <c r="YM558"/>
      <c r="YN558"/>
      <c r="YO558"/>
      <c r="YP558"/>
      <c r="YQ558"/>
      <c r="YR558"/>
      <c r="YS558"/>
      <c r="YT558"/>
      <c r="YU558"/>
      <c r="YV558"/>
      <c r="YW558"/>
      <c r="YX558"/>
      <c r="YY558"/>
      <c r="YZ558"/>
      <c r="ZA558"/>
      <c r="ZB558"/>
      <c r="ZC558"/>
      <c r="ZD558"/>
      <c r="ZE558"/>
      <c r="ZF558"/>
      <c r="ZG558"/>
      <c r="ZH558"/>
      <c r="ZI558"/>
      <c r="ZJ558"/>
      <c r="ZK558"/>
      <c r="ZL558"/>
      <c r="ZM558"/>
      <c r="ZN558"/>
      <c r="ZO558"/>
      <c r="ZP558"/>
      <c r="ZQ558"/>
      <c r="ZR558"/>
      <c r="ZS558"/>
      <c r="ZT558"/>
      <c r="ZU558"/>
      <c r="ZV558"/>
      <c r="ZW558"/>
      <c r="ZX558"/>
      <c r="ZY558"/>
      <c r="ZZ558"/>
      <c r="AAA558"/>
      <c r="AAB558"/>
      <c r="AAC558"/>
      <c r="AAD558"/>
      <c r="AAE558"/>
      <c r="AAF558"/>
      <c r="AAG558"/>
      <c r="AAH558"/>
      <c r="AAI558"/>
      <c r="AAJ558"/>
      <c r="AAK558"/>
      <c r="AAL558"/>
      <c r="AAM558"/>
      <c r="AAN558"/>
      <c r="AAO558"/>
      <c r="AAP558"/>
      <c r="AAQ558"/>
      <c r="AAR558"/>
      <c r="AAS558"/>
      <c r="AAT558"/>
      <c r="AAU558"/>
      <c r="AAV558"/>
      <c r="AAW558"/>
      <c r="AAX558"/>
      <c r="AAY558"/>
      <c r="AAZ558"/>
      <c r="ABA558"/>
      <c r="ABB558"/>
      <c r="ABC558"/>
      <c r="ABD558"/>
      <c r="ABE558"/>
      <c r="ABF558"/>
      <c r="ABG558"/>
      <c r="ABH558"/>
      <c r="ABI558"/>
      <c r="ABJ558"/>
      <c r="ABK558"/>
      <c r="ABL558"/>
      <c r="ABM558"/>
      <c r="ABN558"/>
      <c r="ABO558"/>
      <c r="ABP558"/>
      <c r="ABQ558"/>
      <c r="ABR558"/>
      <c r="ABS558"/>
      <c r="ABT558"/>
      <c r="ABU558"/>
      <c r="ABV558"/>
      <c r="ABW558"/>
      <c r="ABX558"/>
      <c r="ABY558"/>
      <c r="ABZ558"/>
      <c r="ACA558"/>
      <c r="ACB558"/>
      <c r="ACC558"/>
      <c r="ACD558"/>
      <c r="ACE558"/>
      <c r="ACF558"/>
      <c r="ACG558"/>
      <c r="ACH558"/>
      <c r="ACI558"/>
      <c r="ACJ558"/>
      <c r="ACK558"/>
      <c r="ACL558"/>
      <c r="ACM558"/>
      <c r="ACN558"/>
      <c r="ACO558"/>
      <c r="ACP558"/>
      <c r="ACQ558"/>
      <c r="ACR558"/>
      <c r="ACS558"/>
      <c r="ACT558"/>
      <c r="ACU558"/>
      <c r="ACV558"/>
      <c r="ACW558"/>
      <c r="ACX558"/>
      <c r="ACY558"/>
      <c r="ACZ558"/>
      <c r="ADA558"/>
      <c r="ADB558"/>
      <c r="ADC558"/>
      <c r="ADD558"/>
      <c r="ADE558"/>
      <c r="ADF558"/>
      <c r="ADG558"/>
      <c r="ADH558"/>
      <c r="ADI558"/>
      <c r="ADJ558"/>
      <c r="ADK558"/>
      <c r="ADL558"/>
      <c r="ADM558"/>
      <c r="ADN558"/>
      <c r="ADO558"/>
      <c r="ADP558"/>
      <c r="ADQ558"/>
      <c r="ADR558"/>
      <c r="ADS558"/>
      <c r="ADT558"/>
      <c r="ADU558"/>
      <c r="ADV558"/>
      <c r="ADW558"/>
      <c r="ADX558"/>
      <c r="ADY558"/>
      <c r="ADZ558"/>
      <c r="AEA558"/>
      <c r="AEB558"/>
      <c r="AEC558"/>
      <c r="AED558"/>
      <c r="AEE558"/>
      <c r="AEF558"/>
      <c r="AEG558"/>
      <c r="AEH558"/>
      <c r="AEI558"/>
      <c r="AEJ558"/>
      <c r="AEK558"/>
      <c r="AEL558"/>
      <c r="AEM558"/>
      <c r="AEN558"/>
      <c r="AEO558"/>
      <c r="AEP558"/>
      <c r="AEQ558"/>
      <c r="AER558"/>
      <c r="AES558"/>
      <c r="AET558"/>
      <c r="AEU558"/>
      <c r="AEV558"/>
      <c r="AEW558"/>
      <c r="AEX558"/>
      <c r="AEY558"/>
      <c r="AEZ558"/>
      <c r="AFA558"/>
      <c r="AFB558"/>
      <c r="AFC558"/>
      <c r="AFD558"/>
      <c r="AFE558"/>
      <c r="AFF558"/>
      <c r="AFG558"/>
      <c r="AFH558"/>
      <c r="AFI558"/>
      <c r="AFJ558"/>
      <c r="AFK558"/>
      <c r="AFL558"/>
      <c r="AFM558"/>
      <c r="AFN558"/>
      <c r="AFO558"/>
      <c r="AFP558"/>
      <c r="AFQ558"/>
      <c r="AFR558"/>
      <c r="AFS558"/>
      <c r="AFT558"/>
      <c r="AFU558"/>
      <c r="AFV558"/>
      <c r="AFW558"/>
      <c r="AFX558"/>
      <c r="AFY558"/>
      <c r="AFZ558"/>
      <c r="AGA558"/>
      <c r="AGB558"/>
      <c r="AGC558"/>
      <c r="AGD558"/>
      <c r="AGE558"/>
      <c r="AGF558"/>
      <c r="AGG558"/>
      <c r="AGH558"/>
      <c r="AGI558"/>
      <c r="AGJ558"/>
      <c r="AGK558"/>
      <c r="AGL558"/>
      <c r="AGM558"/>
      <c r="AGN558"/>
      <c r="AGO558"/>
      <c r="AGP558"/>
      <c r="AGQ558"/>
      <c r="AGR558"/>
      <c r="AGS558"/>
      <c r="AGT558"/>
      <c r="AGU558"/>
      <c r="AGV558"/>
      <c r="AGW558"/>
      <c r="AGX558"/>
      <c r="AGY558"/>
      <c r="AGZ558"/>
      <c r="AHA558"/>
      <c r="AHB558"/>
      <c r="AHC558"/>
      <c r="AHD558"/>
      <c r="AHE558"/>
      <c r="AHF558"/>
      <c r="AHG558"/>
      <c r="AHH558"/>
      <c r="AHI558"/>
      <c r="AHJ558"/>
      <c r="AHK558"/>
      <c r="AHL558"/>
      <c r="AHM558"/>
      <c r="AHN558"/>
      <c r="AHO558"/>
      <c r="AHP558"/>
      <c r="AHQ558"/>
      <c r="AHR558"/>
      <c r="AHS558"/>
      <c r="AHT558"/>
      <c r="AHU558"/>
      <c r="AHV558"/>
      <c r="AHW558"/>
      <c r="AHX558"/>
      <c r="AHY558"/>
      <c r="AHZ558"/>
      <c r="AIA558"/>
      <c r="AIB558"/>
      <c r="AIC558"/>
      <c r="AID558"/>
      <c r="AIE558"/>
      <c r="AIF558"/>
      <c r="AIG558"/>
      <c r="AIH558"/>
      <c r="AII558"/>
      <c r="AIJ558"/>
      <c r="AIK558"/>
      <c r="AIL558"/>
      <c r="AIM558"/>
      <c r="AIN558"/>
      <c r="AIO558"/>
      <c r="AIP558"/>
      <c r="AIQ558"/>
      <c r="AIR558"/>
      <c r="AIS558"/>
      <c r="AIT558"/>
      <c r="AIU558"/>
      <c r="AIV558"/>
      <c r="AIW558"/>
      <c r="AIX558"/>
      <c r="AIY558"/>
      <c r="AIZ558"/>
      <c r="AJA558"/>
      <c r="AJB558"/>
      <c r="AJC558"/>
      <c r="AJD558"/>
      <c r="AJE558"/>
      <c r="AJF558"/>
      <c r="AJG558"/>
      <c r="AJH558"/>
      <c r="AJI558"/>
      <c r="AJJ558"/>
      <c r="AJK558"/>
      <c r="AJL558"/>
      <c r="AJM558"/>
      <c r="AJN558"/>
      <c r="AJO558"/>
      <c r="AJP558"/>
      <c r="AJQ558"/>
      <c r="AJR558"/>
      <c r="AJS558"/>
      <c r="AJT558"/>
      <c r="AJU558"/>
      <c r="AJV558"/>
      <c r="AJW558"/>
      <c r="AJX558"/>
      <c r="AJY558"/>
      <c r="AJZ558"/>
      <c r="AKA558"/>
      <c r="AKB558"/>
      <c r="AKC558"/>
      <c r="AKD558"/>
      <c r="AKE558"/>
      <c r="AKF558"/>
      <c r="AKG558"/>
      <c r="AKH558"/>
      <c r="AKI558"/>
      <c r="AKJ558"/>
      <c r="AKK558"/>
      <c r="AKL558"/>
      <c r="AKM558"/>
      <c r="AKN558"/>
      <c r="AKO558"/>
      <c r="AKP558"/>
      <c r="AKQ558"/>
      <c r="AKR558"/>
      <c r="AKS558"/>
      <c r="AKT558"/>
      <c r="AKU558"/>
      <c r="AKV558"/>
      <c r="AKW558"/>
      <c r="AKX558"/>
      <c r="AKY558"/>
      <c r="AKZ558"/>
      <c r="ALA558"/>
      <c r="ALB558"/>
      <c r="ALC558"/>
      <c r="ALD558"/>
      <c r="ALE558"/>
      <c r="ALF558"/>
      <c r="ALG558"/>
      <c r="ALH558"/>
      <c r="ALI558"/>
      <c r="ALJ558"/>
      <c r="ALK558"/>
      <c r="ALL558"/>
      <c r="ALM558"/>
      <c r="ALN558"/>
      <c r="ALO558"/>
      <c r="ALP558"/>
      <c r="ALQ558"/>
      <c r="ALR558"/>
      <c r="ALS558"/>
      <c r="ALT558"/>
      <c r="ALU558"/>
      <c r="ALV558"/>
      <c r="ALW558"/>
      <c r="ALX558"/>
      <c r="ALY558"/>
      <c r="ALZ558"/>
      <c r="AMA558"/>
      <c r="AMB558"/>
      <c r="AMC558"/>
      <c r="AMD558"/>
      <c r="AME558"/>
      <c r="AMF558"/>
      <c r="AMG558"/>
      <c r="AMH558"/>
      <c r="AMI558"/>
      <c r="AMJ558"/>
      <c r="AMK558"/>
      <c r="AML558"/>
      <c r="AMM558"/>
    </row>
    <row r="559" spans="1:1027" ht="42" customHeight="1">
      <c r="A559" s="655"/>
      <c r="B559" s="655"/>
      <c r="C559" s="263"/>
      <c r="D559" s="263">
        <v>4400</v>
      </c>
      <c r="E559" s="654" t="s">
        <v>236</v>
      </c>
      <c r="F559" s="654"/>
      <c r="G559" s="265">
        <v>66000</v>
      </c>
      <c r="H559" s="265">
        <v>66000</v>
      </c>
      <c r="I559" s="266">
        <v>27500</v>
      </c>
      <c r="J559" s="259">
        <f t="shared" si="61"/>
        <v>41.666666666666671</v>
      </c>
      <c r="K559" s="259">
        <f t="shared" si="62"/>
        <v>100</v>
      </c>
      <c r="L559" s="313"/>
      <c r="M559" s="313"/>
      <c r="N559" s="313"/>
      <c r="P559" s="267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  <c r="TE559"/>
      <c r="TF559"/>
      <c r="TG559"/>
      <c r="TH559"/>
      <c r="TI559"/>
      <c r="TJ559"/>
      <c r="TK559"/>
      <c r="TL559"/>
      <c r="TM559"/>
      <c r="TN559"/>
      <c r="TO559"/>
      <c r="TP559"/>
      <c r="TQ559"/>
      <c r="TR559"/>
      <c r="TS559"/>
      <c r="TT559"/>
      <c r="TU559"/>
      <c r="TV559"/>
      <c r="TW559"/>
      <c r="TX559"/>
      <c r="TY559"/>
      <c r="TZ559"/>
      <c r="UA559"/>
      <c r="UB559"/>
      <c r="UC559"/>
      <c r="UD559"/>
      <c r="UE559"/>
      <c r="UF559"/>
      <c r="UG559"/>
      <c r="UH559"/>
      <c r="UI559"/>
      <c r="UJ559"/>
      <c r="UK559"/>
      <c r="UL559"/>
      <c r="UM559"/>
      <c r="UN559"/>
      <c r="UO559"/>
      <c r="UP559"/>
      <c r="UQ559"/>
      <c r="UR559"/>
      <c r="US559"/>
      <c r="UT559"/>
      <c r="UU559"/>
      <c r="UV559"/>
      <c r="UW559"/>
      <c r="UX559"/>
      <c r="UY559"/>
      <c r="UZ559"/>
      <c r="VA559"/>
      <c r="VB559"/>
      <c r="VC559"/>
      <c r="VD559"/>
      <c r="VE559"/>
      <c r="VF559"/>
      <c r="VG559"/>
      <c r="VH559"/>
      <c r="VI559"/>
      <c r="VJ559"/>
      <c r="VK559"/>
      <c r="VL559"/>
      <c r="VM559"/>
      <c r="VN559"/>
      <c r="VO559"/>
      <c r="VP559"/>
      <c r="VQ559"/>
      <c r="VR559"/>
      <c r="VS559"/>
      <c r="VT559"/>
      <c r="VU559"/>
      <c r="VV559"/>
      <c r="VW559"/>
      <c r="VX559"/>
      <c r="VY559"/>
      <c r="VZ559"/>
      <c r="WA559"/>
      <c r="WB559"/>
      <c r="WC559"/>
      <c r="WD559"/>
      <c r="WE559"/>
      <c r="WF559"/>
      <c r="WG559"/>
      <c r="WH559"/>
      <c r="WI559"/>
      <c r="WJ559"/>
      <c r="WK559"/>
      <c r="WL559"/>
      <c r="WM559"/>
      <c r="WN559"/>
      <c r="WO559"/>
      <c r="WP559"/>
      <c r="WQ559"/>
      <c r="WR559"/>
      <c r="WS559"/>
      <c r="WT559"/>
      <c r="WU559"/>
      <c r="WV559"/>
      <c r="WW559"/>
      <c r="WX559"/>
      <c r="WY559"/>
      <c r="WZ559"/>
      <c r="XA559"/>
      <c r="XB559"/>
      <c r="XC559"/>
      <c r="XD559"/>
      <c r="XE559"/>
      <c r="XF559"/>
      <c r="XG559"/>
      <c r="XH559"/>
      <c r="XI559"/>
      <c r="XJ559"/>
      <c r="XK559"/>
      <c r="XL559"/>
      <c r="XM559"/>
      <c r="XN559"/>
      <c r="XO559"/>
      <c r="XP559"/>
      <c r="XQ559"/>
      <c r="XR559"/>
      <c r="XS559"/>
      <c r="XT559"/>
      <c r="XU559"/>
      <c r="XV559"/>
      <c r="XW559"/>
      <c r="XX559"/>
      <c r="XY559"/>
      <c r="XZ559"/>
      <c r="YA559"/>
      <c r="YB559"/>
      <c r="YC559"/>
      <c r="YD559"/>
      <c r="YE559"/>
      <c r="YF559"/>
      <c r="YG559"/>
      <c r="YH559"/>
      <c r="YI559"/>
      <c r="YJ559"/>
      <c r="YK559"/>
      <c r="YL559"/>
      <c r="YM559"/>
      <c r="YN559"/>
      <c r="YO559"/>
      <c r="YP559"/>
      <c r="YQ559"/>
      <c r="YR559"/>
      <c r="YS559"/>
      <c r="YT559"/>
      <c r="YU559"/>
      <c r="YV559"/>
      <c r="YW559"/>
      <c r="YX559"/>
      <c r="YY559"/>
      <c r="YZ559"/>
      <c r="ZA559"/>
      <c r="ZB559"/>
      <c r="ZC559"/>
      <c r="ZD559"/>
      <c r="ZE559"/>
      <c r="ZF559"/>
      <c r="ZG559"/>
      <c r="ZH559"/>
      <c r="ZI559"/>
      <c r="ZJ559"/>
      <c r="ZK559"/>
      <c r="ZL559"/>
      <c r="ZM559"/>
      <c r="ZN559"/>
      <c r="ZO559"/>
      <c r="ZP559"/>
      <c r="ZQ559"/>
      <c r="ZR559"/>
      <c r="ZS559"/>
      <c r="ZT559"/>
      <c r="ZU559"/>
      <c r="ZV559"/>
      <c r="ZW559"/>
      <c r="ZX559"/>
      <c r="ZY559"/>
      <c r="ZZ559"/>
      <c r="AAA559"/>
      <c r="AAB559"/>
      <c r="AAC559"/>
      <c r="AAD559"/>
      <c r="AAE559"/>
      <c r="AAF559"/>
      <c r="AAG559"/>
      <c r="AAH559"/>
      <c r="AAI559"/>
      <c r="AAJ559"/>
      <c r="AAK559"/>
      <c r="AAL559"/>
      <c r="AAM559"/>
      <c r="AAN559"/>
      <c r="AAO559"/>
      <c r="AAP559"/>
      <c r="AAQ559"/>
      <c r="AAR559"/>
      <c r="AAS559"/>
      <c r="AAT559"/>
      <c r="AAU559"/>
      <c r="AAV559"/>
      <c r="AAW559"/>
      <c r="AAX559"/>
      <c r="AAY559"/>
      <c r="AAZ559"/>
      <c r="ABA559"/>
      <c r="ABB559"/>
      <c r="ABC559"/>
      <c r="ABD559"/>
      <c r="ABE559"/>
      <c r="ABF559"/>
      <c r="ABG559"/>
      <c r="ABH559"/>
      <c r="ABI559"/>
      <c r="ABJ559"/>
      <c r="ABK559"/>
      <c r="ABL559"/>
      <c r="ABM559"/>
      <c r="ABN559"/>
      <c r="ABO559"/>
      <c r="ABP559"/>
      <c r="ABQ559"/>
      <c r="ABR559"/>
      <c r="ABS559"/>
      <c r="ABT559"/>
      <c r="ABU559"/>
      <c r="ABV559"/>
      <c r="ABW559"/>
      <c r="ABX559"/>
      <c r="ABY559"/>
      <c r="ABZ559"/>
      <c r="ACA559"/>
      <c r="ACB559"/>
      <c r="ACC559"/>
      <c r="ACD559"/>
      <c r="ACE559"/>
      <c r="ACF559"/>
      <c r="ACG559"/>
      <c r="ACH559"/>
      <c r="ACI559"/>
      <c r="ACJ559"/>
      <c r="ACK559"/>
      <c r="ACL559"/>
      <c r="ACM559"/>
      <c r="ACN559"/>
      <c r="ACO559"/>
      <c r="ACP559"/>
      <c r="ACQ559"/>
      <c r="ACR559"/>
      <c r="ACS559"/>
      <c r="ACT559"/>
      <c r="ACU559"/>
      <c r="ACV559"/>
      <c r="ACW559"/>
      <c r="ACX559"/>
      <c r="ACY559"/>
      <c r="ACZ559"/>
      <c r="ADA559"/>
      <c r="ADB559"/>
      <c r="ADC559"/>
      <c r="ADD559"/>
      <c r="ADE559"/>
      <c r="ADF559"/>
      <c r="ADG559"/>
      <c r="ADH559"/>
      <c r="ADI559"/>
      <c r="ADJ559"/>
      <c r="ADK559"/>
      <c r="ADL559"/>
      <c r="ADM559"/>
      <c r="ADN559"/>
      <c r="ADO559"/>
      <c r="ADP559"/>
      <c r="ADQ559"/>
      <c r="ADR559"/>
      <c r="ADS559"/>
      <c r="ADT559"/>
      <c r="ADU559"/>
      <c r="ADV559"/>
      <c r="ADW559"/>
      <c r="ADX559"/>
      <c r="ADY559"/>
      <c r="ADZ559"/>
      <c r="AEA559"/>
      <c r="AEB559"/>
      <c r="AEC559"/>
      <c r="AED559"/>
      <c r="AEE559"/>
      <c r="AEF559"/>
      <c r="AEG559"/>
      <c r="AEH559"/>
      <c r="AEI559"/>
      <c r="AEJ559"/>
      <c r="AEK559"/>
      <c r="AEL559"/>
      <c r="AEM559"/>
      <c r="AEN559"/>
      <c r="AEO559"/>
      <c r="AEP559"/>
      <c r="AEQ559"/>
      <c r="AER559"/>
      <c r="AES559"/>
      <c r="AET559"/>
      <c r="AEU559"/>
      <c r="AEV559"/>
      <c r="AEW559"/>
      <c r="AEX559"/>
      <c r="AEY559"/>
      <c r="AEZ559"/>
      <c r="AFA559"/>
      <c r="AFB559"/>
      <c r="AFC559"/>
      <c r="AFD559"/>
      <c r="AFE559"/>
      <c r="AFF559"/>
      <c r="AFG559"/>
      <c r="AFH559"/>
      <c r="AFI559"/>
      <c r="AFJ559"/>
      <c r="AFK559"/>
      <c r="AFL559"/>
      <c r="AFM559"/>
      <c r="AFN559"/>
      <c r="AFO559"/>
      <c r="AFP559"/>
      <c r="AFQ559"/>
      <c r="AFR559"/>
      <c r="AFS559"/>
      <c r="AFT559"/>
      <c r="AFU559"/>
      <c r="AFV559"/>
      <c r="AFW559"/>
      <c r="AFX559"/>
      <c r="AFY559"/>
      <c r="AFZ559"/>
      <c r="AGA559"/>
      <c r="AGB559"/>
      <c r="AGC559"/>
      <c r="AGD559"/>
      <c r="AGE559"/>
      <c r="AGF559"/>
      <c r="AGG559"/>
      <c r="AGH559"/>
      <c r="AGI559"/>
      <c r="AGJ559"/>
      <c r="AGK559"/>
      <c r="AGL559"/>
      <c r="AGM559"/>
      <c r="AGN559"/>
      <c r="AGO559"/>
      <c r="AGP559"/>
      <c r="AGQ559"/>
      <c r="AGR559"/>
      <c r="AGS559"/>
      <c r="AGT559"/>
      <c r="AGU559"/>
      <c r="AGV559"/>
      <c r="AGW559"/>
      <c r="AGX559"/>
      <c r="AGY559"/>
      <c r="AGZ559"/>
      <c r="AHA559"/>
      <c r="AHB559"/>
      <c r="AHC559"/>
      <c r="AHD559"/>
      <c r="AHE559"/>
      <c r="AHF559"/>
      <c r="AHG559"/>
      <c r="AHH559"/>
      <c r="AHI559"/>
      <c r="AHJ559"/>
      <c r="AHK559"/>
      <c r="AHL559"/>
      <c r="AHM559"/>
      <c r="AHN559"/>
      <c r="AHO559"/>
      <c r="AHP559"/>
      <c r="AHQ559"/>
      <c r="AHR559"/>
      <c r="AHS559"/>
      <c r="AHT559"/>
      <c r="AHU559"/>
      <c r="AHV559"/>
      <c r="AHW559"/>
      <c r="AHX559"/>
      <c r="AHY559"/>
      <c r="AHZ559"/>
      <c r="AIA559"/>
      <c r="AIB559"/>
      <c r="AIC559"/>
      <c r="AID559"/>
      <c r="AIE559"/>
      <c r="AIF559"/>
      <c r="AIG559"/>
      <c r="AIH559"/>
      <c r="AII559"/>
      <c r="AIJ559"/>
      <c r="AIK559"/>
      <c r="AIL559"/>
      <c r="AIM559"/>
      <c r="AIN559"/>
      <c r="AIO559"/>
      <c r="AIP559"/>
      <c r="AIQ559"/>
      <c r="AIR559"/>
      <c r="AIS559"/>
      <c r="AIT559"/>
      <c r="AIU559"/>
      <c r="AIV559"/>
      <c r="AIW559"/>
      <c r="AIX559"/>
      <c r="AIY559"/>
      <c r="AIZ559"/>
      <c r="AJA559"/>
      <c r="AJB559"/>
      <c r="AJC559"/>
      <c r="AJD559"/>
      <c r="AJE559"/>
      <c r="AJF559"/>
      <c r="AJG559"/>
      <c r="AJH559"/>
      <c r="AJI559"/>
      <c r="AJJ559"/>
      <c r="AJK559"/>
      <c r="AJL559"/>
      <c r="AJM559"/>
      <c r="AJN559"/>
      <c r="AJO559"/>
      <c r="AJP559"/>
      <c r="AJQ559"/>
      <c r="AJR559"/>
      <c r="AJS559"/>
      <c r="AJT559"/>
      <c r="AJU559"/>
      <c r="AJV559"/>
      <c r="AJW559"/>
      <c r="AJX559"/>
      <c r="AJY559"/>
      <c r="AJZ559"/>
      <c r="AKA559"/>
      <c r="AKB559"/>
      <c r="AKC559"/>
      <c r="AKD559"/>
      <c r="AKE559"/>
      <c r="AKF559"/>
      <c r="AKG559"/>
      <c r="AKH559"/>
      <c r="AKI559"/>
      <c r="AKJ559"/>
      <c r="AKK559"/>
      <c r="AKL559"/>
      <c r="AKM559"/>
      <c r="AKN559"/>
      <c r="AKO559"/>
      <c r="AKP559"/>
      <c r="AKQ559"/>
      <c r="AKR559"/>
      <c r="AKS559"/>
      <c r="AKT559"/>
      <c r="AKU559"/>
      <c r="AKV559"/>
      <c r="AKW559"/>
      <c r="AKX559"/>
      <c r="AKY559"/>
      <c r="AKZ559"/>
      <c r="ALA559"/>
      <c r="ALB559"/>
      <c r="ALC559"/>
      <c r="ALD559"/>
      <c r="ALE559"/>
      <c r="ALF559"/>
      <c r="ALG559"/>
      <c r="ALH559"/>
      <c r="ALI559"/>
      <c r="ALJ559"/>
      <c r="ALK559"/>
      <c r="ALL559"/>
      <c r="ALM559"/>
      <c r="ALN559"/>
      <c r="ALO559"/>
      <c r="ALP559"/>
      <c r="ALQ559"/>
      <c r="ALR559"/>
      <c r="ALS559"/>
      <c r="ALT559"/>
      <c r="ALU559"/>
      <c r="ALV559"/>
      <c r="ALW559"/>
      <c r="ALX559"/>
      <c r="ALY559"/>
      <c r="ALZ559"/>
      <c r="AMA559"/>
      <c r="AMB559"/>
      <c r="AMC559"/>
      <c r="AMD559"/>
      <c r="AME559"/>
      <c r="AMF559"/>
      <c r="AMG559"/>
      <c r="AMH559"/>
      <c r="AMI559"/>
      <c r="AMJ559"/>
      <c r="AMK559"/>
      <c r="AML559"/>
      <c r="AMM559"/>
    </row>
    <row r="560" spans="1:1027" ht="25.5" customHeight="1">
      <c r="A560" s="655"/>
      <c r="B560" s="655"/>
      <c r="C560" s="263"/>
      <c r="D560" s="263">
        <v>4430</v>
      </c>
      <c r="E560" s="654" t="s">
        <v>226</v>
      </c>
      <c r="F560" s="654"/>
      <c r="G560" s="265">
        <v>104300</v>
      </c>
      <c r="H560" s="265">
        <v>103826</v>
      </c>
      <c r="I560" s="266">
        <v>31250.81</v>
      </c>
      <c r="J560" s="259">
        <f t="shared" si="61"/>
        <v>30.099214069693524</v>
      </c>
      <c r="K560" s="259">
        <f t="shared" si="62"/>
        <v>99.545541706615538</v>
      </c>
      <c r="L560" s="313"/>
      <c r="M560" s="313"/>
      <c r="N560" s="313"/>
      <c r="P560" s="267">
        <f>H560-G560</f>
        <v>-474</v>
      </c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  <c r="RA560"/>
      <c r="RB560"/>
      <c r="RC560"/>
      <c r="RD560"/>
      <c r="RE560"/>
      <c r="RF560"/>
      <c r="RG560"/>
      <c r="RH560"/>
      <c r="RI560"/>
      <c r="RJ560"/>
      <c r="RK560"/>
      <c r="RL560"/>
      <c r="RM560"/>
      <c r="RN560"/>
      <c r="RO560"/>
      <c r="RP560"/>
      <c r="RQ560"/>
      <c r="RR560"/>
      <c r="RS560"/>
      <c r="RT560"/>
      <c r="RU560"/>
      <c r="RV560"/>
      <c r="RW560"/>
      <c r="RX560"/>
      <c r="RY560"/>
      <c r="RZ560"/>
      <c r="SA560"/>
      <c r="SB560"/>
      <c r="SC560"/>
      <c r="SD560"/>
      <c r="SE560"/>
      <c r="SF560"/>
      <c r="SG560"/>
      <c r="SH560"/>
      <c r="SI560"/>
      <c r="SJ560"/>
      <c r="SK560"/>
      <c r="SL560"/>
      <c r="SM560"/>
      <c r="SN560"/>
      <c r="SO560"/>
      <c r="SP560"/>
      <c r="SQ560"/>
      <c r="SR560"/>
      <c r="SS560"/>
      <c r="ST560"/>
      <c r="SU560"/>
      <c r="SV560"/>
      <c r="SW560"/>
      <c r="SX560"/>
      <c r="SY560"/>
      <c r="SZ560"/>
      <c r="TA560"/>
      <c r="TB560"/>
      <c r="TC560"/>
      <c r="TD560"/>
      <c r="TE560"/>
      <c r="TF560"/>
      <c r="TG560"/>
      <c r="TH560"/>
      <c r="TI560"/>
      <c r="TJ560"/>
      <c r="TK560"/>
      <c r="TL560"/>
      <c r="TM560"/>
      <c r="TN560"/>
      <c r="TO560"/>
      <c r="TP560"/>
      <c r="TQ560"/>
      <c r="TR560"/>
      <c r="TS560"/>
      <c r="TT560"/>
      <c r="TU560"/>
      <c r="TV560"/>
      <c r="TW560"/>
      <c r="TX560"/>
      <c r="TY560"/>
      <c r="TZ560"/>
      <c r="UA560"/>
      <c r="UB560"/>
      <c r="UC560"/>
      <c r="UD560"/>
      <c r="UE560"/>
      <c r="UF560"/>
      <c r="UG560"/>
      <c r="UH560"/>
      <c r="UI560"/>
      <c r="UJ560"/>
      <c r="UK560"/>
      <c r="UL560"/>
      <c r="UM560"/>
      <c r="UN560"/>
      <c r="UO560"/>
      <c r="UP560"/>
      <c r="UQ560"/>
      <c r="UR560"/>
      <c r="US560"/>
      <c r="UT560"/>
      <c r="UU560"/>
      <c r="UV560"/>
      <c r="UW560"/>
      <c r="UX560"/>
      <c r="UY560"/>
      <c r="UZ560"/>
      <c r="VA560"/>
      <c r="VB560"/>
      <c r="VC560"/>
      <c r="VD560"/>
      <c r="VE560"/>
      <c r="VF560"/>
      <c r="VG560"/>
      <c r="VH560"/>
      <c r="VI560"/>
      <c r="VJ560"/>
      <c r="VK560"/>
      <c r="VL560"/>
      <c r="VM560"/>
      <c r="VN560"/>
      <c r="VO560"/>
      <c r="VP560"/>
      <c r="VQ560"/>
      <c r="VR560"/>
      <c r="VS560"/>
      <c r="VT560"/>
      <c r="VU560"/>
      <c r="VV560"/>
      <c r="VW560"/>
      <c r="VX560"/>
      <c r="VY560"/>
      <c r="VZ560"/>
      <c r="WA560"/>
      <c r="WB560"/>
      <c r="WC560"/>
      <c r="WD560"/>
      <c r="WE560"/>
      <c r="WF560"/>
      <c r="WG560"/>
      <c r="WH560"/>
      <c r="WI560"/>
      <c r="WJ560"/>
      <c r="WK560"/>
      <c r="WL560"/>
      <c r="WM560"/>
      <c r="WN560"/>
      <c r="WO560"/>
      <c r="WP560"/>
      <c r="WQ560"/>
      <c r="WR560"/>
      <c r="WS560"/>
      <c r="WT560"/>
      <c r="WU560"/>
      <c r="WV560"/>
      <c r="WW560"/>
      <c r="WX560"/>
      <c r="WY560"/>
      <c r="WZ560"/>
      <c r="XA560"/>
      <c r="XB560"/>
      <c r="XC560"/>
      <c r="XD560"/>
      <c r="XE560"/>
      <c r="XF560"/>
      <c r="XG560"/>
      <c r="XH560"/>
      <c r="XI560"/>
      <c r="XJ560"/>
      <c r="XK560"/>
      <c r="XL560"/>
      <c r="XM560"/>
      <c r="XN560"/>
      <c r="XO560"/>
      <c r="XP560"/>
      <c r="XQ560"/>
      <c r="XR560"/>
      <c r="XS560"/>
      <c r="XT560"/>
      <c r="XU560"/>
      <c r="XV560"/>
      <c r="XW560"/>
      <c r="XX560"/>
      <c r="XY560"/>
      <c r="XZ560"/>
      <c r="YA560"/>
      <c r="YB560"/>
      <c r="YC560"/>
      <c r="YD560"/>
      <c r="YE560"/>
      <c r="YF560"/>
      <c r="YG560"/>
      <c r="YH560"/>
      <c r="YI560"/>
      <c r="YJ560"/>
      <c r="YK560"/>
      <c r="YL560"/>
      <c r="YM560"/>
      <c r="YN560"/>
      <c r="YO560"/>
      <c r="YP560"/>
      <c r="YQ560"/>
      <c r="YR560"/>
      <c r="YS560"/>
      <c r="YT560"/>
      <c r="YU560"/>
      <c r="YV560"/>
      <c r="YW560"/>
      <c r="YX560"/>
      <c r="YY560"/>
      <c r="YZ560"/>
      <c r="ZA560"/>
      <c r="ZB560"/>
      <c r="ZC560"/>
      <c r="ZD560"/>
      <c r="ZE560"/>
      <c r="ZF560"/>
      <c r="ZG560"/>
      <c r="ZH560"/>
      <c r="ZI560"/>
      <c r="ZJ560"/>
      <c r="ZK560"/>
      <c r="ZL560"/>
      <c r="ZM560"/>
      <c r="ZN560"/>
      <c r="ZO560"/>
      <c r="ZP560"/>
      <c r="ZQ560"/>
      <c r="ZR560"/>
      <c r="ZS560"/>
      <c r="ZT560"/>
      <c r="ZU560"/>
      <c r="ZV560"/>
      <c r="ZW560"/>
      <c r="ZX560"/>
      <c r="ZY560"/>
      <c r="ZZ560"/>
      <c r="AAA560"/>
      <c r="AAB560"/>
      <c r="AAC560"/>
      <c r="AAD560"/>
      <c r="AAE560"/>
      <c r="AAF560"/>
      <c r="AAG560"/>
      <c r="AAH560"/>
      <c r="AAI560"/>
      <c r="AAJ560"/>
      <c r="AAK560"/>
      <c r="AAL560"/>
      <c r="AAM560"/>
      <c r="AAN560"/>
      <c r="AAO560"/>
      <c r="AAP560"/>
      <c r="AAQ560"/>
      <c r="AAR560"/>
      <c r="AAS560"/>
      <c r="AAT560"/>
      <c r="AAU560"/>
      <c r="AAV560"/>
      <c r="AAW560"/>
      <c r="AAX560"/>
      <c r="AAY560"/>
      <c r="AAZ560"/>
      <c r="ABA560"/>
      <c r="ABB560"/>
      <c r="ABC560"/>
      <c r="ABD560"/>
      <c r="ABE560"/>
      <c r="ABF560"/>
      <c r="ABG560"/>
      <c r="ABH560"/>
      <c r="ABI560"/>
      <c r="ABJ560"/>
      <c r="ABK560"/>
      <c r="ABL560"/>
      <c r="ABM560"/>
      <c r="ABN560"/>
      <c r="ABO560"/>
      <c r="ABP560"/>
      <c r="ABQ560"/>
      <c r="ABR560"/>
      <c r="ABS560"/>
      <c r="ABT560"/>
      <c r="ABU560"/>
      <c r="ABV560"/>
      <c r="ABW560"/>
      <c r="ABX560"/>
      <c r="ABY560"/>
      <c r="ABZ560"/>
      <c r="ACA560"/>
      <c r="ACB560"/>
      <c r="ACC560"/>
      <c r="ACD560"/>
      <c r="ACE560"/>
      <c r="ACF560"/>
      <c r="ACG560"/>
      <c r="ACH560"/>
      <c r="ACI560"/>
      <c r="ACJ560"/>
      <c r="ACK560"/>
      <c r="ACL560"/>
      <c r="ACM560"/>
      <c r="ACN560"/>
      <c r="ACO560"/>
      <c r="ACP560"/>
      <c r="ACQ560"/>
      <c r="ACR560"/>
      <c r="ACS560"/>
      <c r="ACT560"/>
      <c r="ACU560"/>
      <c r="ACV560"/>
      <c r="ACW560"/>
      <c r="ACX560"/>
      <c r="ACY560"/>
      <c r="ACZ560"/>
      <c r="ADA560"/>
      <c r="ADB560"/>
      <c r="ADC560"/>
      <c r="ADD560"/>
      <c r="ADE560"/>
      <c r="ADF560"/>
      <c r="ADG560"/>
      <c r="ADH560"/>
      <c r="ADI560"/>
      <c r="ADJ560"/>
      <c r="ADK560"/>
      <c r="ADL560"/>
      <c r="ADM560"/>
      <c r="ADN560"/>
      <c r="ADO560"/>
      <c r="ADP560"/>
      <c r="ADQ560"/>
      <c r="ADR560"/>
      <c r="ADS560"/>
      <c r="ADT560"/>
      <c r="ADU560"/>
      <c r="ADV560"/>
      <c r="ADW560"/>
      <c r="ADX560"/>
      <c r="ADY560"/>
      <c r="ADZ560"/>
      <c r="AEA560"/>
      <c r="AEB560"/>
      <c r="AEC560"/>
      <c r="AED560"/>
      <c r="AEE560"/>
      <c r="AEF560"/>
      <c r="AEG560"/>
      <c r="AEH560"/>
      <c r="AEI560"/>
      <c r="AEJ560"/>
      <c r="AEK560"/>
      <c r="AEL560"/>
      <c r="AEM560"/>
      <c r="AEN560"/>
      <c r="AEO560"/>
      <c r="AEP560"/>
      <c r="AEQ560"/>
      <c r="AER560"/>
      <c r="AES560"/>
      <c r="AET560"/>
      <c r="AEU560"/>
      <c r="AEV560"/>
      <c r="AEW560"/>
      <c r="AEX560"/>
      <c r="AEY560"/>
      <c r="AEZ560"/>
      <c r="AFA560"/>
      <c r="AFB560"/>
      <c r="AFC560"/>
      <c r="AFD560"/>
      <c r="AFE560"/>
      <c r="AFF560"/>
      <c r="AFG560"/>
      <c r="AFH560"/>
      <c r="AFI560"/>
      <c r="AFJ560"/>
      <c r="AFK560"/>
      <c r="AFL560"/>
      <c r="AFM560"/>
      <c r="AFN560"/>
      <c r="AFO560"/>
      <c r="AFP560"/>
      <c r="AFQ560"/>
      <c r="AFR560"/>
      <c r="AFS560"/>
      <c r="AFT560"/>
      <c r="AFU560"/>
      <c r="AFV560"/>
      <c r="AFW560"/>
      <c r="AFX560"/>
      <c r="AFY560"/>
      <c r="AFZ560"/>
      <c r="AGA560"/>
      <c r="AGB560"/>
      <c r="AGC560"/>
      <c r="AGD560"/>
      <c r="AGE560"/>
      <c r="AGF560"/>
      <c r="AGG560"/>
      <c r="AGH560"/>
      <c r="AGI560"/>
      <c r="AGJ560"/>
      <c r="AGK560"/>
      <c r="AGL560"/>
      <c r="AGM560"/>
      <c r="AGN560"/>
      <c r="AGO560"/>
      <c r="AGP560"/>
      <c r="AGQ560"/>
      <c r="AGR560"/>
      <c r="AGS560"/>
      <c r="AGT560"/>
      <c r="AGU560"/>
      <c r="AGV560"/>
      <c r="AGW560"/>
      <c r="AGX560"/>
      <c r="AGY560"/>
      <c r="AGZ560"/>
      <c r="AHA560"/>
      <c r="AHB560"/>
      <c r="AHC560"/>
      <c r="AHD560"/>
      <c r="AHE560"/>
      <c r="AHF560"/>
      <c r="AHG560"/>
      <c r="AHH560"/>
      <c r="AHI560"/>
      <c r="AHJ560"/>
      <c r="AHK560"/>
      <c r="AHL560"/>
      <c r="AHM560"/>
      <c r="AHN560"/>
      <c r="AHO560"/>
      <c r="AHP560"/>
      <c r="AHQ560"/>
      <c r="AHR560"/>
      <c r="AHS560"/>
      <c r="AHT560"/>
      <c r="AHU560"/>
      <c r="AHV560"/>
      <c r="AHW560"/>
      <c r="AHX560"/>
      <c r="AHY560"/>
      <c r="AHZ560"/>
      <c r="AIA560"/>
      <c r="AIB560"/>
      <c r="AIC560"/>
      <c r="AID560"/>
      <c r="AIE560"/>
      <c r="AIF560"/>
      <c r="AIG560"/>
      <c r="AIH560"/>
      <c r="AII560"/>
      <c r="AIJ560"/>
      <c r="AIK560"/>
      <c r="AIL560"/>
      <c r="AIM560"/>
      <c r="AIN560"/>
      <c r="AIO560"/>
      <c r="AIP560"/>
      <c r="AIQ560"/>
      <c r="AIR560"/>
      <c r="AIS560"/>
      <c r="AIT560"/>
      <c r="AIU560"/>
      <c r="AIV560"/>
      <c r="AIW560"/>
      <c r="AIX560"/>
      <c r="AIY560"/>
      <c r="AIZ560"/>
      <c r="AJA560"/>
      <c r="AJB560"/>
      <c r="AJC560"/>
      <c r="AJD560"/>
      <c r="AJE560"/>
      <c r="AJF560"/>
      <c r="AJG560"/>
      <c r="AJH560"/>
      <c r="AJI560"/>
      <c r="AJJ560"/>
      <c r="AJK560"/>
      <c r="AJL560"/>
      <c r="AJM560"/>
      <c r="AJN560"/>
      <c r="AJO560"/>
      <c r="AJP560"/>
      <c r="AJQ560"/>
      <c r="AJR560"/>
      <c r="AJS560"/>
      <c r="AJT560"/>
      <c r="AJU560"/>
      <c r="AJV560"/>
      <c r="AJW560"/>
      <c r="AJX560"/>
      <c r="AJY560"/>
      <c r="AJZ560"/>
      <c r="AKA560"/>
      <c r="AKB560"/>
      <c r="AKC560"/>
      <c r="AKD560"/>
      <c r="AKE560"/>
      <c r="AKF560"/>
      <c r="AKG560"/>
      <c r="AKH560"/>
      <c r="AKI560"/>
      <c r="AKJ560"/>
      <c r="AKK560"/>
      <c r="AKL560"/>
      <c r="AKM560"/>
      <c r="AKN560"/>
      <c r="AKO560"/>
      <c r="AKP560"/>
      <c r="AKQ560"/>
      <c r="AKR560"/>
      <c r="AKS560"/>
      <c r="AKT560"/>
      <c r="AKU560"/>
      <c r="AKV560"/>
      <c r="AKW560"/>
      <c r="AKX560"/>
      <c r="AKY560"/>
      <c r="AKZ560"/>
      <c r="ALA560"/>
      <c r="ALB560"/>
      <c r="ALC560"/>
      <c r="ALD560"/>
      <c r="ALE560"/>
      <c r="ALF560"/>
      <c r="ALG560"/>
      <c r="ALH560"/>
      <c r="ALI560"/>
      <c r="ALJ560"/>
      <c r="ALK560"/>
      <c r="ALL560"/>
      <c r="ALM560"/>
      <c r="ALN560"/>
      <c r="ALO560"/>
      <c r="ALP560"/>
      <c r="ALQ560"/>
      <c r="ALR560"/>
      <c r="ALS560"/>
      <c r="ALT560"/>
      <c r="ALU560"/>
      <c r="ALV560"/>
      <c r="ALW560"/>
      <c r="ALX560"/>
      <c r="ALY560"/>
      <c r="ALZ560"/>
      <c r="AMA560"/>
      <c r="AMB560"/>
      <c r="AMC560"/>
      <c r="AMD560"/>
      <c r="AME560"/>
      <c r="AMF560"/>
      <c r="AMG560"/>
      <c r="AMH560"/>
      <c r="AMI560"/>
      <c r="AMJ560"/>
      <c r="AMK560"/>
      <c r="AML560"/>
      <c r="AMM560"/>
    </row>
    <row r="561" spans="1:1027" ht="39" customHeight="1">
      <c r="A561" s="655"/>
      <c r="B561" s="655"/>
      <c r="C561" s="263"/>
      <c r="D561" s="263">
        <v>4440</v>
      </c>
      <c r="E561" s="654" t="s">
        <v>232</v>
      </c>
      <c r="F561" s="654"/>
      <c r="G561" s="265">
        <v>5652</v>
      </c>
      <c r="H561" s="265">
        <v>6126</v>
      </c>
      <c r="I561" s="266">
        <v>4594.43</v>
      </c>
      <c r="J561" s="259">
        <f t="shared" si="61"/>
        <v>74.998857329415614</v>
      </c>
      <c r="K561" s="259">
        <f t="shared" si="62"/>
        <v>108.38641188959662</v>
      </c>
      <c r="L561" s="313"/>
      <c r="M561" s="313"/>
      <c r="N561" s="313"/>
      <c r="P561" s="267">
        <f>H561-G561</f>
        <v>474</v>
      </c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  <c r="QH561"/>
      <c r="QI561"/>
      <c r="QJ561"/>
      <c r="QK561"/>
      <c r="QL561"/>
      <c r="QM561"/>
      <c r="QN561"/>
      <c r="QO561"/>
      <c r="QP561"/>
      <c r="QQ561"/>
      <c r="QR561"/>
      <c r="QS561"/>
      <c r="QT561"/>
      <c r="QU561"/>
      <c r="QV561"/>
      <c r="QW561"/>
      <c r="QX561"/>
      <c r="QY561"/>
      <c r="QZ561"/>
      <c r="RA561"/>
      <c r="RB561"/>
      <c r="RC561"/>
      <c r="RD561"/>
      <c r="RE561"/>
      <c r="RF561"/>
      <c r="RG561"/>
      <c r="RH561"/>
      <c r="RI561"/>
      <c r="RJ561"/>
      <c r="RK561"/>
      <c r="RL561"/>
      <c r="RM561"/>
      <c r="RN561"/>
      <c r="RO561"/>
      <c r="RP561"/>
      <c r="RQ561"/>
      <c r="RR561"/>
      <c r="RS561"/>
      <c r="RT561"/>
      <c r="RU561"/>
      <c r="RV561"/>
      <c r="RW561"/>
      <c r="RX561"/>
      <c r="RY561"/>
      <c r="RZ561"/>
      <c r="SA561"/>
      <c r="SB561"/>
      <c r="SC561"/>
      <c r="SD561"/>
      <c r="SE561"/>
      <c r="SF561"/>
      <c r="SG561"/>
      <c r="SH561"/>
      <c r="SI561"/>
      <c r="SJ561"/>
      <c r="SK561"/>
      <c r="SL561"/>
      <c r="SM561"/>
      <c r="SN561"/>
      <c r="SO561"/>
      <c r="SP561"/>
      <c r="SQ561"/>
      <c r="SR561"/>
      <c r="SS561"/>
      <c r="ST561"/>
      <c r="SU561"/>
      <c r="SV561"/>
      <c r="SW561"/>
      <c r="SX561"/>
      <c r="SY561"/>
      <c r="SZ561"/>
      <c r="TA561"/>
      <c r="TB561"/>
      <c r="TC561"/>
      <c r="TD561"/>
      <c r="TE561"/>
      <c r="TF561"/>
      <c r="TG561"/>
      <c r="TH561"/>
      <c r="TI561"/>
      <c r="TJ561"/>
      <c r="TK561"/>
      <c r="TL561"/>
      <c r="TM561"/>
      <c r="TN561"/>
      <c r="TO561"/>
      <c r="TP561"/>
      <c r="TQ561"/>
      <c r="TR561"/>
      <c r="TS561"/>
      <c r="TT561"/>
      <c r="TU561"/>
      <c r="TV561"/>
      <c r="TW561"/>
      <c r="TX561"/>
      <c r="TY561"/>
      <c r="TZ561"/>
      <c r="UA561"/>
      <c r="UB561"/>
      <c r="UC561"/>
      <c r="UD561"/>
      <c r="UE561"/>
      <c r="UF561"/>
      <c r="UG561"/>
      <c r="UH561"/>
      <c r="UI561"/>
      <c r="UJ561"/>
      <c r="UK561"/>
      <c r="UL561"/>
      <c r="UM561"/>
      <c r="UN561"/>
      <c r="UO561"/>
      <c r="UP561"/>
      <c r="UQ561"/>
      <c r="UR561"/>
      <c r="US561"/>
      <c r="UT561"/>
      <c r="UU561"/>
      <c r="UV561"/>
      <c r="UW561"/>
      <c r="UX561"/>
      <c r="UY561"/>
      <c r="UZ561"/>
      <c r="VA561"/>
      <c r="VB561"/>
      <c r="VC561"/>
      <c r="VD561"/>
      <c r="VE561"/>
      <c r="VF561"/>
      <c r="VG561"/>
      <c r="VH561"/>
      <c r="VI561"/>
      <c r="VJ561"/>
      <c r="VK561"/>
      <c r="VL561"/>
      <c r="VM561"/>
      <c r="VN561"/>
      <c r="VO561"/>
      <c r="VP561"/>
      <c r="VQ561"/>
      <c r="VR561"/>
      <c r="VS561"/>
      <c r="VT561"/>
      <c r="VU561"/>
      <c r="VV561"/>
      <c r="VW561"/>
      <c r="VX561"/>
      <c r="VY561"/>
      <c r="VZ561"/>
      <c r="WA561"/>
      <c r="WB561"/>
      <c r="WC561"/>
      <c r="WD561"/>
      <c r="WE561"/>
      <c r="WF561"/>
      <c r="WG561"/>
      <c r="WH561"/>
      <c r="WI561"/>
      <c r="WJ561"/>
      <c r="WK561"/>
      <c r="WL561"/>
      <c r="WM561"/>
      <c r="WN561"/>
      <c r="WO561"/>
      <c r="WP561"/>
      <c r="WQ561"/>
      <c r="WR561"/>
      <c r="WS561"/>
      <c r="WT561"/>
      <c r="WU561"/>
      <c r="WV561"/>
      <c r="WW561"/>
      <c r="WX561"/>
      <c r="WY561"/>
      <c r="WZ561"/>
      <c r="XA561"/>
      <c r="XB561"/>
      <c r="XC561"/>
      <c r="XD561"/>
      <c r="XE561"/>
      <c r="XF561"/>
      <c r="XG561"/>
      <c r="XH561"/>
      <c r="XI561"/>
      <c r="XJ561"/>
      <c r="XK561"/>
      <c r="XL561"/>
      <c r="XM561"/>
      <c r="XN561"/>
      <c r="XO561"/>
      <c r="XP561"/>
      <c r="XQ561"/>
      <c r="XR561"/>
      <c r="XS561"/>
      <c r="XT561"/>
      <c r="XU561"/>
      <c r="XV561"/>
      <c r="XW561"/>
      <c r="XX561"/>
      <c r="XY561"/>
      <c r="XZ561"/>
      <c r="YA561"/>
      <c r="YB561"/>
      <c r="YC561"/>
      <c r="YD561"/>
      <c r="YE561"/>
      <c r="YF561"/>
      <c r="YG561"/>
      <c r="YH561"/>
      <c r="YI561"/>
      <c r="YJ561"/>
      <c r="YK561"/>
      <c r="YL561"/>
      <c r="YM561"/>
      <c r="YN561"/>
      <c r="YO561"/>
      <c r="YP561"/>
      <c r="YQ561"/>
      <c r="YR561"/>
      <c r="YS561"/>
      <c r="YT561"/>
      <c r="YU561"/>
      <c r="YV561"/>
      <c r="YW561"/>
      <c r="YX561"/>
      <c r="YY561"/>
      <c r="YZ561"/>
      <c r="ZA561"/>
      <c r="ZB561"/>
      <c r="ZC561"/>
      <c r="ZD561"/>
      <c r="ZE561"/>
      <c r="ZF561"/>
      <c r="ZG561"/>
      <c r="ZH561"/>
      <c r="ZI561"/>
      <c r="ZJ561"/>
      <c r="ZK561"/>
      <c r="ZL561"/>
      <c r="ZM561"/>
      <c r="ZN561"/>
      <c r="ZO561"/>
      <c r="ZP561"/>
      <c r="ZQ561"/>
      <c r="ZR561"/>
      <c r="ZS561"/>
      <c r="ZT561"/>
      <c r="ZU561"/>
      <c r="ZV561"/>
      <c r="ZW561"/>
      <c r="ZX561"/>
      <c r="ZY561"/>
      <c r="ZZ561"/>
      <c r="AAA561"/>
      <c r="AAB561"/>
      <c r="AAC561"/>
      <c r="AAD561"/>
      <c r="AAE561"/>
      <c r="AAF561"/>
      <c r="AAG561"/>
      <c r="AAH561"/>
      <c r="AAI561"/>
      <c r="AAJ561"/>
      <c r="AAK561"/>
      <c r="AAL561"/>
      <c r="AAM561"/>
      <c r="AAN561"/>
      <c r="AAO561"/>
      <c r="AAP561"/>
      <c r="AAQ561"/>
      <c r="AAR561"/>
      <c r="AAS561"/>
      <c r="AAT561"/>
      <c r="AAU561"/>
      <c r="AAV561"/>
      <c r="AAW561"/>
      <c r="AAX561"/>
      <c r="AAY561"/>
      <c r="AAZ561"/>
      <c r="ABA561"/>
      <c r="ABB561"/>
      <c r="ABC561"/>
      <c r="ABD561"/>
      <c r="ABE561"/>
      <c r="ABF561"/>
      <c r="ABG561"/>
      <c r="ABH561"/>
      <c r="ABI561"/>
      <c r="ABJ561"/>
      <c r="ABK561"/>
      <c r="ABL561"/>
      <c r="ABM561"/>
      <c r="ABN561"/>
      <c r="ABO561"/>
      <c r="ABP561"/>
      <c r="ABQ561"/>
      <c r="ABR561"/>
      <c r="ABS561"/>
      <c r="ABT561"/>
      <c r="ABU561"/>
      <c r="ABV561"/>
      <c r="ABW561"/>
      <c r="ABX561"/>
      <c r="ABY561"/>
      <c r="ABZ561"/>
      <c r="ACA561"/>
      <c r="ACB561"/>
      <c r="ACC561"/>
      <c r="ACD561"/>
      <c r="ACE561"/>
      <c r="ACF561"/>
      <c r="ACG561"/>
      <c r="ACH561"/>
      <c r="ACI561"/>
      <c r="ACJ561"/>
      <c r="ACK561"/>
      <c r="ACL561"/>
      <c r="ACM561"/>
      <c r="ACN561"/>
      <c r="ACO561"/>
      <c r="ACP561"/>
      <c r="ACQ561"/>
      <c r="ACR561"/>
      <c r="ACS561"/>
      <c r="ACT561"/>
      <c r="ACU561"/>
      <c r="ACV561"/>
      <c r="ACW561"/>
      <c r="ACX561"/>
      <c r="ACY561"/>
      <c r="ACZ561"/>
      <c r="ADA561"/>
      <c r="ADB561"/>
      <c r="ADC561"/>
      <c r="ADD561"/>
      <c r="ADE561"/>
      <c r="ADF561"/>
      <c r="ADG561"/>
      <c r="ADH561"/>
      <c r="ADI561"/>
      <c r="ADJ561"/>
      <c r="ADK561"/>
      <c r="ADL561"/>
      <c r="ADM561"/>
      <c r="ADN561"/>
      <c r="ADO561"/>
      <c r="ADP561"/>
      <c r="ADQ561"/>
      <c r="ADR561"/>
      <c r="ADS561"/>
      <c r="ADT561"/>
      <c r="ADU561"/>
      <c r="ADV561"/>
      <c r="ADW561"/>
      <c r="ADX561"/>
      <c r="ADY561"/>
      <c r="ADZ561"/>
      <c r="AEA561"/>
      <c r="AEB561"/>
      <c r="AEC561"/>
      <c r="AED561"/>
      <c r="AEE561"/>
      <c r="AEF561"/>
      <c r="AEG561"/>
      <c r="AEH561"/>
      <c r="AEI561"/>
      <c r="AEJ561"/>
      <c r="AEK561"/>
      <c r="AEL561"/>
      <c r="AEM561"/>
      <c r="AEN561"/>
      <c r="AEO561"/>
      <c r="AEP561"/>
      <c r="AEQ561"/>
      <c r="AER561"/>
      <c r="AES561"/>
      <c r="AET561"/>
      <c r="AEU561"/>
      <c r="AEV561"/>
      <c r="AEW561"/>
      <c r="AEX561"/>
      <c r="AEY561"/>
      <c r="AEZ561"/>
      <c r="AFA561"/>
      <c r="AFB561"/>
      <c r="AFC561"/>
      <c r="AFD561"/>
      <c r="AFE561"/>
      <c r="AFF561"/>
      <c r="AFG561"/>
      <c r="AFH561"/>
      <c r="AFI561"/>
      <c r="AFJ561"/>
      <c r="AFK561"/>
      <c r="AFL561"/>
      <c r="AFM561"/>
      <c r="AFN561"/>
      <c r="AFO561"/>
      <c r="AFP561"/>
      <c r="AFQ561"/>
      <c r="AFR561"/>
      <c r="AFS561"/>
      <c r="AFT561"/>
      <c r="AFU561"/>
      <c r="AFV561"/>
      <c r="AFW561"/>
      <c r="AFX561"/>
      <c r="AFY561"/>
      <c r="AFZ561"/>
      <c r="AGA561"/>
      <c r="AGB561"/>
      <c r="AGC561"/>
      <c r="AGD561"/>
      <c r="AGE561"/>
      <c r="AGF561"/>
      <c r="AGG561"/>
      <c r="AGH561"/>
      <c r="AGI561"/>
      <c r="AGJ561"/>
      <c r="AGK561"/>
      <c r="AGL561"/>
      <c r="AGM561"/>
      <c r="AGN561"/>
      <c r="AGO561"/>
      <c r="AGP561"/>
      <c r="AGQ561"/>
      <c r="AGR561"/>
      <c r="AGS561"/>
      <c r="AGT561"/>
      <c r="AGU561"/>
      <c r="AGV561"/>
      <c r="AGW561"/>
      <c r="AGX561"/>
      <c r="AGY561"/>
      <c r="AGZ561"/>
      <c r="AHA561"/>
      <c r="AHB561"/>
      <c r="AHC561"/>
      <c r="AHD561"/>
      <c r="AHE561"/>
      <c r="AHF561"/>
      <c r="AHG561"/>
      <c r="AHH561"/>
      <c r="AHI561"/>
      <c r="AHJ561"/>
      <c r="AHK561"/>
      <c r="AHL561"/>
      <c r="AHM561"/>
      <c r="AHN561"/>
      <c r="AHO561"/>
      <c r="AHP561"/>
      <c r="AHQ561"/>
      <c r="AHR561"/>
      <c r="AHS561"/>
      <c r="AHT561"/>
      <c r="AHU561"/>
      <c r="AHV561"/>
      <c r="AHW561"/>
      <c r="AHX561"/>
      <c r="AHY561"/>
      <c r="AHZ561"/>
      <c r="AIA561"/>
      <c r="AIB561"/>
      <c r="AIC561"/>
      <c r="AID561"/>
      <c r="AIE561"/>
      <c r="AIF561"/>
      <c r="AIG561"/>
      <c r="AIH561"/>
      <c r="AII561"/>
      <c r="AIJ561"/>
      <c r="AIK561"/>
      <c r="AIL561"/>
      <c r="AIM561"/>
      <c r="AIN561"/>
      <c r="AIO561"/>
      <c r="AIP561"/>
      <c r="AIQ561"/>
      <c r="AIR561"/>
      <c r="AIS561"/>
      <c r="AIT561"/>
      <c r="AIU561"/>
      <c r="AIV561"/>
      <c r="AIW561"/>
      <c r="AIX561"/>
      <c r="AIY561"/>
      <c r="AIZ561"/>
      <c r="AJA561"/>
      <c r="AJB561"/>
      <c r="AJC561"/>
      <c r="AJD561"/>
      <c r="AJE561"/>
      <c r="AJF561"/>
      <c r="AJG561"/>
      <c r="AJH561"/>
      <c r="AJI561"/>
      <c r="AJJ561"/>
      <c r="AJK561"/>
      <c r="AJL561"/>
      <c r="AJM561"/>
      <c r="AJN561"/>
      <c r="AJO561"/>
      <c r="AJP561"/>
      <c r="AJQ561"/>
      <c r="AJR561"/>
      <c r="AJS561"/>
      <c r="AJT561"/>
      <c r="AJU561"/>
      <c r="AJV561"/>
      <c r="AJW561"/>
      <c r="AJX561"/>
      <c r="AJY561"/>
      <c r="AJZ561"/>
      <c r="AKA561"/>
      <c r="AKB561"/>
      <c r="AKC561"/>
      <c r="AKD561"/>
      <c r="AKE561"/>
      <c r="AKF561"/>
      <c r="AKG561"/>
      <c r="AKH561"/>
      <c r="AKI561"/>
      <c r="AKJ561"/>
      <c r="AKK561"/>
      <c r="AKL561"/>
      <c r="AKM561"/>
      <c r="AKN561"/>
      <c r="AKO561"/>
      <c r="AKP561"/>
      <c r="AKQ561"/>
      <c r="AKR561"/>
      <c r="AKS561"/>
      <c r="AKT561"/>
      <c r="AKU561"/>
      <c r="AKV561"/>
      <c r="AKW561"/>
      <c r="AKX561"/>
      <c r="AKY561"/>
      <c r="AKZ561"/>
      <c r="ALA561"/>
      <c r="ALB561"/>
      <c r="ALC561"/>
      <c r="ALD561"/>
      <c r="ALE561"/>
      <c r="ALF561"/>
      <c r="ALG561"/>
      <c r="ALH561"/>
      <c r="ALI561"/>
      <c r="ALJ561"/>
      <c r="ALK561"/>
      <c r="ALL561"/>
      <c r="ALM561"/>
      <c r="ALN561"/>
      <c r="ALO561"/>
      <c r="ALP561"/>
      <c r="ALQ561"/>
      <c r="ALR561"/>
      <c r="ALS561"/>
      <c r="ALT561"/>
      <c r="ALU561"/>
      <c r="ALV561"/>
      <c r="ALW561"/>
      <c r="ALX561"/>
      <c r="ALY561"/>
      <c r="ALZ561"/>
      <c r="AMA561"/>
      <c r="AMB561"/>
      <c r="AMC561"/>
      <c r="AMD561"/>
      <c r="AME561"/>
      <c r="AMF561"/>
      <c r="AMG561"/>
      <c r="AMH561"/>
      <c r="AMI561"/>
      <c r="AMJ561"/>
      <c r="AMK561"/>
      <c r="AML561"/>
      <c r="AMM561"/>
    </row>
    <row r="562" spans="1:1027" ht="29.85" customHeight="1">
      <c r="A562" s="655"/>
      <c r="B562" s="655"/>
      <c r="C562" s="263"/>
      <c r="D562" s="263">
        <v>6050</v>
      </c>
      <c r="E562" s="654" t="s">
        <v>224</v>
      </c>
      <c r="F562" s="654"/>
      <c r="G562" s="265">
        <v>0</v>
      </c>
      <c r="H562" s="265">
        <v>40000</v>
      </c>
      <c r="I562" s="266">
        <v>0</v>
      </c>
      <c r="J562" s="259">
        <f t="shared" si="61"/>
        <v>0</v>
      </c>
      <c r="K562" s="259"/>
      <c r="L562" s="313"/>
      <c r="M562" s="313"/>
      <c r="N562" s="313"/>
      <c r="P562" s="267">
        <f>H562-G562</f>
        <v>40000</v>
      </c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  <c r="SX562"/>
      <c r="SY562"/>
      <c r="SZ562"/>
      <c r="TA562"/>
      <c r="TB562"/>
      <c r="TC562"/>
      <c r="TD562"/>
      <c r="TE562"/>
      <c r="TF562"/>
      <c r="TG562"/>
      <c r="TH562"/>
      <c r="TI562"/>
      <c r="TJ562"/>
      <c r="TK562"/>
      <c r="TL562"/>
      <c r="TM562"/>
      <c r="TN562"/>
      <c r="TO562"/>
      <c r="TP562"/>
      <c r="TQ562"/>
      <c r="TR562"/>
      <c r="TS562"/>
      <c r="TT562"/>
      <c r="TU562"/>
      <c r="TV562"/>
      <c r="TW562"/>
      <c r="TX562"/>
      <c r="TY562"/>
      <c r="TZ562"/>
      <c r="UA562"/>
      <c r="UB562"/>
      <c r="UC562"/>
      <c r="UD562"/>
      <c r="UE562"/>
      <c r="UF562"/>
      <c r="UG562"/>
      <c r="UH562"/>
      <c r="UI562"/>
      <c r="UJ562"/>
      <c r="UK562"/>
      <c r="UL562"/>
      <c r="UM562"/>
      <c r="UN562"/>
      <c r="UO562"/>
      <c r="UP562"/>
      <c r="UQ562"/>
      <c r="UR562"/>
      <c r="US562"/>
      <c r="UT562"/>
      <c r="UU562"/>
      <c r="UV562"/>
      <c r="UW562"/>
      <c r="UX562"/>
      <c r="UY562"/>
      <c r="UZ562"/>
      <c r="VA562"/>
      <c r="VB562"/>
      <c r="VC562"/>
      <c r="VD562"/>
      <c r="VE562"/>
      <c r="VF562"/>
      <c r="VG562"/>
      <c r="VH562"/>
      <c r="VI562"/>
      <c r="VJ562"/>
      <c r="VK562"/>
      <c r="VL562"/>
      <c r="VM562"/>
      <c r="VN562"/>
      <c r="VO562"/>
      <c r="VP562"/>
      <c r="VQ562"/>
      <c r="VR562"/>
      <c r="VS562"/>
      <c r="VT562"/>
      <c r="VU562"/>
      <c r="VV562"/>
      <c r="VW562"/>
      <c r="VX562"/>
      <c r="VY562"/>
      <c r="VZ562"/>
      <c r="WA562"/>
      <c r="WB562"/>
      <c r="WC562"/>
      <c r="WD562"/>
      <c r="WE562"/>
      <c r="WF562"/>
      <c r="WG562"/>
      <c r="WH562"/>
      <c r="WI562"/>
      <c r="WJ562"/>
      <c r="WK562"/>
      <c r="WL562"/>
      <c r="WM562"/>
      <c r="WN562"/>
      <c r="WO562"/>
      <c r="WP562"/>
      <c r="WQ562"/>
      <c r="WR562"/>
      <c r="WS562"/>
      <c r="WT562"/>
      <c r="WU562"/>
      <c r="WV562"/>
      <c r="WW562"/>
      <c r="WX562"/>
      <c r="WY562"/>
      <c r="WZ562"/>
      <c r="XA562"/>
      <c r="XB562"/>
      <c r="XC562"/>
      <c r="XD562"/>
      <c r="XE562"/>
      <c r="XF562"/>
      <c r="XG562"/>
      <c r="XH562"/>
      <c r="XI562"/>
      <c r="XJ562"/>
      <c r="XK562"/>
      <c r="XL562"/>
      <c r="XM562"/>
      <c r="XN562"/>
      <c r="XO562"/>
      <c r="XP562"/>
      <c r="XQ562"/>
      <c r="XR562"/>
      <c r="XS562"/>
      <c r="XT562"/>
      <c r="XU562"/>
      <c r="XV562"/>
      <c r="XW562"/>
      <c r="XX562"/>
      <c r="XY562"/>
      <c r="XZ562"/>
      <c r="YA562"/>
      <c r="YB562"/>
      <c r="YC562"/>
      <c r="YD562"/>
      <c r="YE562"/>
      <c r="YF562"/>
      <c r="YG562"/>
      <c r="YH562"/>
      <c r="YI562"/>
      <c r="YJ562"/>
      <c r="YK562"/>
      <c r="YL562"/>
      <c r="YM562"/>
      <c r="YN562"/>
      <c r="YO562"/>
      <c r="YP562"/>
      <c r="YQ562"/>
      <c r="YR562"/>
      <c r="YS562"/>
      <c r="YT562"/>
      <c r="YU562"/>
      <c r="YV562"/>
      <c r="YW562"/>
      <c r="YX562"/>
      <c r="YY562"/>
      <c r="YZ562"/>
      <c r="ZA562"/>
      <c r="ZB562"/>
      <c r="ZC562"/>
      <c r="ZD562"/>
      <c r="ZE562"/>
      <c r="ZF562"/>
      <c r="ZG562"/>
      <c r="ZH562"/>
      <c r="ZI562"/>
      <c r="ZJ562"/>
      <c r="ZK562"/>
      <c r="ZL562"/>
      <c r="ZM562"/>
      <c r="ZN562"/>
      <c r="ZO562"/>
      <c r="ZP562"/>
      <c r="ZQ562"/>
      <c r="ZR562"/>
      <c r="ZS562"/>
      <c r="ZT562"/>
      <c r="ZU562"/>
      <c r="ZV562"/>
      <c r="ZW562"/>
      <c r="ZX562"/>
      <c r="ZY562"/>
      <c r="ZZ562"/>
      <c r="AAA562"/>
      <c r="AAB562"/>
      <c r="AAC562"/>
      <c r="AAD562"/>
      <c r="AAE562"/>
      <c r="AAF562"/>
      <c r="AAG562"/>
      <c r="AAH562"/>
      <c r="AAI562"/>
      <c r="AAJ562"/>
      <c r="AAK562"/>
      <c r="AAL562"/>
      <c r="AAM562"/>
      <c r="AAN562"/>
      <c r="AAO562"/>
      <c r="AAP562"/>
      <c r="AAQ562"/>
      <c r="AAR562"/>
      <c r="AAS562"/>
      <c r="AAT562"/>
      <c r="AAU562"/>
      <c r="AAV562"/>
      <c r="AAW562"/>
      <c r="AAX562"/>
      <c r="AAY562"/>
      <c r="AAZ562"/>
      <c r="ABA562"/>
      <c r="ABB562"/>
      <c r="ABC562"/>
      <c r="ABD562"/>
      <c r="ABE562"/>
      <c r="ABF562"/>
      <c r="ABG562"/>
      <c r="ABH562"/>
      <c r="ABI562"/>
      <c r="ABJ562"/>
      <c r="ABK562"/>
      <c r="ABL562"/>
      <c r="ABM562"/>
      <c r="ABN562"/>
      <c r="ABO562"/>
      <c r="ABP562"/>
      <c r="ABQ562"/>
      <c r="ABR562"/>
      <c r="ABS562"/>
      <c r="ABT562"/>
      <c r="ABU562"/>
      <c r="ABV562"/>
      <c r="ABW562"/>
      <c r="ABX562"/>
      <c r="ABY562"/>
      <c r="ABZ562"/>
      <c r="ACA562"/>
      <c r="ACB562"/>
      <c r="ACC562"/>
      <c r="ACD562"/>
      <c r="ACE562"/>
      <c r="ACF562"/>
      <c r="ACG562"/>
      <c r="ACH562"/>
      <c r="ACI562"/>
      <c r="ACJ562"/>
      <c r="ACK562"/>
      <c r="ACL562"/>
      <c r="ACM562"/>
      <c r="ACN562"/>
      <c r="ACO562"/>
      <c r="ACP562"/>
      <c r="ACQ562"/>
      <c r="ACR562"/>
      <c r="ACS562"/>
      <c r="ACT562"/>
      <c r="ACU562"/>
      <c r="ACV562"/>
      <c r="ACW562"/>
      <c r="ACX562"/>
      <c r="ACY562"/>
      <c r="ACZ562"/>
      <c r="ADA562"/>
      <c r="ADB562"/>
      <c r="ADC562"/>
      <c r="ADD562"/>
      <c r="ADE562"/>
      <c r="ADF562"/>
      <c r="ADG562"/>
      <c r="ADH562"/>
      <c r="ADI562"/>
      <c r="ADJ562"/>
      <c r="ADK562"/>
      <c r="ADL562"/>
      <c r="ADM562"/>
      <c r="ADN562"/>
      <c r="ADO562"/>
      <c r="ADP562"/>
      <c r="ADQ562"/>
      <c r="ADR562"/>
      <c r="ADS562"/>
      <c r="ADT562"/>
      <c r="ADU562"/>
      <c r="ADV562"/>
      <c r="ADW562"/>
      <c r="ADX562"/>
      <c r="ADY562"/>
      <c r="ADZ562"/>
      <c r="AEA562"/>
      <c r="AEB562"/>
      <c r="AEC562"/>
      <c r="AED562"/>
      <c r="AEE562"/>
      <c r="AEF562"/>
      <c r="AEG562"/>
      <c r="AEH562"/>
      <c r="AEI562"/>
      <c r="AEJ562"/>
      <c r="AEK562"/>
      <c r="AEL562"/>
      <c r="AEM562"/>
      <c r="AEN562"/>
      <c r="AEO562"/>
      <c r="AEP562"/>
      <c r="AEQ562"/>
      <c r="AER562"/>
      <c r="AES562"/>
      <c r="AET562"/>
      <c r="AEU562"/>
      <c r="AEV562"/>
      <c r="AEW562"/>
      <c r="AEX562"/>
      <c r="AEY562"/>
      <c r="AEZ562"/>
      <c r="AFA562"/>
      <c r="AFB562"/>
      <c r="AFC562"/>
      <c r="AFD562"/>
      <c r="AFE562"/>
      <c r="AFF562"/>
      <c r="AFG562"/>
      <c r="AFH562"/>
      <c r="AFI562"/>
      <c r="AFJ562"/>
      <c r="AFK562"/>
      <c r="AFL562"/>
      <c r="AFM562"/>
      <c r="AFN562"/>
      <c r="AFO562"/>
      <c r="AFP562"/>
      <c r="AFQ562"/>
      <c r="AFR562"/>
      <c r="AFS562"/>
      <c r="AFT562"/>
      <c r="AFU562"/>
      <c r="AFV562"/>
      <c r="AFW562"/>
      <c r="AFX562"/>
      <c r="AFY562"/>
      <c r="AFZ562"/>
      <c r="AGA562"/>
      <c r="AGB562"/>
      <c r="AGC562"/>
      <c r="AGD562"/>
      <c r="AGE562"/>
      <c r="AGF562"/>
      <c r="AGG562"/>
      <c r="AGH562"/>
      <c r="AGI562"/>
      <c r="AGJ562"/>
      <c r="AGK562"/>
      <c r="AGL562"/>
      <c r="AGM562"/>
      <c r="AGN562"/>
      <c r="AGO562"/>
      <c r="AGP562"/>
      <c r="AGQ562"/>
      <c r="AGR562"/>
      <c r="AGS562"/>
      <c r="AGT562"/>
      <c r="AGU562"/>
      <c r="AGV562"/>
      <c r="AGW562"/>
      <c r="AGX562"/>
      <c r="AGY562"/>
      <c r="AGZ562"/>
      <c r="AHA562"/>
      <c r="AHB562"/>
      <c r="AHC562"/>
      <c r="AHD562"/>
      <c r="AHE562"/>
      <c r="AHF562"/>
      <c r="AHG562"/>
      <c r="AHH562"/>
      <c r="AHI562"/>
      <c r="AHJ562"/>
      <c r="AHK562"/>
      <c r="AHL562"/>
      <c r="AHM562"/>
      <c r="AHN562"/>
      <c r="AHO562"/>
      <c r="AHP562"/>
      <c r="AHQ562"/>
      <c r="AHR562"/>
      <c r="AHS562"/>
      <c r="AHT562"/>
      <c r="AHU562"/>
      <c r="AHV562"/>
      <c r="AHW562"/>
      <c r="AHX562"/>
      <c r="AHY562"/>
      <c r="AHZ562"/>
      <c r="AIA562"/>
      <c r="AIB562"/>
      <c r="AIC562"/>
      <c r="AID562"/>
      <c r="AIE562"/>
      <c r="AIF562"/>
      <c r="AIG562"/>
      <c r="AIH562"/>
      <c r="AII562"/>
      <c r="AIJ562"/>
      <c r="AIK562"/>
      <c r="AIL562"/>
      <c r="AIM562"/>
      <c r="AIN562"/>
      <c r="AIO562"/>
      <c r="AIP562"/>
      <c r="AIQ562"/>
      <c r="AIR562"/>
      <c r="AIS562"/>
      <c r="AIT562"/>
      <c r="AIU562"/>
      <c r="AIV562"/>
      <c r="AIW562"/>
      <c r="AIX562"/>
      <c r="AIY562"/>
      <c r="AIZ562"/>
      <c r="AJA562"/>
      <c r="AJB562"/>
      <c r="AJC562"/>
      <c r="AJD562"/>
      <c r="AJE562"/>
      <c r="AJF562"/>
      <c r="AJG562"/>
      <c r="AJH562"/>
      <c r="AJI562"/>
      <c r="AJJ562"/>
      <c r="AJK562"/>
      <c r="AJL562"/>
      <c r="AJM562"/>
      <c r="AJN562"/>
      <c r="AJO562"/>
      <c r="AJP562"/>
      <c r="AJQ562"/>
      <c r="AJR562"/>
      <c r="AJS562"/>
      <c r="AJT562"/>
      <c r="AJU562"/>
      <c r="AJV562"/>
      <c r="AJW562"/>
      <c r="AJX562"/>
      <c r="AJY562"/>
      <c r="AJZ562"/>
      <c r="AKA562"/>
      <c r="AKB562"/>
      <c r="AKC562"/>
      <c r="AKD562"/>
      <c r="AKE562"/>
      <c r="AKF562"/>
      <c r="AKG562"/>
      <c r="AKH562"/>
      <c r="AKI562"/>
      <c r="AKJ562"/>
      <c r="AKK562"/>
      <c r="AKL562"/>
      <c r="AKM562"/>
      <c r="AKN562"/>
      <c r="AKO562"/>
      <c r="AKP562"/>
      <c r="AKQ562"/>
      <c r="AKR562"/>
      <c r="AKS562"/>
      <c r="AKT562"/>
      <c r="AKU562"/>
      <c r="AKV562"/>
      <c r="AKW562"/>
      <c r="AKX562"/>
      <c r="AKY562"/>
      <c r="AKZ562"/>
      <c r="ALA562"/>
      <c r="ALB562"/>
      <c r="ALC562"/>
      <c r="ALD562"/>
      <c r="ALE562"/>
      <c r="ALF562"/>
      <c r="ALG562"/>
      <c r="ALH562"/>
      <c r="ALI562"/>
      <c r="ALJ562"/>
      <c r="ALK562"/>
      <c r="ALL562"/>
      <c r="ALM562"/>
      <c r="ALN562"/>
      <c r="ALO562"/>
      <c r="ALP562"/>
      <c r="ALQ562"/>
      <c r="ALR562"/>
      <c r="ALS562"/>
      <c r="ALT562"/>
      <c r="ALU562"/>
      <c r="ALV562"/>
      <c r="ALW562"/>
      <c r="ALX562"/>
      <c r="ALY562"/>
      <c r="ALZ562"/>
      <c r="AMA562"/>
      <c r="AMB562"/>
      <c r="AMC562"/>
      <c r="AMD562"/>
      <c r="AME562"/>
      <c r="AMF562"/>
      <c r="AMG562"/>
      <c r="AMH562"/>
      <c r="AMI562"/>
      <c r="AMJ562"/>
      <c r="AMK562"/>
      <c r="AML562"/>
      <c r="AMM562"/>
    </row>
    <row r="563" spans="1:1027" s="260" customFormat="1" ht="37.35" customHeight="1">
      <c r="A563" s="674">
        <v>921</v>
      </c>
      <c r="B563" s="674"/>
      <c r="C563" s="254"/>
      <c r="D563" s="254"/>
      <c r="E563" s="669" t="s">
        <v>199</v>
      </c>
      <c r="F563" s="669"/>
      <c r="G563" s="272">
        <f>SUM(G564,G566,G568,G570,G572)</f>
        <v>3003993</v>
      </c>
      <c r="H563" s="272">
        <f>SUM(H564,H566,H568,H570,H572)</f>
        <v>3840073</v>
      </c>
      <c r="I563" s="272">
        <f>SUM(I564,I566,I568,I570,I572)</f>
        <v>1951177.4</v>
      </c>
      <c r="J563" s="259">
        <f t="shared" si="61"/>
        <v>50.810945521087746</v>
      </c>
      <c r="K563" s="259">
        <f t="shared" si="62"/>
        <v>127.83228855726361</v>
      </c>
      <c r="L563" s="313"/>
      <c r="M563" s="313"/>
      <c r="N563" s="313"/>
      <c r="P563" s="261">
        <f t="shared" ref="P563:P598" si="67">H563-G563</f>
        <v>836080</v>
      </c>
    </row>
    <row r="564" spans="1:1027" s="260" customFormat="1" ht="30.6" customHeight="1">
      <c r="A564" s="655"/>
      <c r="B564" s="655"/>
      <c r="C564" s="254">
        <v>92108</v>
      </c>
      <c r="D564" s="254"/>
      <c r="E564" s="669" t="s">
        <v>281</v>
      </c>
      <c r="F564" s="669"/>
      <c r="G564" s="272">
        <f>SUM(G565:G565)</f>
        <v>98700</v>
      </c>
      <c r="H564" s="272">
        <f>SUM(H565:H565)</f>
        <v>98700</v>
      </c>
      <c r="I564" s="272">
        <f>SUM(I565:I565)</f>
        <v>54348</v>
      </c>
      <c r="J564" s="259">
        <f t="shared" si="61"/>
        <v>55.063829787234042</v>
      </c>
      <c r="K564" s="259">
        <f t="shared" si="62"/>
        <v>100</v>
      </c>
      <c r="L564" s="313"/>
      <c r="M564" s="313"/>
      <c r="N564" s="313"/>
      <c r="P564" s="261">
        <f t="shared" si="67"/>
        <v>0</v>
      </c>
    </row>
    <row r="565" spans="1:1027" ht="43.35" customHeight="1">
      <c r="A565" s="655"/>
      <c r="B565" s="655"/>
      <c r="C565" s="263"/>
      <c r="D565" s="263">
        <v>2480</v>
      </c>
      <c r="E565" s="654" t="s">
        <v>282</v>
      </c>
      <c r="F565" s="654"/>
      <c r="G565" s="265">
        <v>98700</v>
      </c>
      <c r="H565" s="265">
        <v>98700</v>
      </c>
      <c r="I565" s="265">
        <v>54348</v>
      </c>
      <c r="J565" s="259">
        <f t="shared" si="61"/>
        <v>55.063829787234042</v>
      </c>
      <c r="K565" s="259">
        <f t="shared" si="62"/>
        <v>100</v>
      </c>
      <c r="L565" s="313"/>
      <c r="M565" s="313"/>
      <c r="N565" s="313"/>
      <c r="P565" s="267">
        <f t="shared" si="67"/>
        <v>0</v>
      </c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  <c r="SX565"/>
      <c r="SY565"/>
      <c r="SZ565"/>
      <c r="TA565"/>
      <c r="TB565"/>
      <c r="TC565"/>
      <c r="TD565"/>
      <c r="TE565"/>
      <c r="TF565"/>
      <c r="TG565"/>
      <c r="TH565"/>
      <c r="TI565"/>
      <c r="TJ565"/>
      <c r="TK565"/>
      <c r="TL565"/>
      <c r="TM565"/>
      <c r="TN565"/>
      <c r="TO565"/>
      <c r="TP565"/>
      <c r="TQ565"/>
      <c r="TR565"/>
      <c r="TS565"/>
      <c r="TT565"/>
      <c r="TU565"/>
      <c r="TV565"/>
      <c r="TW565"/>
      <c r="TX565"/>
      <c r="TY565"/>
      <c r="TZ565"/>
      <c r="UA565"/>
      <c r="UB565"/>
      <c r="UC565"/>
      <c r="UD565"/>
      <c r="UE565"/>
      <c r="UF565"/>
      <c r="UG565"/>
      <c r="UH565"/>
      <c r="UI565"/>
      <c r="UJ565"/>
      <c r="UK565"/>
      <c r="UL565"/>
      <c r="UM565"/>
      <c r="UN565"/>
      <c r="UO565"/>
      <c r="UP565"/>
      <c r="UQ565"/>
      <c r="UR565"/>
      <c r="US565"/>
      <c r="UT565"/>
      <c r="UU565"/>
      <c r="UV565"/>
      <c r="UW565"/>
      <c r="UX565"/>
      <c r="UY565"/>
      <c r="UZ565"/>
      <c r="VA565"/>
      <c r="VB565"/>
      <c r="VC565"/>
      <c r="VD565"/>
      <c r="VE565"/>
      <c r="VF565"/>
      <c r="VG565"/>
      <c r="VH565"/>
      <c r="VI565"/>
      <c r="VJ565"/>
      <c r="VK565"/>
      <c r="VL565"/>
      <c r="VM565"/>
      <c r="VN565"/>
      <c r="VO565"/>
      <c r="VP565"/>
      <c r="VQ565"/>
      <c r="VR565"/>
      <c r="VS565"/>
      <c r="VT565"/>
      <c r="VU565"/>
      <c r="VV565"/>
      <c r="VW565"/>
      <c r="VX565"/>
      <c r="VY565"/>
      <c r="VZ565"/>
      <c r="WA565"/>
      <c r="WB565"/>
      <c r="WC565"/>
      <c r="WD565"/>
      <c r="WE565"/>
      <c r="WF565"/>
      <c r="WG565"/>
      <c r="WH565"/>
      <c r="WI565"/>
      <c r="WJ565"/>
      <c r="WK565"/>
      <c r="WL565"/>
      <c r="WM565"/>
      <c r="WN565"/>
      <c r="WO565"/>
      <c r="WP565"/>
      <c r="WQ565"/>
      <c r="WR565"/>
      <c r="WS565"/>
      <c r="WT565"/>
      <c r="WU565"/>
      <c r="WV565"/>
      <c r="WW565"/>
      <c r="WX565"/>
      <c r="WY565"/>
      <c r="WZ565"/>
      <c r="XA565"/>
      <c r="XB565"/>
      <c r="XC565"/>
      <c r="XD565"/>
      <c r="XE565"/>
      <c r="XF565"/>
      <c r="XG565"/>
      <c r="XH565"/>
      <c r="XI565"/>
      <c r="XJ565"/>
      <c r="XK565"/>
      <c r="XL565"/>
      <c r="XM565"/>
      <c r="XN565"/>
      <c r="XO565"/>
      <c r="XP565"/>
      <c r="XQ565"/>
      <c r="XR565"/>
      <c r="XS565"/>
      <c r="XT565"/>
      <c r="XU565"/>
      <c r="XV565"/>
      <c r="XW565"/>
      <c r="XX565"/>
      <c r="XY565"/>
      <c r="XZ565"/>
      <c r="YA565"/>
      <c r="YB565"/>
      <c r="YC565"/>
      <c r="YD565"/>
      <c r="YE565"/>
      <c r="YF565"/>
      <c r="YG565"/>
      <c r="YH565"/>
      <c r="YI565"/>
      <c r="YJ565"/>
      <c r="YK565"/>
      <c r="YL565"/>
      <c r="YM565"/>
      <c r="YN565"/>
      <c r="YO565"/>
      <c r="YP565"/>
      <c r="YQ565"/>
      <c r="YR565"/>
      <c r="YS565"/>
      <c r="YT565"/>
      <c r="YU565"/>
      <c r="YV565"/>
      <c r="YW565"/>
      <c r="YX565"/>
      <c r="YY565"/>
      <c r="YZ565"/>
      <c r="ZA565"/>
      <c r="ZB565"/>
      <c r="ZC565"/>
      <c r="ZD565"/>
      <c r="ZE565"/>
      <c r="ZF565"/>
      <c r="ZG565"/>
      <c r="ZH565"/>
      <c r="ZI565"/>
      <c r="ZJ565"/>
      <c r="ZK565"/>
      <c r="ZL565"/>
      <c r="ZM565"/>
      <c r="ZN565"/>
      <c r="ZO565"/>
      <c r="ZP565"/>
      <c r="ZQ565"/>
      <c r="ZR565"/>
      <c r="ZS565"/>
      <c r="ZT565"/>
      <c r="ZU565"/>
      <c r="ZV565"/>
      <c r="ZW565"/>
      <c r="ZX565"/>
      <c r="ZY565"/>
      <c r="ZZ565"/>
      <c r="AAA565"/>
      <c r="AAB565"/>
      <c r="AAC565"/>
      <c r="AAD565"/>
      <c r="AAE565"/>
      <c r="AAF565"/>
      <c r="AAG565"/>
      <c r="AAH565"/>
      <c r="AAI565"/>
      <c r="AAJ565"/>
      <c r="AAK565"/>
      <c r="AAL565"/>
      <c r="AAM565"/>
      <c r="AAN565"/>
      <c r="AAO565"/>
      <c r="AAP565"/>
      <c r="AAQ565"/>
      <c r="AAR565"/>
      <c r="AAS565"/>
      <c r="AAT565"/>
      <c r="AAU565"/>
      <c r="AAV565"/>
      <c r="AAW565"/>
      <c r="AAX565"/>
      <c r="AAY565"/>
      <c r="AAZ565"/>
      <c r="ABA565"/>
      <c r="ABB565"/>
      <c r="ABC565"/>
      <c r="ABD565"/>
      <c r="ABE565"/>
      <c r="ABF565"/>
      <c r="ABG565"/>
      <c r="ABH565"/>
      <c r="ABI565"/>
      <c r="ABJ565"/>
      <c r="ABK565"/>
      <c r="ABL565"/>
      <c r="ABM565"/>
      <c r="ABN565"/>
      <c r="ABO565"/>
      <c r="ABP565"/>
      <c r="ABQ565"/>
      <c r="ABR565"/>
      <c r="ABS565"/>
      <c r="ABT565"/>
      <c r="ABU565"/>
      <c r="ABV565"/>
      <c r="ABW565"/>
      <c r="ABX565"/>
      <c r="ABY565"/>
      <c r="ABZ565"/>
      <c r="ACA565"/>
      <c r="ACB565"/>
      <c r="ACC565"/>
      <c r="ACD565"/>
      <c r="ACE565"/>
      <c r="ACF565"/>
      <c r="ACG565"/>
      <c r="ACH565"/>
      <c r="ACI565"/>
      <c r="ACJ565"/>
      <c r="ACK565"/>
      <c r="ACL565"/>
      <c r="ACM565"/>
      <c r="ACN565"/>
      <c r="ACO565"/>
      <c r="ACP565"/>
      <c r="ACQ565"/>
      <c r="ACR565"/>
      <c r="ACS565"/>
      <c r="ACT565"/>
      <c r="ACU565"/>
      <c r="ACV565"/>
      <c r="ACW565"/>
      <c r="ACX565"/>
      <c r="ACY565"/>
      <c r="ACZ565"/>
      <c r="ADA565"/>
      <c r="ADB565"/>
      <c r="ADC565"/>
      <c r="ADD565"/>
      <c r="ADE565"/>
      <c r="ADF565"/>
      <c r="ADG565"/>
      <c r="ADH565"/>
      <c r="ADI565"/>
      <c r="ADJ565"/>
      <c r="ADK565"/>
      <c r="ADL565"/>
      <c r="ADM565"/>
      <c r="ADN565"/>
      <c r="ADO565"/>
      <c r="ADP565"/>
      <c r="ADQ565"/>
      <c r="ADR565"/>
      <c r="ADS565"/>
      <c r="ADT565"/>
      <c r="ADU565"/>
      <c r="ADV565"/>
      <c r="ADW565"/>
      <c r="ADX565"/>
      <c r="ADY565"/>
      <c r="ADZ565"/>
      <c r="AEA565"/>
      <c r="AEB565"/>
      <c r="AEC565"/>
      <c r="AED565"/>
      <c r="AEE565"/>
      <c r="AEF565"/>
      <c r="AEG565"/>
      <c r="AEH565"/>
      <c r="AEI565"/>
      <c r="AEJ565"/>
      <c r="AEK565"/>
      <c r="AEL565"/>
      <c r="AEM565"/>
      <c r="AEN565"/>
      <c r="AEO565"/>
      <c r="AEP565"/>
      <c r="AEQ565"/>
      <c r="AER565"/>
      <c r="AES565"/>
      <c r="AET565"/>
      <c r="AEU565"/>
      <c r="AEV565"/>
      <c r="AEW565"/>
      <c r="AEX565"/>
      <c r="AEY565"/>
      <c r="AEZ565"/>
      <c r="AFA565"/>
      <c r="AFB565"/>
      <c r="AFC565"/>
      <c r="AFD565"/>
      <c r="AFE565"/>
      <c r="AFF565"/>
      <c r="AFG565"/>
      <c r="AFH565"/>
      <c r="AFI565"/>
      <c r="AFJ565"/>
      <c r="AFK565"/>
      <c r="AFL565"/>
      <c r="AFM565"/>
      <c r="AFN565"/>
      <c r="AFO565"/>
      <c r="AFP565"/>
      <c r="AFQ565"/>
      <c r="AFR565"/>
      <c r="AFS565"/>
      <c r="AFT565"/>
      <c r="AFU565"/>
      <c r="AFV565"/>
      <c r="AFW565"/>
      <c r="AFX565"/>
      <c r="AFY565"/>
      <c r="AFZ565"/>
      <c r="AGA565"/>
      <c r="AGB565"/>
      <c r="AGC565"/>
      <c r="AGD565"/>
      <c r="AGE565"/>
      <c r="AGF565"/>
      <c r="AGG565"/>
      <c r="AGH565"/>
      <c r="AGI565"/>
      <c r="AGJ565"/>
      <c r="AGK565"/>
      <c r="AGL565"/>
      <c r="AGM565"/>
      <c r="AGN565"/>
      <c r="AGO565"/>
      <c r="AGP565"/>
      <c r="AGQ565"/>
      <c r="AGR565"/>
      <c r="AGS565"/>
      <c r="AGT565"/>
      <c r="AGU565"/>
      <c r="AGV565"/>
      <c r="AGW565"/>
      <c r="AGX565"/>
      <c r="AGY565"/>
      <c r="AGZ565"/>
      <c r="AHA565"/>
      <c r="AHB565"/>
      <c r="AHC565"/>
      <c r="AHD565"/>
      <c r="AHE565"/>
      <c r="AHF565"/>
      <c r="AHG565"/>
      <c r="AHH565"/>
      <c r="AHI565"/>
      <c r="AHJ565"/>
      <c r="AHK565"/>
      <c r="AHL565"/>
      <c r="AHM565"/>
      <c r="AHN565"/>
      <c r="AHO565"/>
      <c r="AHP565"/>
      <c r="AHQ565"/>
      <c r="AHR565"/>
      <c r="AHS565"/>
      <c r="AHT565"/>
      <c r="AHU565"/>
      <c r="AHV565"/>
      <c r="AHW565"/>
      <c r="AHX565"/>
      <c r="AHY565"/>
      <c r="AHZ565"/>
      <c r="AIA565"/>
      <c r="AIB565"/>
      <c r="AIC565"/>
      <c r="AID565"/>
      <c r="AIE565"/>
      <c r="AIF565"/>
      <c r="AIG565"/>
      <c r="AIH565"/>
      <c r="AII565"/>
      <c r="AIJ565"/>
      <c r="AIK565"/>
      <c r="AIL565"/>
      <c r="AIM565"/>
      <c r="AIN565"/>
      <c r="AIO565"/>
      <c r="AIP565"/>
      <c r="AIQ565"/>
      <c r="AIR565"/>
      <c r="AIS565"/>
      <c r="AIT565"/>
      <c r="AIU565"/>
      <c r="AIV565"/>
      <c r="AIW565"/>
      <c r="AIX565"/>
      <c r="AIY565"/>
      <c r="AIZ565"/>
      <c r="AJA565"/>
      <c r="AJB565"/>
      <c r="AJC565"/>
      <c r="AJD565"/>
      <c r="AJE565"/>
      <c r="AJF565"/>
      <c r="AJG565"/>
      <c r="AJH565"/>
      <c r="AJI565"/>
      <c r="AJJ565"/>
      <c r="AJK565"/>
      <c r="AJL565"/>
      <c r="AJM565"/>
      <c r="AJN565"/>
      <c r="AJO565"/>
      <c r="AJP565"/>
      <c r="AJQ565"/>
      <c r="AJR565"/>
      <c r="AJS565"/>
      <c r="AJT565"/>
      <c r="AJU565"/>
      <c r="AJV565"/>
      <c r="AJW565"/>
      <c r="AJX565"/>
      <c r="AJY565"/>
      <c r="AJZ565"/>
      <c r="AKA565"/>
      <c r="AKB565"/>
      <c r="AKC565"/>
      <c r="AKD565"/>
      <c r="AKE565"/>
      <c r="AKF565"/>
      <c r="AKG565"/>
      <c r="AKH565"/>
      <c r="AKI565"/>
      <c r="AKJ565"/>
      <c r="AKK565"/>
      <c r="AKL565"/>
      <c r="AKM565"/>
      <c r="AKN565"/>
      <c r="AKO565"/>
      <c r="AKP565"/>
      <c r="AKQ565"/>
      <c r="AKR565"/>
      <c r="AKS565"/>
      <c r="AKT565"/>
      <c r="AKU565"/>
      <c r="AKV565"/>
      <c r="AKW565"/>
      <c r="AKX565"/>
      <c r="AKY565"/>
      <c r="AKZ565"/>
      <c r="ALA565"/>
      <c r="ALB565"/>
      <c r="ALC565"/>
      <c r="ALD565"/>
      <c r="ALE565"/>
      <c r="ALF565"/>
      <c r="ALG565"/>
      <c r="ALH565"/>
      <c r="ALI565"/>
      <c r="ALJ565"/>
      <c r="ALK565"/>
      <c r="ALL565"/>
      <c r="ALM565"/>
      <c r="ALN565"/>
      <c r="ALO565"/>
      <c r="ALP565"/>
      <c r="ALQ565"/>
      <c r="ALR565"/>
      <c r="ALS565"/>
      <c r="ALT565"/>
      <c r="ALU565"/>
      <c r="ALV565"/>
      <c r="ALW565"/>
      <c r="ALX565"/>
      <c r="ALY565"/>
      <c r="ALZ565"/>
      <c r="AMA565"/>
      <c r="AMB565"/>
      <c r="AMC565"/>
      <c r="AMD565"/>
      <c r="AME565"/>
      <c r="AMF565"/>
      <c r="AMG565"/>
      <c r="AMH565"/>
      <c r="AMI565"/>
      <c r="AMJ565"/>
      <c r="AMK565"/>
      <c r="AML565"/>
      <c r="AMM565"/>
    </row>
    <row r="566" spans="1:1027" s="260" customFormat="1" ht="21.6" customHeight="1">
      <c r="A566" s="655"/>
      <c r="B566" s="655"/>
      <c r="C566" s="254">
        <v>92113</v>
      </c>
      <c r="D566" s="254"/>
      <c r="E566" s="669" t="s">
        <v>283</v>
      </c>
      <c r="F566" s="669"/>
      <c r="G566" s="272">
        <f>SUM(G567:G567)</f>
        <v>1767826</v>
      </c>
      <c r="H566" s="272">
        <f>SUM(H567:H567)</f>
        <v>2502826</v>
      </c>
      <c r="I566" s="272">
        <f>SUM(I567:I567)</f>
        <v>1262458</v>
      </c>
      <c r="J566" s="259">
        <f t="shared" si="61"/>
        <v>50.441301153176454</v>
      </c>
      <c r="K566" s="259">
        <f t="shared" si="62"/>
        <v>141.57648999392472</v>
      </c>
      <c r="L566" s="313"/>
      <c r="M566" s="313"/>
      <c r="N566" s="313"/>
      <c r="P566" s="261">
        <f t="shared" si="67"/>
        <v>735000</v>
      </c>
    </row>
    <row r="567" spans="1:1027" ht="44.45" customHeight="1">
      <c r="A567" s="655"/>
      <c r="B567" s="655"/>
      <c r="C567" s="263"/>
      <c r="D567" s="263">
        <v>2480</v>
      </c>
      <c r="E567" s="654" t="s">
        <v>282</v>
      </c>
      <c r="F567" s="654"/>
      <c r="G567" s="265">
        <v>1767826</v>
      </c>
      <c r="H567" s="265">
        <v>2502826</v>
      </c>
      <c r="I567" s="265">
        <v>1262458</v>
      </c>
      <c r="J567" s="259">
        <f t="shared" si="61"/>
        <v>50.441301153176454</v>
      </c>
      <c r="K567" s="259">
        <f t="shared" si="62"/>
        <v>141.57648999392472</v>
      </c>
      <c r="L567" s="313"/>
      <c r="M567" s="313"/>
      <c r="N567" s="313"/>
      <c r="P567" s="267">
        <f t="shared" si="67"/>
        <v>735000</v>
      </c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  <c r="SX567"/>
      <c r="SY567"/>
      <c r="SZ567"/>
      <c r="TA567"/>
      <c r="TB567"/>
      <c r="TC567"/>
      <c r="TD567"/>
      <c r="TE567"/>
      <c r="TF567"/>
      <c r="TG567"/>
      <c r="TH567"/>
      <c r="TI567"/>
      <c r="TJ567"/>
      <c r="TK567"/>
      <c r="TL567"/>
      <c r="TM567"/>
      <c r="TN567"/>
      <c r="TO567"/>
      <c r="TP567"/>
      <c r="TQ567"/>
      <c r="TR567"/>
      <c r="TS567"/>
      <c r="TT567"/>
      <c r="TU567"/>
      <c r="TV567"/>
      <c r="TW567"/>
      <c r="TX567"/>
      <c r="TY567"/>
      <c r="TZ567"/>
      <c r="UA567"/>
      <c r="UB567"/>
      <c r="UC567"/>
      <c r="UD567"/>
      <c r="UE567"/>
      <c r="UF567"/>
      <c r="UG567"/>
      <c r="UH567"/>
      <c r="UI567"/>
      <c r="UJ567"/>
      <c r="UK567"/>
      <c r="UL567"/>
      <c r="UM567"/>
      <c r="UN567"/>
      <c r="UO567"/>
      <c r="UP567"/>
      <c r="UQ567"/>
      <c r="UR567"/>
      <c r="US567"/>
      <c r="UT567"/>
      <c r="UU567"/>
      <c r="UV567"/>
      <c r="UW567"/>
      <c r="UX567"/>
      <c r="UY567"/>
      <c r="UZ567"/>
      <c r="VA567"/>
      <c r="VB567"/>
      <c r="VC567"/>
      <c r="VD567"/>
      <c r="VE567"/>
      <c r="VF567"/>
      <c r="VG567"/>
      <c r="VH567"/>
      <c r="VI567"/>
      <c r="VJ567"/>
      <c r="VK567"/>
      <c r="VL567"/>
      <c r="VM567"/>
      <c r="VN567"/>
      <c r="VO567"/>
      <c r="VP567"/>
      <c r="VQ567"/>
      <c r="VR567"/>
      <c r="VS567"/>
      <c r="VT567"/>
      <c r="VU567"/>
      <c r="VV567"/>
      <c r="VW567"/>
      <c r="VX567"/>
      <c r="VY567"/>
      <c r="VZ567"/>
      <c r="WA567"/>
      <c r="WB567"/>
      <c r="WC567"/>
      <c r="WD567"/>
      <c r="WE567"/>
      <c r="WF567"/>
      <c r="WG567"/>
      <c r="WH567"/>
      <c r="WI567"/>
      <c r="WJ567"/>
      <c r="WK567"/>
      <c r="WL567"/>
      <c r="WM567"/>
      <c r="WN567"/>
      <c r="WO567"/>
      <c r="WP567"/>
      <c r="WQ567"/>
      <c r="WR567"/>
      <c r="WS567"/>
      <c r="WT567"/>
      <c r="WU567"/>
      <c r="WV567"/>
      <c r="WW567"/>
      <c r="WX567"/>
      <c r="WY567"/>
      <c r="WZ567"/>
      <c r="XA567"/>
      <c r="XB567"/>
      <c r="XC567"/>
      <c r="XD567"/>
      <c r="XE567"/>
      <c r="XF567"/>
      <c r="XG567"/>
      <c r="XH567"/>
      <c r="XI567"/>
      <c r="XJ567"/>
      <c r="XK567"/>
      <c r="XL567"/>
      <c r="XM567"/>
      <c r="XN567"/>
      <c r="XO567"/>
      <c r="XP567"/>
      <c r="XQ567"/>
      <c r="XR567"/>
      <c r="XS567"/>
      <c r="XT567"/>
      <c r="XU567"/>
      <c r="XV567"/>
      <c r="XW567"/>
      <c r="XX567"/>
      <c r="XY567"/>
      <c r="XZ567"/>
      <c r="YA567"/>
      <c r="YB567"/>
      <c r="YC567"/>
      <c r="YD567"/>
      <c r="YE567"/>
      <c r="YF567"/>
      <c r="YG567"/>
      <c r="YH567"/>
      <c r="YI567"/>
      <c r="YJ567"/>
      <c r="YK567"/>
      <c r="YL567"/>
      <c r="YM567"/>
      <c r="YN567"/>
      <c r="YO567"/>
      <c r="YP567"/>
      <c r="YQ567"/>
      <c r="YR567"/>
      <c r="YS567"/>
      <c r="YT567"/>
      <c r="YU567"/>
      <c r="YV567"/>
      <c r="YW567"/>
      <c r="YX567"/>
      <c r="YY567"/>
      <c r="YZ567"/>
      <c r="ZA567"/>
      <c r="ZB567"/>
      <c r="ZC567"/>
      <c r="ZD567"/>
      <c r="ZE567"/>
      <c r="ZF567"/>
      <c r="ZG567"/>
      <c r="ZH567"/>
      <c r="ZI567"/>
      <c r="ZJ567"/>
      <c r="ZK567"/>
      <c r="ZL567"/>
      <c r="ZM567"/>
      <c r="ZN567"/>
      <c r="ZO567"/>
      <c r="ZP567"/>
      <c r="ZQ567"/>
      <c r="ZR567"/>
      <c r="ZS567"/>
      <c r="ZT567"/>
      <c r="ZU567"/>
      <c r="ZV567"/>
      <c r="ZW567"/>
      <c r="ZX567"/>
      <c r="ZY567"/>
      <c r="ZZ567"/>
      <c r="AAA567"/>
      <c r="AAB567"/>
      <c r="AAC567"/>
      <c r="AAD567"/>
      <c r="AAE567"/>
      <c r="AAF567"/>
      <c r="AAG567"/>
      <c r="AAH567"/>
      <c r="AAI567"/>
      <c r="AAJ567"/>
      <c r="AAK567"/>
      <c r="AAL567"/>
      <c r="AAM567"/>
      <c r="AAN567"/>
      <c r="AAO567"/>
      <c r="AAP567"/>
      <c r="AAQ567"/>
      <c r="AAR567"/>
      <c r="AAS567"/>
      <c r="AAT567"/>
      <c r="AAU567"/>
      <c r="AAV567"/>
      <c r="AAW567"/>
      <c r="AAX567"/>
      <c r="AAY567"/>
      <c r="AAZ567"/>
      <c r="ABA567"/>
      <c r="ABB567"/>
      <c r="ABC567"/>
      <c r="ABD567"/>
      <c r="ABE567"/>
      <c r="ABF567"/>
      <c r="ABG567"/>
      <c r="ABH567"/>
      <c r="ABI567"/>
      <c r="ABJ567"/>
      <c r="ABK567"/>
      <c r="ABL567"/>
      <c r="ABM567"/>
      <c r="ABN567"/>
      <c r="ABO567"/>
      <c r="ABP567"/>
      <c r="ABQ567"/>
      <c r="ABR567"/>
      <c r="ABS567"/>
      <c r="ABT567"/>
      <c r="ABU567"/>
      <c r="ABV567"/>
      <c r="ABW567"/>
      <c r="ABX567"/>
      <c r="ABY567"/>
      <c r="ABZ567"/>
      <c r="ACA567"/>
      <c r="ACB567"/>
      <c r="ACC567"/>
      <c r="ACD567"/>
      <c r="ACE567"/>
      <c r="ACF567"/>
      <c r="ACG567"/>
      <c r="ACH567"/>
      <c r="ACI567"/>
      <c r="ACJ567"/>
      <c r="ACK567"/>
      <c r="ACL567"/>
      <c r="ACM567"/>
      <c r="ACN567"/>
      <c r="ACO567"/>
      <c r="ACP567"/>
      <c r="ACQ567"/>
      <c r="ACR567"/>
      <c r="ACS567"/>
      <c r="ACT567"/>
      <c r="ACU567"/>
      <c r="ACV567"/>
      <c r="ACW567"/>
      <c r="ACX567"/>
      <c r="ACY567"/>
      <c r="ACZ567"/>
      <c r="ADA567"/>
      <c r="ADB567"/>
      <c r="ADC567"/>
      <c r="ADD567"/>
      <c r="ADE567"/>
      <c r="ADF567"/>
      <c r="ADG567"/>
      <c r="ADH567"/>
      <c r="ADI567"/>
      <c r="ADJ567"/>
      <c r="ADK567"/>
      <c r="ADL567"/>
      <c r="ADM567"/>
      <c r="ADN567"/>
      <c r="ADO567"/>
      <c r="ADP567"/>
      <c r="ADQ567"/>
      <c r="ADR567"/>
      <c r="ADS567"/>
      <c r="ADT567"/>
      <c r="ADU567"/>
      <c r="ADV567"/>
      <c r="ADW567"/>
      <c r="ADX567"/>
      <c r="ADY567"/>
      <c r="ADZ567"/>
      <c r="AEA567"/>
      <c r="AEB567"/>
      <c r="AEC567"/>
      <c r="AED567"/>
      <c r="AEE567"/>
      <c r="AEF567"/>
      <c r="AEG567"/>
      <c r="AEH567"/>
      <c r="AEI567"/>
      <c r="AEJ567"/>
      <c r="AEK567"/>
      <c r="AEL567"/>
      <c r="AEM567"/>
      <c r="AEN567"/>
      <c r="AEO567"/>
      <c r="AEP567"/>
      <c r="AEQ567"/>
      <c r="AER567"/>
      <c r="AES567"/>
      <c r="AET567"/>
      <c r="AEU567"/>
      <c r="AEV567"/>
      <c r="AEW567"/>
      <c r="AEX567"/>
      <c r="AEY567"/>
      <c r="AEZ567"/>
      <c r="AFA567"/>
      <c r="AFB567"/>
      <c r="AFC567"/>
      <c r="AFD567"/>
      <c r="AFE567"/>
      <c r="AFF567"/>
      <c r="AFG567"/>
      <c r="AFH567"/>
      <c r="AFI567"/>
      <c r="AFJ567"/>
      <c r="AFK567"/>
      <c r="AFL567"/>
      <c r="AFM567"/>
      <c r="AFN567"/>
      <c r="AFO567"/>
      <c r="AFP567"/>
      <c r="AFQ567"/>
      <c r="AFR567"/>
      <c r="AFS567"/>
      <c r="AFT567"/>
      <c r="AFU567"/>
      <c r="AFV567"/>
      <c r="AFW567"/>
      <c r="AFX567"/>
      <c r="AFY567"/>
      <c r="AFZ567"/>
      <c r="AGA567"/>
      <c r="AGB567"/>
      <c r="AGC567"/>
      <c r="AGD567"/>
      <c r="AGE567"/>
      <c r="AGF567"/>
      <c r="AGG567"/>
      <c r="AGH567"/>
      <c r="AGI567"/>
      <c r="AGJ567"/>
      <c r="AGK567"/>
      <c r="AGL567"/>
      <c r="AGM567"/>
      <c r="AGN567"/>
      <c r="AGO567"/>
      <c r="AGP567"/>
      <c r="AGQ567"/>
      <c r="AGR567"/>
      <c r="AGS567"/>
      <c r="AGT567"/>
      <c r="AGU567"/>
      <c r="AGV567"/>
      <c r="AGW567"/>
      <c r="AGX567"/>
      <c r="AGY567"/>
      <c r="AGZ567"/>
      <c r="AHA567"/>
      <c r="AHB567"/>
      <c r="AHC567"/>
      <c r="AHD567"/>
      <c r="AHE567"/>
      <c r="AHF567"/>
      <c r="AHG567"/>
      <c r="AHH567"/>
      <c r="AHI567"/>
      <c r="AHJ567"/>
      <c r="AHK567"/>
      <c r="AHL567"/>
      <c r="AHM567"/>
      <c r="AHN567"/>
      <c r="AHO567"/>
      <c r="AHP567"/>
      <c r="AHQ567"/>
      <c r="AHR567"/>
      <c r="AHS567"/>
      <c r="AHT567"/>
      <c r="AHU567"/>
      <c r="AHV567"/>
      <c r="AHW567"/>
      <c r="AHX567"/>
      <c r="AHY567"/>
      <c r="AHZ567"/>
      <c r="AIA567"/>
      <c r="AIB567"/>
      <c r="AIC567"/>
      <c r="AID567"/>
      <c r="AIE567"/>
      <c r="AIF567"/>
      <c r="AIG567"/>
      <c r="AIH567"/>
      <c r="AII567"/>
      <c r="AIJ567"/>
      <c r="AIK567"/>
      <c r="AIL567"/>
      <c r="AIM567"/>
      <c r="AIN567"/>
      <c r="AIO567"/>
      <c r="AIP567"/>
      <c r="AIQ567"/>
      <c r="AIR567"/>
      <c r="AIS567"/>
      <c r="AIT567"/>
      <c r="AIU567"/>
      <c r="AIV567"/>
      <c r="AIW567"/>
      <c r="AIX567"/>
      <c r="AIY567"/>
      <c r="AIZ567"/>
      <c r="AJA567"/>
      <c r="AJB567"/>
      <c r="AJC567"/>
      <c r="AJD567"/>
      <c r="AJE567"/>
      <c r="AJF567"/>
      <c r="AJG567"/>
      <c r="AJH567"/>
      <c r="AJI567"/>
      <c r="AJJ567"/>
      <c r="AJK567"/>
      <c r="AJL567"/>
      <c r="AJM567"/>
      <c r="AJN567"/>
      <c r="AJO567"/>
      <c r="AJP567"/>
      <c r="AJQ567"/>
      <c r="AJR567"/>
      <c r="AJS567"/>
      <c r="AJT567"/>
      <c r="AJU567"/>
      <c r="AJV567"/>
      <c r="AJW567"/>
      <c r="AJX567"/>
      <c r="AJY567"/>
      <c r="AJZ567"/>
      <c r="AKA567"/>
      <c r="AKB567"/>
      <c r="AKC567"/>
      <c r="AKD567"/>
      <c r="AKE567"/>
      <c r="AKF567"/>
      <c r="AKG567"/>
      <c r="AKH567"/>
      <c r="AKI567"/>
      <c r="AKJ567"/>
      <c r="AKK567"/>
      <c r="AKL567"/>
      <c r="AKM567"/>
      <c r="AKN567"/>
      <c r="AKO567"/>
      <c r="AKP567"/>
      <c r="AKQ567"/>
      <c r="AKR567"/>
      <c r="AKS567"/>
      <c r="AKT567"/>
      <c r="AKU567"/>
      <c r="AKV567"/>
      <c r="AKW567"/>
      <c r="AKX567"/>
      <c r="AKY567"/>
      <c r="AKZ567"/>
      <c r="ALA567"/>
      <c r="ALB567"/>
      <c r="ALC567"/>
      <c r="ALD567"/>
      <c r="ALE567"/>
      <c r="ALF567"/>
      <c r="ALG567"/>
      <c r="ALH567"/>
      <c r="ALI567"/>
      <c r="ALJ567"/>
      <c r="ALK567"/>
      <c r="ALL567"/>
      <c r="ALM567"/>
      <c r="ALN567"/>
      <c r="ALO567"/>
      <c r="ALP567"/>
      <c r="ALQ567"/>
      <c r="ALR567"/>
      <c r="ALS567"/>
      <c r="ALT567"/>
      <c r="ALU567"/>
      <c r="ALV567"/>
      <c r="ALW567"/>
      <c r="ALX567"/>
      <c r="ALY567"/>
      <c r="ALZ567"/>
      <c r="AMA567"/>
      <c r="AMB567"/>
      <c r="AMC567"/>
      <c r="AMD567"/>
      <c r="AME567"/>
      <c r="AMF567"/>
      <c r="AMG567"/>
      <c r="AMH567"/>
      <c r="AMI567"/>
      <c r="AMJ567"/>
      <c r="AMK567"/>
      <c r="AML567"/>
      <c r="AMM567"/>
    </row>
    <row r="568" spans="1:1027" s="260" customFormat="1" ht="22.5" customHeight="1">
      <c r="A568" s="655"/>
      <c r="B568" s="655"/>
      <c r="C568" s="254">
        <v>92116</v>
      </c>
      <c r="D568" s="254"/>
      <c r="E568" s="669" t="s">
        <v>284</v>
      </c>
      <c r="F568" s="669"/>
      <c r="G568" s="272">
        <f>SUM(G569:G569)</f>
        <v>795530</v>
      </c>
      <c r="H568" s="272">
        <f>SUM(H569:H569)</f>
        <v>830610</v>
      </c>
      <c r="I568" s="272">
        <f>SUM(I569:I569)</f>
        <v>432844</v>
      </c>
      <c r="J568" s="259">
        <f t="shared" si="61"/>
        <v>52.111580645549658</v>
      </c>
      <c r="K568" s="259">
        <f t="shared" si="62"/>
        <v>104.40963885711412</v>
      </c>
      <c r="L568" s="313"/>
      <c r="M568" s="313"/>
      <c r="N568" s="313"/>
      <c r="P568" s="261">
        <f t="shared" si="67"/>
        <v>35080</v>
      </c>
    </row>
    <row r="569" spans="1:1027" ht="52.15" customHeight="1">
      <c r="A569" s="655"/>
      <c r="B569" s="655"/>
      <c r="C569" s="263"/>
      <c r="D569" s="263">
        <v>2480</v>
      </c>
      <c r="E569" s="654" t="s">
        <v>282</v>
      </c>
      <c r="F569" s="654"/>
      <c r="G569" s="265">
        <v>795530</v>
      </c>
      <c r="H569" s="265">
        <v>830610</v>
      </c>
      <c r="I569" s="266">
        <v>432844</v>
      </c>
      <c r="J569" s="259">
        <f t="shared" si="61"/>
        <v>52.111580645549658</v>
      </c>
      <c r="K569" s="259">
        <f t="shared" si="62"/>
        <v>104.40963885711412</v>
      </c>
      <c r="L569" s="313"/>
      <c r="M569" s="313"/>
      <c r="N569" s="313"/>
      <c r="P569" s="267">
        <f t="shared" si="67"/>
        <v>35080</v>
      </c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  <c r="TH569"/>
      <c r="TI569"/>
      <c r="TJ569"/>
      <c r="TK569"/>
      <c r="TL569"/>
      <c r="TM569"/>
      <c r="TN569"/>
      <c r="TO569"/>
      <c r="TP569"/>
      <c r="TQ569"/>
      <c r="TR569"/>
      <c r="TS569"/>
      <c r="TT569"/>
      <c r="TU569"/>
      <c r="TV569"/>
      <c r="TW569"/>
      <c r="TX569"/>
      <c r="TY569"/>
      <c r="TZ569"/>
      <c r="UA569"/>
      <c r="UB569"/>
      <c r="UC569"/>
      <c r="UD569"/>
      <c r="UE569"/>
      <c r="UF569"/>
      <c r="UG569"/>
      <c r="UH569"/>
      <c r="UI569"/>
      <c r="UJ569"/>
      <c r="UK569"/>
      <c r="UL569"/>
      <c r="UM569"/>
      <c r="UN569"/>
      <c r="UO569"/>
      <c r="UP569"/>
      <c r="UQ569"/>
      <c r="UR569"/>
      <c r="US569"/>
      <c r="UT569"/>
      <c r="UU569"/>
      <c r="UV569"/>
      <c r="UW569"/>
      <c r="UX569"/>
      <c r="UY569"/>
      <c r="UZ569"/>
      <c r="VA569"/>
      <c r="VB569"/>
      <c r="VC569"/>
      <c r="VD569"/>
      <c r="VE569"/>
      <c r="VF569"/>
      <c r="VG569"/>
      <c r="VH569"/>
      <c r="VI569"/>
      <c r="VJ569"/>
      <c r="VK569"/>
      <c r="VL569"/>
      <c r="VM569"/>
      <c r="VN569"/>
      <c r="VO569"/>
      <c r="VP569"/>
      <c r="VQ569"/>
      <c r="VR569"/>
      <c r="VS569"/>
      <c r="VT569"/>
      <c r="VU569"/>
      <c r="VV569"/>
      <c r="VW569"/>
      <c r="VX569"/>
      <c r="VY569"/>
      <c r="VZ569"/>
      <c r="WA569"/>
      <c r="WB569"/>
      <c r="WC569"/>
      <c r="WD569"/>
      <c r="WE569"/>
      <c r="WF569"/>
      <c r="WG569"/>
      <c r="WH569"/>
      <c r="WI569"/>
      <c r="WJ569"/>
      <c r="WK569"/>
      <c r="WL569"/>
      <c r="WM569"/>
      <c r="WN569"/>
      <c r="WO569"/>
      <c r="WP569"/>
      <c r="WQ569"/>
      <c r="WR569"/>
      <c r="WS569"/>
      <c r="WT569"/>
      <c r="WU569"/>
      <c r="WV569"/>
      <c r="WW569"/>
      <c r="WX569"/>
      <c r="WY569"/>
      <c r="WZ569"/>
      <c r="XA569"/>
      <c r="XB569"/>
      <c r="XC569"/>
      <c r="XD569"/>
      <c r="XE569"/>
      <c r="XF569"/>
      <c r="XG569"/>
      <c r="XH569"/>
      <c r="XI569"/>
      <c r="XJ569"/>
      <c r="XK569"/>
      <c r="XL569"/>
      <c r="XM569"/>
      <c r="XN569"/>
      <c r="XO569"/>
      <c r="XP569"/>
      <c r="XQ569"/>
      <c r="XR569"/>
      <c r="XS569"/>
      <c r="XT569"/>
      <c r="XU569"/>
      <c r="XV569"/>
      <c r="XW569"/>
      <c r="XX569"/>
      <c r="XY569"/>
      <c r="XZ569"/>
      <c r="YA569"/>
      <c r="YB569"/>
      <c r="YC569"/>
      <c r="YD569"/>
      <c r="YE569"/>
      <c r="YF569"/>
      <c r="YG569"/>
      <c r="YH569"/>
      <c r="YI569"/>
      <c r="YJ569"/>
      <c r="YK569"/>
      <c r="YL569"/>
      <c r="YM569"/>
      <c r="YN569"/>
      <c r="YO569"/>
      <c r="YP569"/>
      <c r="YQ569"/>
      <c r="YR569"/>
      <c r="YS569"/>
      <c r="YT569"/>
      <c r="YU569"/>
      <c r="YV569"/>
      <c r="YW569"/>
      <c r="YX569"/>
      <c r="YY569"/>
      <c r="YZ569"/>
      <c r="ZA569"/>
      <c r="ZB569"/>
      <c r="ZC569"/>
      <c r="ZD569"/>
      <c r="ZE569"/>
      <c r="ZF569"/>
      <c r="ZG569"/>
      <c r="ZH569"/>
      <c r="ZI569"/>
      <c r="ZJ569"/>
      <c r="ZK569"/>
      <c r="ZL569"/>
      <c r="ZM569"/>
      <c r="ZN569"/>
      <c r="ZO569"/>
      <c r="ZP569"/>
      <c r="ZQ569"/>
      <c r="ZR569"/>
      <c r="ZS569"/>
      <c r="ZT569"/>
      <c r="ZU569"/>
      <c r="ZV569"/>
      <c r="ZW569"/>
      <c r="ZX569"/>
      <c r="ZY569"/>
      <c r="ZZ569"/>
      <c r="AAA569"/>
      <c r="AAB569"/>
      <c r="AAC569"/>
      <c r="AAD569"/>
      <c r="AAE569"/>
      <c r="AAF569"/>
      <c r="AAG569"/>
      <c r="AAH569"/>
      <c r="AAI569"/>
      <c r="AAJ569"/>
      <c r="AAK569"/>
      <c r="AAL569"/>
      <c r="AAM569"/>
      <c r="AAN569"/>
      <c r="AAO569"/>
      <c r="AAP569"/>
      <c r="AAQ569"/>
      <c r="AAR569"/>
      <c r="AAS569"/>
      <c r="AAT569"/>
      <c r="AAU569"/>
      <c r="AAV569"/>
      <c r="AAW569"/>
      <c r="AAX569"/>
      <c r="AAY569"/>
      <c r="AAZ569"/>
      <c r="ABA569"/>
      <c r="ABB569"/>
      <c r="ABC569"/>
      <c r="ABD569"/>
      <c r="ABE569"/>
      <c r="ABF569"/>
      <c r="ABG569"/>
      <c r="ABH569"/>
      <c r="ABI569"/>
      <c r="ABJ569"/>
      <c r="ABK569"/>
      <c r="ABL569"/>
      <c r="ABM569"/>
      <c r="ABN569"/>
      <c r="ABO569"/>
      <c r="ABP569"/>
      <c r="ABQ569"/>
      <c r="ABR569"/>
      <c r="ABS569"/>
      <c r="ABT569"/>
      <c r="ABU569"/>
      <c r="ABV569"/>
      <c r="ABW569"/>
      <c r="ABX569"/>
      <c r="ABY569"/>
      <c r="ABZ569"/>
      <c r="ACA569"/>
      <c r="ACB569"/>
      <c r="ACC569"/>
      <c r="ACD569"/>
      <c r="ACE569"/>
      <c r="ACF569"/>
      <c r="ACG569"/>
      <c r="ACH569"/>
      <c r="ACI569"/>
      <c r="ACJ569"/>
      <c r="ACK569"/>
      <c r="ACL569"/>
      <c r="ACM569"/>
      <c r="ACN569"/>
      <c r="ACO569"/>
      <c r="ACP569"/>
      <c r="ACQ569"/>
      <c r="ACR569"/>
      <c r="ACS569"/>
      <c r="ACT569"/>
      <c r="ACU569"/>
      <c r="ACV569"/>
      <c r="ACW569"/>
      <c r="ACX569"/>
      <c r="ACY569"/>
      <c r="ACZ569"/>
      <c r="ADA569"/>
      <c r="ADB569"/>
      <c r="ADC569"/>
      <c r="ADD569"/>
      <c r="ADE569"/>
      <c r="ADF569"/>
      <c r="ADG569"/>
      <c r="ADH569"/>
      <c r="ADI569"/>
      <c r="ADJ569"/>
      <c r="ADK569"/>
      <c r="ADL569"/>
      <c r="ADM569"/>
      <c r="ADN569"/>
      <c r="ADO569"/>
      <c r="ADP569"/>
      <c r="ADQ569"/>
      <c r="ADR569"/>
      <c r="ADS569"/>
      <c r="ADT569"/>
      <c r="ADU569"/>
      <c r="ADV569"/>
      <c r="ADW569"/>
      <c r="ADX569"/>
      <c r="ADY569"/>
      <c r="ADZ569"/>
      <c r="AEA569"/>
      <c r="AEB569"/>
      <c r="AEC569"/>
      <c r="AED569"/>
      <c r="AEE569"/>
      <c r="AEF569"/>
      <c r="AEG569"/>
      <c r="AEH569"/>
      <c r="AEI569"/>
      <c r="AEJ569"/>
      <c r="AEK569"/>
      <c r="AEL569"/>
      <c r="AEM569"/>
      <c r="AEN569"/>
      <c r="AEO569"/>
      <c r="AEP569"/>
      <c r="AEQ569"/>
      <c r="AER569"/>
      <c r="AES569"/>
      <c r="AET569"/>
      <c r="AEU569"/>
      <c r="AEV569"/>
      <c r="AEW569"/>
      <c r="AEX569"/>
      <c r="AEY569"/>
      <c r="AEZ569"/>
      <c r="AFA569"/>
      <c r="AFB569"/>
      <c r="AFC569"/>
      <c r="AFD569"/>
      <c r="AFE569"/>
      <c r="AFF569"/>
      <c r="AFG569"/>
      <c r="AFH569"/>
      <c r="AFI569"/>
      <c r="AFJ569"/>
      <c r="AFK569"/>
      <c r="AFL569"/>
      <c r="AFM569"/>
      <c r="AFN569"/>
      <c r="AFO569"/>
      <c r="AFP569"/>
      <c r="AFQ569"/>
      <c r="AFR569"/>
      <c r="AFS569"/>
      <c r="AFT569"/>
      <c r="AFU569"/>
      <c r="AFV569"/>
      <c r="AFW569"/>
      <c r="AFX569"/>
      <c r="AFY569"/>
      <c r="AFZ569"/>
      <c r="AGA569"/>
      <c r="AGB569"/>
      <c r="AGC569"/>
      <c r="AGD569"/>
      <c r="AGE569"/>
      <c r="AGF569"/>
      <c r="AGG569"/>
      <c r="AGH569"/>
      <c r="AGI569"/>
      <c r="AGJ569"/>
      <c r="AGK569"/>
      <c r="AGL569"/>
      <c r="AGM569"/>
      <c r="AGN569"/>
      <c r="AGO569"/>
      <c r="AGP569"/>
      <c r="AGQ569"/>
      <c r="AGR569"/>
      <c r="AGS569"/>
      <c r="AGT569"/>
      <c r="AGU569"/>
      <c r="AGV569"/>
      <c r="AGW569"/>
      <c r="AGX569"/>
      <c r="AGY569"/>
      <c r="AGZ569"/>
      <c r="AHA569"/>
      <c r="AHB569"/>
      <c r="AHC569"/>
      <c r="AHD569"/>
      <c r="AHE569"/>
      <c r="AHF569"/>
      <c r="AHG569"/>
      <c r="AHH569"/>
      <c r="AHI569"/>
      <c r="AHJ569"/>
      <c r="AHK569"/>
      <c r="AHL569"/>
      <c r="AHM569"/>
      <c r="AHN569"/>
      <c r="AHO569"/>
      <c r="AHP569"/>
      <c r="AHQ569"/>
      <c r="AHR569"/>
      <c r="AHS569"/>
      <c r="AHT569"/>
      <c r="AHU569"/>
      <c r="AHV569"/>
      <c r="AHW569"/>
      <c r="AHX569"/>
      <c r="AHY569"/>
      <c r="AHZ569"/>
      <c r="AIA569"/>
      <c r="AIB569"/>
      <c r="AIC569"/>
      <c r="AID569"/>
      <c r="AIE569"/>
      <c r="AIF569"/>
      <c r="AIG569"/>
      <c r="AIH569"/>
      <c r="AII569"/>
      <c r="AIJ569"/>
      <c r="AIK569"/>
      <c r="AIL569"/>
      <c r="AIM569"/>
      <c r="AIN569"/>
      <c r="AIO569"/>
      <c r="AIP569"/>
      <c r="AIQ569"/>
      <c r="AIR569"/>
      <c r="AIS569"/>
      <c r="AIT569"/>
      <c r="AIU569"/>
      <c r="AIV569"/>
      <c r="AIW569"/>
      <c r="AIX569"/>
      <c r="AIY569"/>
      <c r="AIZ569"/>
      <c r="AJA569"/>
      <c r="AJB569"/>
      <c r="AJC569"/>
      <c r="AJD569"/>
      <c r="AJE569"/>
      <c r="AJF569"/>
      <c r="AJG569"/>
      <c r="AJH569"/>
      <c r="AJI569"/>
      <c r="AJJ569"/>
      <c r="AJK569"/>
      <c r="AJL569"/>
      <c r="AJM569"/>
      <c r="AJN569"/>
      <c r="AJO569"/>
      <c r="AJP569"/>
      <c r="AJQ569"/>
      <c r="AJR569"/>
      <c r="AJS569"/>
      <c r="AJT569"/>
      <c r="AJU569"/>
      <c r="AJV569"/>
      <c r="AJW569"/>
      <c r="AJX569"/>
      <c r="AJY569"/>
      <c r="AJZ569"/>
      <c r="AKA569"/>
      <c r="AKB569"/>
      <c r="AKC569"/>
      <c r="AKD569"/>
      <c r="AKE569"/>
      <c r="AKF569"/>
      <c r="AKG569"/>
      <c r="AKH569"/>
      <c r="AKI569"/>
      <c r="AKJ569"/>
      <c r="AKK569"/>
      <c r="AKL569"/>
      <c r="AKM569"/>
      <c r="AKN569"/>
      <c r="AKO569"/>
      <c r="AKP569"/>
      <c r="AKQ569"/>
      <c r="AKR569"/>
      <c r="AKS569"/>
      <c r="AKT569"/>
      <c r="AKU569"/>
      <c r="AKV569"/>
      <c r="AKW569"/>
      <c r="AKX569"/>
      <c r="AKY569"/>
      <c r="AKZ569"/>
      <c r="ALA569"/>
      <c r="ALB569"/>
      <c r="ALC569"/>
      <c r="ALD569"/>
      <c r="ALE569"/>
      <c r="ALF569"/>
      <c r="ALG569"/>
      <c r="ALH569"/>
      <c r="ALI569"/>
      <c r="ALJ569"/>
      <c r="ALK569"/>
      <c r="ALL569"/>
      <c r="ALM569"/>
      <c r="ALN569"/>
      <c r="ALO569"/>
      <c r="ALP569"/>
      <c r="ALQ569"/>
      <c r="ALR569"/>
      <c r="ALS569"/>
      <c r="ALT569"/>
      <c r="ALU569"/>
      <c r="ALV569"/>
      <c r="ALW569"/>
      <c r="ALX569"/>
      <c r="ALY569"/>
      <c r="ALZ569"/>
      <c r="AMA569"/>
      <c r="AMB569"/>
      <c r="AMC569"/>
      <c r="AMD569"/>
      <c r="AME569"/>
      <c r="AMF569"/>
      <c r="AMG569"/>
      <c r="AMH569"/>
      <c r="AMI569"/>
      <c r="AMJ569"/>
      <c r="AMK569"/>
      <c r="AML569"/>
      <c r="AMM569"/>
    </row>
    <row r="570" spans="1:1027" s="260" customFormat="1" ht="22.15" customHeight="1">
      <c r="A570" s="655"/>
      <c r="B570" s="655"/>
      <c r="C570" s="254">
        <v>92118</v>
      </c>
      <c r="D570" s="254"/>
      <c r="E570" s="669" t="s">
        <v>285</v>
      </c>
      <c r="F570" s="669"/>
      <c r="G570" s="272">
        <f>SUM(G571:G571)</f>
        <v>314112</v>
      </c>
      <c r="H570" s="272">
        <f>SUM(H571:H571)</f>
        <v>330112</v>
      </c>
      <c r="I570" s="272">
        <f>SUM(I571:I571)</f>
        <v>157056</v>
      </c>
      <c r="J570" s="259">
        <f t="shared" si="61"/>
        <v>47.576580069794495</v>
      </c>
      <c r="K570" s="259">
        <f t="shared" si="62"/>
        <v>105.09372453137735</v>
      </c>
      <c r="L570" s="313"/>
      <c r="M570" s="313"/>
      <c r="N570" s="313"/>
      <c r="P570" s="261">
        <f t="shared" si="67"/>
        <v>16000</v>
      </c>
    </row>
    <row r="571" spans="1:1027" ht="44.85" customHeight="1">
      <c r="A571" s="655"/>
      <c r="B571" s="655"/>
      <c r="C571" s="263"/>
      <c r="D571" s="263">
        <v>2480</v>
      </c>
      <c r="E571" s="654" t="s">
        <v>282</v>
      </c>
      <c r="F571" s="654"/>
      <c r="G571" s="265">
        <v>314112</v>
      </c>
      <c r="H571" s="265">
        <v>330112</v>
      </c>
      <c r="I571" s="266">
        <v>157056</v>
      </c>
      <c r="J571" s="259">
        <f t="shared" si="61"/>
        <v>47.576580069794495</v>
      </c>
      <c r="K571" s="259">
        <f t="shared" si="62"/>
        <v>105.09372453137735</v>
      </c>
      <c r="L571" s="313"/>
      <c r="M571" s="313"/>
      <c r="N571" s="313"/>
      <c r="P571" s="267">
        <f t="shared" si="67"/>
        <v>16000</v>
      </c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  <c r="TE571"/>
      <c r="TF571"/>
      <c r="TG571"/>
      <c r="TH571"/>
      <c r="TI571"/>
      <c r="TJ571"/>
      <c r="TK571"/>
      <c r="TL571"/>
      <c r="TM571"/>
      <c r="TN571"/>
      <c r="TO571"/>
      <c r="TP571"/>
      <c r="TQ571"/>
      <c r="TR571"/>
      <c r="TS571"/>
      <c r="TT571"/>
      <c r="TU571"/>
      <c r="TV571"/>
      <c r="TW571"/>
      <c r="TX571"/>
      <c r="TY571"/>
      <c r="TZ571"/>
      <c r="UA571"/>
      <c r="UB571"/>
      <c r="UC571"/>
      <c r="UD571"/>
      <c r="UE571"/>
      <c r="UF571"/>
      <c r="UG571"/>
      <c r="UH571"/>
      <c r="UI571"/>
      <c r="UJ571"/>
      <c r="UK571"/>
      <c r="UL571"/>
      <c r="UM571"/>
      <c r="UN571"/>
      <c r="UO571"/>
      <c r="UP571"/>
      <c r="UQ571"/>
      <c r="UR571"/>
      <c r="US571"/>
      <c r="UT571"/>
      <c r="UU571"/>
      <c r="UV571"/>
      <c r="UW571"/>
      <c r="UX571"/>
      <c r="UY571"/>
      <c r="UZ571"/>
      <c r="VA571"/>
      <c r="VB571"/>
      <c r="VC571"/>
      <c r="VD571"/>
      <c r="VE571"/>
      <c r="VF571"/>
      <c r="VG571"/>
      <c r="VH571"/>
      <c r="VI571"/>
      <c r="VJ571"/>
      <c r="VK571"/>
      <c r="VL571"/>
      <c r="VM571"/>
      <c r="VN571"/>
      <c r="VO571"/>
      <c r="VP571"/>
      <c r="VQ571"/>
      <c r="VR571"/>
      <c r="VS571"/>
      <c r="VT571"/>
      <c r="VU571"/>
      <c r="VV571"/>
      <c r="VW571"/>
      <c r="VX571"/>
      <c r="VY571"/>
      <c r="VZ571"/>
      <c r="WA571"/>
      <c r="WB571"/>
      <c r="WC571"/>
      <c r="WD571"/>
      <c r="WE571"/>
      <c r="WF571"/>
      <c r="WG571"/>
      <c r="WH571"/>
      <c r="WI571"/>
      <c r="WJ571"/>
      <c r="WK571"/>
      <c r="WL571"/>
      <c r="WM571"/>
      <c r="WN571"/>
      <c r="WO571"/>
      <c r="WP571"/>
      <c r="WQ571"/>
      <c r="WR571"/>
      <c r="WS571"/>
      <c r="WT571"/>
      <c r="WU571"/>
      <c r="WV571"/>
      <c r="WW571"/>
      <c r="WX571"/>
      <c r="WY571"/>
      <c r="WZ571"/>
      <c r="XA571"/>
      <c r="XB571"/>
      <c r="XC571"/>
      <c r="XD571"/>
      <c r="XE571"/>
      <c r="XF571"/>
      <c r="XG571"/>
      <c r="XH571"/>
      <c r="XI571"/>
      <c r="XJ571"/>
      <c r="XK571"/>
      <c r="XL571"/>
      <c r="XM571"/>
      <c r="XN571"/>
      <c r="XO571"/>
      <c r="XP571"/>
      <c r="XQ571"/>
      <c r="XR571"/>
      <c r="XS571"/>
      <c r="XT571"/>
      <c r="XU571"/>
      <c r="XV571"/>
      <c r="XW571"/>
      <c r="XX571"/>
      <c r="XY571"/>
      <c r="XZ571"/>
      <c r="YA571"/>
      <c r="YB571"/>
      <c r="YC571"/>
      <c r="YD571"/>
      <c r="YE571"/>
      <c r="YF571"/>
      <c r="YG571"/>
      <c r="YH571"/>
      <c r="YI571"/>
      <c r="YJ571"/>
      <c r="YK571"/>
      <c r="YL571"/>
      <c r="YM571"/>
      <c r="YN571"/>
      <c r="YO571"/>
      <c r="YP571"/>
      <c r="YQ571"/>
      <c r="YR571"/>
      <c r="YS571"/>
      <c r="YT571"/>
      <c r="YU571"/>
      <c r="YV571"/>
      <c r="YW571"/>
      <c r="YX571"/>
      <c r="YY571"/>
      <c r="YZ571"/>
      <c r="ZA571"/>
      <c r="ZB571"/>
      <c r="ZC571"/>
      <c r="ZD571"/>
      <c r="ZE571"/>
      <c r="ZF571"/>
      <c r="ZG571"/>
      <c r="ZH571"/>
      <c r="ZI571"/>
      <c r="ZJ571"/>
      <c r="ZK571"/>
      <c r="ZL571"/>
      <c r="ZM571"/>
      <c r="ZN571"/>
      <c r="ZO571"/>
      <c r="ZP571"/>
      <c r="ZQ571"/>
      <c r="ZR571"/>
      <c r="ZS571"/>
      <c r="ZT571"/>
      <c r="ZU571"/>
      <c r="ZV571"/>
      <c r="ZW571"/>
      <c r="ZX571"/>
      <c r="ZY571"/>
      <c r="ZZ571"/>
      <c r="AAA571"/>
      <c r="AAB571"/>
      <c r="AAC571"/>
      <c r="AAD571"/>
      <c r="AAE571"/>
      <c r="AAF571"/>
      <c r="AAG571"/>
      <c r="AAH571"/>
      <c r="AAI571"/>
      <c r="AAJ571"/>
      <c r="AAK571"/>
      <c r="AAL571"/>
      <c r="AAM571"/>
      <c r="AAN571"/>
      <c r="AAO571"/>
      <c r="AAP571"/>
      <c r="AAQ571"/>
      <c r="AAR571"/>
      <c r="AAS571"/>
      <c r="AAT571"/>
      <c r="AAU571"/>
      <c r="AAV571"/>
      <c r="AAW571"/>
      <c r="AAX571"/>
      <c r="AAY571"/>
      <c r="AAZ571"/>
      <c r="ABA571"/>
      <c r="ABB571"/>
      <c r="ABC571"/>
      <c r="ABD571"/>
      <c r="ABE571"/>
      <c r="ABF571"/>
      <c r="ABG571"/>
      <c r="ABH571"/>
      <c r="ABI571"/>
      <c r="ABJ571"/>
      <c r="ABK571"/>
      <c r="ABL571"/>
      <c r="ABM571"/>
      <c r="ABN571"/>
      <c r="ABO571"/>
      <c r="ABP571"/>
      <c r="ABQ571"/>
      <c r="ABR571"/>
      <c r="ABS571"/>
      <c r="ABT571"/>
      <c r="ABU571"/>
      <c r="ABV571"/>
      <c r="ABW571"/>
      <c r="ABX571"/>
      <c r="ABY571"/>
      <c r="ABZ571"/>
      <c r="ACA571"/>
      <c r="ACB571"/>
      <c r="ACC571"/>
      <c r="ACD571"/>
      <c r="ACE571"/>
      <c r="ACF571"/>
      <c r="ACG571"/>
      <c r="ACH571"/>
      <c r="ACI571"/>
      <c r="ACJ571"/>
      <c r="ACK571"/>
      <c r="ACL571"/>
      <c r="ACM571"/>
      <c r="ACN571"/>
      <c r="ACO571"/>
      <c r="ACP571"/>
      <c r="ACQ571"/>
      <c r="ACR571"/>
      <c r="ACS571"/>
      <c r="ACT571"/>
      <c r="ACU571"/>
      <c r="ACV571"/>
      <c r="ACW571"/>
      <c r="ACX571"/>
      <c r="ACY571"/>
      <c r="ACZ571"/>
      <c r="ADA571"/>
      <c r="ADB571"/>
      <c r="ADC571"/>
      <c r="ADD571"/>
      <c r="ADE571"/>
      <c r="ADF571"/>
      <c r="ADG571"/>
      <c r="ADH571"/>
      <c r="ADI571"/>
      <c r="ADJ571"/>
      <c r="ADK571"/>
      <c r="ADL571"/>
      <c r="ADM571"/>
      <c r="ADN571"/>
      <c r="ADO571"/>
      <c r="ADP571"/>
      <c r="ADQ571"/>
      <c r="ADR571"/>
      <c r="ADS571"/>
      <c r="ADT571"/>
      <c r="ADU571"/>
      <c r="ADV571"/>
      <c r="ADW571"/>
      <c r="ADX571"/>
      <c r="ADY571"/>
      <c r="ADZ571"/>
      <c r="AEA571"/>
      <c r="AEB571"/>
      <c r="AEC571"/>
      <c r="AED571"/>
      <c r="AEE571"/>
      <c r="AEF571"/>
      <c r="AEG571"/>
      <c r="AEH571"/>
      <c r="AEI571"/>
      <c r="AEJ571"/>
      <c r="AEK571"/>
      <c r="AEL571"/>
      <c r="AEM571"/>
      <c r="AEN571"/>
      <c r="AEO571"/>
      <c r="AEP571"/>
      <c r="AEQ571"/>
      <c r="AER571"/>
      <c r="AES571"/>
      <c r="AET571"/>
      <c r="AEU571"/>
      <c r="AEV571"/>
      <c r="AEW571"/>
      <c r="AEX571"/>
      <c r="AEY571"/>
      <c r="AEZ571"/>
      <c r="AFA571"/>
      <c r="AFB571"/>
      <c r="AFC571"/>
      <c r="AFD571"/>
      <c r="AFE571"/>
      <c r="AFF571"/>
      <c r="AFG571"/>
      <c r="AFH571"/>
      <c r="AFI571"/>
      <c r="AFJ571"/>
      <c r="AFK571"/>
      <c r="AFL571"/>
      <c r="AFM571"/>
      <c r="AFN571"/>
      <c r="AFO571"/>
      <c r="AFP571"/>
      <c r="AFQ571"/>
      <c r="AFR571"/>
      <c r="AFS571"/>
      <c r="AFT571"/>
      <c r="AFU571"/>
      <c r="AFV571"/>
      <c r="AFW571"/>
      <c r="AFX571"/>
      <c r="AFY571"/>
      <c r="AFZ571"/>
      <c r="AGA571"/>
      <c r="AGB571"/>
      <c r="AGC571"/>
      <c r="AGD571"/>
      <c r="AGE571"/>
      <c r="AGF571"/>
      <c r="AGG571"/>
      <c r="AGH571"/>
      <c r="AGI571"/>
      <c r="AGJ571"/>
      <c r="AGK571"/>
      <c r="AGL571"/>
      <c r="AGM571"/>
      <c r="AGN571"/>
      <c r="AGO571"/>
      <c r="AGP571"/>
      <c r="AGQ571"/>
      <c r="AGR571"/>
      <c r="AGS571"/>
      <c r="AGT571"/>
      <c r="AGU571"/>
      <c r="AGV571"/>
      <c r="AGW571"/>
      <c r="AGX571"/>
      <c r="AGY571"/>
      <c r="AGZ571"/>
      <c r="AHA571"/>
      <c r="AHB571"/>
      <c r="AHC571"/>
      <c r="AHD571"/>
      <c r="AHE571"/>
      <c r="AHF571"/>
      <c r="AHG571"/>
      <c r="AHH571"/>
      <c r="AHI571"/>
      <c r="AHJ571"/>
      <c r="AHK571"/>
      <c r="AHL571"/>
      <c r="AHM571"/>
      <c r="AHN571"/>
      <c r="AHO571"/>
      <c r="AHP571"/>
      <c r="AHQ571"/>
      <c r="AHR571"/>
      <c r="AHS571"/>
      <c r="AHT571"/>
      <c r="AHU571"/>
      <c r="AHV571"/>
      <c r="AHW571"/>
      <c r="AHX571"/>
      <c r="AHY571"/>
      <c r="AHZ571"/>
      <c r="AIA571"/>
      <c r="AIB571"/>
      <c r="AIC571"/>
      <c r="AID571"/>
      <c r="AIE571"/>
      <c r="AIF571"/>
      <c r="AIG571"/>
      <c r="AIH571"/>
      <c r="AII571"/>
      <c r="AIJ571"/>
      <c r="AIK571"/>
      <c r="AIL571"/>
      <c r="AIM571"/>
      <c r="AIN571"/>
      <c r="AIO571"/>
      <c r="AIP571"/>
      <c r="AIQ571"/>
      <c r="AIR571"/>
      <c r="AIS571"/>
      <c r="AIT571"/>
      <c r="AIU571"/>
      <c r="AIV571"/>
      <c r="AIW571"/>
      <c r="AIX571"/>
      <c r="AIY571"/>
      <c r="AIZ571"/>
      <c r="AJA571"/>
      <c r="AJB571"/>
      <c r="AJC571"/>
      <c r="AJD571"/>
      <c r="AJE571"/>
      <c r="AJF571"/>
      <c r="AJG571"/>
      <c r="AJH571"/>
      <c r="AJI571"/>
      <c r="AJJ571"/>
      <c r="AJK571"/>
      <c r="AJL571"/>
      <c r="AJM571"/>
      <c r="AJN571"/>
      <c r="AJO571"/>
      <c r="AJP571"/>
      <c r="AJQ571"/>
      <c r="AJR571"/>
      <c r="AJS571"/>
      <c r="AJT571"/>
      <c r="AJU571"/>
      <c r="AJV571"/>
      <c r="AJW571"/>
      <c r="AJX571"/>
      <c r="AJY571"/>
      <c r="AJZ571"/>
      <c r="AKA571"/>
      <c r="AKB571"/>
      <c r="AKC571"/>
      <c r="AKD571"/>
      <c r="AKE571"/>
      <c r="AKF571"/>
      <c r="AKG571"/>
      <c r="AKH571"/>
      <c r="AKI571"/>
      <c r="AKJ571"/>
      <c r="AKK571"/>
      <c r="AKL571"/>
      <c r="AKM571"/>
      <c r="AKN571"/>
      <c r="AKO571"/>
      <c r="AKP571"/>
      <c r="AKQ571"/>
      <c r="AKR571"/>
      <c r="AKS571"/>
      <c r="AKT571"/>
      <c r="AKU571"/>
      <c r="AKV571"/>
      <c r="AKW571"/>
      <c r="AKX571"/>
      <c r="AKY571"/>
      <c r="AKZ571"/>
      <c r="ALA571"/>
      <c r="ALB571"/>
      <c r="ALC571"/>
      <c r="ALD571"/>
      <c r="ALE571"/>
      <c r="ALF571"/>
      <c r="ALG571"/>
      <c r="ALH571"/>
      <c r="ALI571"/>
      <c r="ALJ571"/>
      <c r="ALK571"/>
      <c r="ALL571"/>
      <c r="ALM571"/>
      <c r="ALN571"/>
      <c r="ALO571"/>
      <c r="ALP571"/>
      <c r="ALQ571"/>
      <c r="ALR571"/>
      <c r="ALS571"/>
      <c r="ALT571"/>
      <c r="ALU571"/>
      <c r="ALV571"/>
      <c r="ALW571"/>
      <c r="ALX571"/>
      <c r="ALY571"/>
      <c r="ALZ571"/>
      <c r="AMA571"/>
      <c r="AMB571"/>
      <c r="AMC571"/>
      <c r="AMD571"/>
      <c r="AME571"/>
      <c r="AMF571"/>
      <c r="AMG571"/>
      <c r="AMH571"/>
      <c r="AMI571"/>
      <c r="AMJ571"/>
      <c r="AMK571"/>
      <c r="AML571"/>
      <c r="AMM571"/>
    </row>
    <row r="572" spans="1:1027" s="260" customFormat="1" ht="28.9" customHeight="1">
      <c r="A572" s="655"/>
      <c r="B572" s="655"/>
      <c r="C572" s="254">
        <v>92195</v>
      </c>
      <c r="D572" s="254"/>
      <c r="E572" s="669" t="s">
        <v>70</v>
      </c>
      <c r="F572" s="669"/>
      <c r="G572" s="272">
        <f t="shared" ref="G572:H572" si="68">SUM(G573:G577)</f>
        <v>27825</v>
      </c>
      <c r="H572" s="272">
        <f t="shared" si="68"/>
        <v>77825</v>
      </c>
      <c r="I572" s="272">
        <f>SUM(I573:I577)</f>
        <v>44471.4</v>
      </c>
      <c r="J572" s="259">
        <f t="shared" si="61"/>
        <v>57.142820430452943</v>
      </c>
      <c r="K572" s="259">
        <f t="shared" si="62"/>
        <v>279.69451931716083</v>
      </c>
      <c r="L572" s="313"/>
      <c r="M572" s="313"/>
      <c r="N572" s="313"/>
      <c r="P572" s="261">
        <f t="shared" si="67"/>
        <v>50000</v>
      </c>
    </row>
    <row r="573" spans="1:1027" s="252" customFormat="1" ht="121.9" customHeight="1">
      <c r="A573" s="660"/>
      <c r="B573" s="661"/>
      <c r="C573" s="263"/>
      <c r="D573" s="263">
        <v>2360</v>
      </c>
      <c r="E573" s="658" t="s">
        <v>645</v>
      </c>
      <c r="F573" s="659"/>
      <c r="G573" s="265">
        <v>0</v>
      </c>
      <c r="H573" s="265">
        <v>21000</v>
      </c>
      <c r="I573" s="265">
        <v>18000</v>
      </c>
      <c r="J573" s="259">
        <f t="shared" si="61"/>
        <v>85.714285714285708</v>
      </c>
      <c r="K573" s="259"/>
      <c r="L573" s="315"/>
      <c r="M573" s="315"/>
      <c r="N573" s="315"/>
      <c r="P573" s="267"/>
    </row>
    <row r="574" spans="1:1027" s="252" customFormat="1" ht="53.65" customHeight="1">
      <c r="A574" s="660"/>
      <c r="B574" s="661"/>
      <c r="C574" s="263"/>
      <c r="D574" s="263">
        <v>2800</v>
      </c>
      <c r="E574" s="658" t="s">
        <v>652</v>
      </c>
      <c r="F574" s="659"/>
      <c r="G574" s="265">
        <v>0</v>
      </c>
      <c r="H574" s="265">
        <v>20000</v>
      </c>
      <c r="I574" s="265">
        <v>20000</v>
      </c>
      <c r="J574" s="259">
        <f t="shared" si="61"/>
        <v>100</v>
      </c>
      <c r="K574" s="259"/>
      <c r="L574" s="315"/>
      <c r="M574" s="315"/>
      <c r="N574" s="315"/>
      <c r="P574" s="267"/>
    </row>
    <row r="575" spans="1:1027" s="252" customFormat="1" ht="85.9" customHeight="1">
      <c r="A575" s="660"/>
      <c r="B575" s="661"/>
      <c r="C575" s="263"/>
      <c r="D575" s="263">
        <v>2830</v>
      </c>
      <c r="E575" s="658" t="s">
        <v>658</v>
      </c>
      <c r="F575" s="659"/>
      <c r="G575" s="265">
        <v>21000</v>
      </c>
      <c r="H575" s="265">
        <v>0</v>
      </c>
      <c r="I575" s="265">
        <v>0</v>
      </c>
      <c r="J575" s="259"/>
      <c r="K575" s="259">
        <f t="shared" si="62"/>
        <v>0</v>
      </c>
      <c r="L575" s="315"/>
      <c r="M575" s="315"/>
      <c r="N575" s="315"/>
      <c r="P575" s="267"/>
    </row>
    <row r="576" spans="1:1027" ht="22.5" customHeight="1">
      <c r="A576" s="655"/>
      <c r="B576" s="655"/>
      <c r="C576" s="263"/>
      <c r="D576" s="263">
        <v>4430</v>
      </c>
      <c r="E576" s="654" t="s">
        <v>226</v>
      </c>
      <c r="F576" s="654"/>
      <c r="G576" s="265">
        <v>6825</v>
      </c>
      <c r="H576" s="265">
        <v>6825</v>
      </c>
      <c r="I576" s="266">
        <v>6471.4</v>
      </c>
      <c r="J576" s="259">
        <f t="shared" si="61"/>
        <v>94.819047619047609</v>
      </c>
      <c r="K576" s="259">
        <f t="shared" si="62"/>
        <v>100</v>
      </c>
      <c r="L576" s="313"/>
      <c r="M576" s="313"/>
      <c r="N576" s="313"/>
      <c r="P576" s="267">
        <f t="shared" si="67"/>
        <v>0</v>
      </c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  <c r="SX576"/>
      <c r="SY576"/>
      <c r="SZ576"/>
      <c r="TA576"/>
      <c r="TB576"/>
      <c r="TC576"/>
      <c r="TD576"/>
      <c r="TE576"/>
      <c r="TF576"/>
      <c r="TG576"/>
      <c r="TH576"/>
      <c r="TI576"/>
      <c r="TJ576"/>
      <c r="TK576"/>
      <c r="TL576"/>
      <c r="TM576"/>
      <c r="TN576"/>
      <c r="TO576"/>
      <c r="TP576"/>
      <c r="TQ576"/>
      <c r="TR576"/>
      <c r="TS576"/>
      <c r="TT576"/>
      <c r="TU576"/>
      <c r="TV576"/>
      <c r="TW576"/>
      <c r="TX576"/>
      <c r="TY576"/>
      <c r="TZ576"/>
      <c r="UA576"/>
      <c r="UB576"/>
      <c r="UC576"/>
      <c r="UD576"/>
      <c r="UE576"/>
      <c r="UF576"/>
      <c r="UG576"/>
      <c r="UH576"/>
      <c r="UI576"/>
      <c r="UJ576"/>
      <c r="UK576"/>
      <c r="UL576"/>
      <c r="UM576"/>
      <c r="UN576"/>
      <c r="UO576"/>
      <c r="UP576"/>
      <c r="UQ576"/>
      <c r="UR576"/>
      <c r="US576"/>
      <c r="UT576"/>
      <c r="UU576"/>
      <c r="UV576"/>
      <c r="UW576"/>
      <c r="UX576"/>
      <c r="UY576"/>
      <c r="UZ576"/>
      <c r="VA576"/>
      <c r="VB576"/>
      <c r="VC576"/>
      <c r="VD576"/>
      <c r="VE576"/>
      <c r="VF576"/>
      <c r="VG576"/>
      <c r="VH576"/>
      <c r="VI576"/>
      <c r="VJ576"/>
      <c r="VK576"/>
      <c r="VL576"/>
      <c r="VM576"/>
      <c r="VN576"/>
      <c r="VO576"/>
      <c r="VP576"/>
      <c r="VQ576"/>
      <c r="VR576"/>
      <c r="VS576"/>
      <c r="VT576"/>
      <c r="VU576"/>
      <c r="VV576"/>
      <c r="VW576"/>
      <c r="VX576"/>
      <c r="VY576"/>
      <c r="VZ576"/>
      <c r="WA576"/>
      <c r="WB576"/>
      <c r="WC576"/>
      <c r="WD576"/>
      <c r="WE576"/>
      <c r="WF576"/>
      <c r="WG576"/>
      <c r="WH576"/>
      <c r="WI576"/>
      <c r="WJ576"/>
      <c r="WK576"/>
      <c r="WL576"/>
      <c r="WM576"/>
      <c r="WN576"/>
      <c r="WO576"/>
      <c r="WP576"/>
      <c r="WQ576"/>
      <c r="WR576"/>
      <c r="WS576"/>
      <c r="WT576"/>
      <c r="WU576"/>
      <c r="WV576"/>
      <c r="WW576"/>
      <c r="WX576"/>
      <c r="WY576"/>
      <c r="WZ576"/>
      <c r="XA576"/>
      <c r="XB576"/>
      <c r="XC576"/>
      <c r="XD576"/>
      <c r="XE576"/>
      <c r="XF576"/>
      <c r="XG576"/>
      <c r="XH576"/>
      <c r="XI576"/>
      <c r="XJ576"/>
      <c r="XK576"/>
      <c r="XL576"/>
      <c r="XM576"/>
      <c r="XN576"/>
      <c r="XO576"/>
      <c r="XP576"/>
      <c r="XQ576"/>
      <c r="XR576"/>
      <c r="XS576"/>
      <c r="XT576"/>
      <c r="XU576"/>
      <c r="XV576"/>
      <c r="XW576"/>
      <c r="XX576"/>
      <c r="XY576"/>
      <c r="XZ576"/>
      <c r="YA576"/>
      <c r="YB576"/>
      <c r="YC576"/>
      <c r="YD576"/>
      <c r="YE576"/>
      <c r="YF576"/>
      <c r="YG576"/>
      <c r="YH576"/>
      <c r="YI576"/>
      <c r="YJ576"/>
      <c r="YK576"/>
      <c r="YL576"/>
      <c r="YM576"/>
      <c r="YN576"/>
      <c r="YO576"/>
      <c r="YP576"/>
      <c r="YQ576"/>
      <c r="YR576"/>
      <c r="YS576"/>
      <c r="YT576"/>
      <c r="YU576"/>
      <c r="YV576"/>
      <c r="YW576"/>
      <c r="YX576"/>
      <c r="YY576"/>
      <c r="YZ576"/>
      <c r="ZA576"/>
      <c r="ZB576"/>
      <c r="ZC576"/>
      <c r="ZD576"/>
      <c r="ZE576"/>
      <c r="ZF576"/>
      <c r="ZG576"/>
      <c r="ZH576"/>
      <c r="ZI576"/>
      <c r="ZJ576"/>
      <c r="ZK576"/>
      <c r="ZL576"/>
      <c r="ZM576"/>
      <c r="ZN576"/>
      <c r="ZO576"/>
      <c r="ZP576"/>
      <c r="ZQ576"/>
      <c r="ZR576"/>
      <c r="ZS576"/>
      <c r="ZT576"/>
      <c r="ZU576"/>
      <c r="ZV576"/>
      <c r="ZW576"/>
      <c r="ZX576"/>
      <c r="ZY576"/>
      <c r="ZZ576"/>
      <c r="AAA576"/>
      <c r="AAB576"/>
      <c r="AAC576"/>
      <c r="AAD576"/>
      <c r="AAE576"/>
      <c r="AAF576"/>
      <c r="AAG576"/>
      <c r="AAH576"/>
      <c r="AAI576"/>
      <c r="AAJ576"/>
      <c r="AAK576"/>
      <c r="AAL576"/>
      <c r="AAM576"/>
      <c r="AAN576"/>
      <c r="AAO576"/>
      <c r="AAP576"/>
      <c r="AAQ576"/>
      <c r="AAR576"/>
      <c r="AAS576"/>
      <c r="AAT576"/>
      <c r="AAU576"/>
      <c r="AAV576"/>
      <c r="AAW576"/>
      <c r="AAX576"/>
      <c r="AAY576"/>
      <c r="AAZ576"/>
      <c r="ABA576"/>
      <c r="ABB576"/>
      <c r="ABC576"/>
      <c r="ABD576"/>
      <c r="ABE576"/>
      <c r="ABF576"/>
      <c r="ABG576"/>
      <c r="ABH576"/>
      <c r="ABI576"/>
      <c r="ABJ576"/>
      <c r="ABK576"/>
      <c r="ABL576"/>
      <c r="ABM576"/>
      <c r="ABN576"/>
      <c r="ABO576"/>
      <c r="ABP576"/>
      <c r="ABQ576"/>
      <c r="ABR576"/>
      <c r="ABS576"/>
      <c r="ABT576"/>
      <c r="ABU576"/>
      <c r="ABV576"/>
      <c r="ABW576"/>
      <c r="ABX576"/>
      <c r="ABY576"/>
      <c r="ABZ576"/>
      <c r="ACA576"/>
      <c r="ACB576"/>
      <c r="ACC576"/>
      <c r="ACD576"/>
      <c r="ACE576"/>
      <c r="ACF576"/>
      <c r="ACG576"/>
      <c r="ACH576"/>
      <c r="ACI576"/>
      <c r="ACJ576"/>
      <c r="ACK576"/>
      <c r="ACL576"/>
      <c r="ACM576"/>
      <c r="ACN576"/>
      <c r="ACO576"/>
      <c r="ACP576"/>
      <c r="ACQ576"/>
      <c r="ACR576"/>
      <c r="ACS576"/>
      <c r="ACT576"/>
      <c r="ACU576"/>
      <c r="ACV576"/>
      <c r="ACW576"/>
      <c r="ACX576"/>
      <c r="ACY576"/>
      <c r="ACZ576"/>
      <c r="ADA576"/>
      <c r="ADB576"/>
      <c r="ADC576"/>
      <c r="ADD576"/>
      <c r="ADE576"/>
      <c r="ADF576"/>
      <c r="ADG576"/>
      <c r="ADH576"/>
      <c r="ADI576"/>
      <c r="ADJ576"/>
      <c r="ADK576"/>
      <c r="ADL576"/>
      <c r="ADM576"/>
      <c r="ADN576"/>
      <c r="ADO576"/>
      <c r="ADP576"/>
      <c r="ADQ576"/>
      <c r="ADR576"/>
      <c r="ADS576"/>
      <c r="ADT576"/>
      <c r="ADU576"/>
      <c r="ADV576"/>
      <c r="ADW576"/>
      <c r="ADX576"/>
      <c r="ADY576"/>
      <c r="ADZ576"/>
      <c r="AEA576"/>
      <c r="AEB576"/>
      <c r="AEC576"/>
      <c r="AED576"/>
      <c r="AEE576"/>
      <c r="AEF576"/>
      <c r="AEG576"/>
      <c r="AEH576"/>
      <c r="AEI576"/>
      <c r="AEJ576"/>
      <c r="AEK576"/>
      <c r="AEL576"/>
      <c r="AEM576"/>
      <c r="AEN576"/>
      <c r="AEO576"/>
      <c r="AEP576"/>
      <c r="AEQ576"/>
      <c r="AER576"/>
      <c r="AES576"/>
      <c r="AET576"/>
      <c r="AEU576"/>
      <c r="AEV576"/>
      <c r="AEW576"/>
      <c r="AEX576"/>
      <c r="AEY576"/>
      <c r="AEZ576"/>
      <c r="AFA576"/>
      <c r="AFB576"/>
      <c r="AFC576"/>
      <c r="AFD576"/>
      <c r="AFE576"/>
      <c r="AFF576"/>
      <c r="AFG576"/>
      <c r="AFH576"/>
      <c r="AFI576"/>
      <c r="AFJ576"/>
      <c r="AFK576"/>
      <c r="AFL576"/>
      <c r="AFM576"/>
      <c r="AFN576"/>
      <c r="AFO576"/>
      <c r="AFP576"/>
      <c r="AFQ576"/>
      <c r="AFR576"/>
      <c r="AFS576"/>
      <c r="AFT576"/>
      <c r="AFU576"/>
      <c r="AFV576"/>
      <c r="AFW576"/>
      <c r="AFX576"/>
      <c r="AFY576"/>
      <c r="AFZ576"/>
      <c r="AGA576"/>
      <c r="AGB576"/>
      <c r="AGC576"/>
      <c r="AGD576"/>
      <c r="AGE576"/>
      <c r="AGF576"/>
      <c r="AGG576"/>
      <c r="AGH576"/>
      <c r="AGI576"/>
      <c r="AGJ576"/>
      <c r="AGK576"/>
      <c r="AGL576"/>
      <c r="AGM576"/>
      <c r="AGN576"/>
      <c r="AGO576"/>
      <c r="AGP576"/>
      <c r="AGQ576"/>
      <c r="AGR576"/>
      <c r="AGS576"/>
      <c r="AGT576"/>
      <c r="AGU576"/>
      <c r="AGV576"/>
      <c r="AGW576"/>
      <c r="AGX576"/>
      <c r="AGY576"/>
      <c r="AGZ576"/>
      <c r="AHA576"/>
      <c r="AHB576"/>
      <c r="AHC576"/>
      <c r="AHD576"/>
      <c r="AHE576"/>
      <c r="AHF576"/>
      <c r="AHG576"/>
      <c r="AHH576"/>
      <c r="AHI576"/>
      <c r="AHJ576"/>
      <c r="AHK576"/>
      <c r="AHL576"/>
      <c r="AHM576"/>
      <c r="AHN576"/>
      <c r="AHO576"/>
      <c r="AHP576"/>
      <c r="AHQ576"/>
      <c r="AHR576"/>
      <c r="AHS576"/>
      <c r="AHT576"/>
      <c r="AHU576"/>
      <c r="AHV576"/>
      <c r="AHW576"/>
      <c r="AHX576"/>
      <c r="AHY576"/>
      <c r="AHZ576"/>
      <c r="AIA576"/>
      <c r="AIB576"/>
      <c r="AIC576"/>
      <c r="AID576"/>
      <c r="AIE576"/>
      <c r="AIF576"/>
      <c r="AIG576"/>
      <c r="AIH576"/>
      <c r="AII576"/>
      <c r="AIJ576"/>
      <c r="AIK576"/>
      <c r="AIL576"/>
      <c r="AIM576"/>
      <c r="AIN576"/>
      <c r="AIO576"/>
      <c r="AIP576"/>
      <c r="AIQ576"/>
      <c r="AIR576"/>
      <c r="AIS576"/>
      <c r="AIT576"/>
      <c r="AIU576"/>
      <c r="AIV576"/>
      <c r="AIW576"/>
      <c r="AIX576"/>
      <c r="AIY576"/>
      <c r="AIZ576"/>
      <c r="AJA576"/>
      <c r="AJB576"/>
      <c r="AJC576"/>
      <c r="AJD576"/>
      <c r="AJE576"/>
      <c r="AJF576"/>
      <c r="AJG576"/>
      <c r="AJH576"/>
      <c r="AJI576"/>
      <c r="AJJ576"/>
      <c r="AJK576"/>
      <c r="AJL576"/>
      <c r="AJM576"/>
      <c r="AJN576"/>
      <c r="AJO576"/>
      <c r="AJP576"/>
      <c r="AJQ576"/>
      <c r="AJR576"/>
      <c r="AJS576"/>
      <c r="AJT576"/>
      <c r="AJU576"/>
      <c r="AJV576"/>
      <c r="AJW576"/>
      <c r="AJX576"/>
      <c r="AJY576"/>
      <c r="AJZ576"/>
      <c r="AKA576"/>
      <c r="AKB576"/>
      <c r="AKC576"/>
      <c r="AKD576"/>
      <c r="AKE576"/>
      <c r="AKF576"/>
      <c r="AKG576"/>
      <c r="AKH576"/>
      <c r="AKI576"/>
      <c r="AKJ576"/>
      <c r="AKK576"/>
      <c r="AKL576"/>
      <c r="AKM576"/>
      <c r="AKN576"/>
      <c r="AKO576"/>
      <c r="AKP576"/>
      <c r="AKQ576"/>
      <c r="AKR576"/>
      <c r="AKS576"/>
      <c r="AKT576"/>
      <c r="AKU576"/>
      <c r="AKV576"/>
      <c r="AKW576"/>
      <c r="AKX576"/>
      <c r="AKY576"/>
      <c r="AKZ576"/>
      <c r="ALA576"/>
      <c r="ALB576"/>
      <c r="ALC576"/>
      <c r="ALD576"/>
      <c r="ALE576"/>
      <c r="ALF576"/>
      <c r="ALG576"/>
      <c r="ALH576"/>
      <c r="ALI576"/>
      <c r="ALJ576"/>
      <c r="ALK576"/>
      <c r="ALL576"/>
      <c r="ALM576"/>
      <c r="ALN576"/>
      <c r="ALO576"/>
      <c r="ALP576"/>
      <c r="ALQ576"/>
      <c r="ALR576"/>
      <c r="ALS576"/>
      <c r="ALT576"/>
      <c r="ALU576"/>
      <c r="ALV576"/>
      <c r="ALW576"/>
      <c r="ALX576"/>
      <c r="ALY576"/>
      <c r="ALZ576"/>
      <c r="AMA576"/>
      <c r="AMB576"/>
      <c r="AMC576"/>
      <c r="AMD576"/>
      <c r="AME576"/>
      <c r="AMF576"/>
      <c r="AMG576"/>
      <c r="AMH576"/>
      <c r="AMI576"/>
      <c r="AMJ576"/>
      <c r="AMK576"/>
      <c r="AML576"/>
      <c r="AMM576"/>
    </row>
    <row r="577" spans="1:1027" ht="39" customHeight="1">
      <c r="A577" s="666"/>
      <c r="B577" s="667"/>
      <c r="C577" s="263"/>
      <c r="D577" s="263">
        <v>6050</v>
      </c>
      <c r="E577" s="658" t="s">
        <v>653</v>
      </c>
      <c r="F577" s="675"/>
      <c r="G577" s="265">
        <v>0</v>
      </c>
      <c r="H577" s="265">
        <v>30000</v>
      </c>
      <c r="I577" s="273">
        <v>0</v>
      </c>
      <c r="J577" s="259">
        <f t="shared" si="61"/>
        <v>0</v>
      </c>
      <c r="K577" s="259"/>
      <c r="L577" s="313"/>
      <c r="M577" s="313"/>
      <c r="N577" s="313"/>
      <c r="P577" s="267">
        <f t="shared" si="67"/>
        <v>30000</v>
      </c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  <c r="JB577"/>
      <c r="JC577"/>
      <c r="JD577"/>
      <c r="JE577"/>
      <c r="JF577"/>
      <c r="JG577"/>
      <c r="JH577"/>
      <c r="JI577"/>
      <c r="JJ577"/>
      <c r="JK577"/>
      <c r="JL577"/>
      <c r="JM577"/>
      <c r="JN577"/>
      <c r="JO577"/>
      <c r="JP577"/>
      <c r="JQ577"/>
      <c r="JR577"/>
      <c r="JS577"/>
      <c r="JT577"/>
      <c r="JU577"/>
      <c r="JV577"/>
      <c r="JW577"/>
      <c r="JX577"/>
      <c r="JY577"/>
      <c r="JZ577"/>
      <c r="KA577"/>
      <c r="KB577"/>
      <c r="KC577"/>
      <c r="KD577"/>
      <c r="KE577"/>
      <c r="KF577"/>
      <c r="KG577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/>
      <c r="LB577"/>
      <c r="LC577"/>
      <c r="LD577"/>
      <c r="LE577"/>
      <c r="LF577"/>
      <c r="LG577"/>
      <c r="LH577"/>
      <c r="LI577"/>
      <c r="LJ577"/>
      <c r="LK577"/>
      <c r="LL577"/>
      <c r="LM577"/>
      <c r="LN577"/>
      <c r="LO577"/>
      <c r="LP577"/>
      <c r="LQ577"/>
      <c r="LR577"/>
      <c r="LS577"/>
      <c r="LT577"/>
      <c r="LU577"/>
      <c r="LV577"/>
      <c r="LW577"/>
      <c r="LX577"/>
      <c r="LY577"/>
      <c r="LZ577"/>
      <c r="MA577"/>
      <c r="MB577"/>
      <c r="MC577"/>
      <c r="MD577"/>
      <c r="ME577"/>
      <c r="MF577"/>
      <c r="MG577"/>
      <c r="MH577"/>
      <c r="MI577"/>
      <c r="MJ577"/>
      <c r="MK577"/>
      <c r="ML577"/>
      <c r="MM577"/>
      <c r="MN577"/>
      <c r="MO577"/>
      <c r="MP577"/>
      <c r="MQ577"/>
      <c r="MR577"/>
      <c r="MS577"/>
      <c r="MT577"/>
      <c r="MU577"/>
      <c r="MV577"/>
      <c r="MW577"/>
      <c r="MX577"/>
      <c r="MY577"/>
      <c r="MZ577"/>
      <c r="NA577"/>
      <c r="NB577"/>
      <c r="NC577"/>
      <c r="ND577"/>
      <c r="NE577"/>
      <c r="NF577"/>
      <c r="NG577"/>
      <c r="NH577"/>
      <c r="NI577"/>
      <c r="NJ577"/>
      <c r="NK577"/>
      <c r="NL577"/>
      <c r="NM577"/>
      <c r="NN577"/>
      <c r="NO577"/>
      <c r="NP577"/>
      <c r="NQ577"/>
      <c r="NR577"/>
      <c r="NS577"/>
      <c r="NT577"/>
      <c r="NU577"/>
      <c r="NV577"/>
      <c r="NW577"/>
      <c r="NX577"/>
      <c r="NY577"/>
      <c r="NZ577"/>
      <c r="OA577"/>
      <c r="OB577"/>
      <c r="OC577"/>
      <c r="OD577"/>
      <c r="OE577"/>
      <c r="OF577"/>
      <c r="OG577"/>
      <c r="OH577"/>
      <c r="OI577"/>
      <c r="OJ577"/>
      <c r="OK577"/>
      <c r="OL577"/>
      <c r="OM577"/>
      <c r="ON577"/>
      <c r="OO577"/>
      <c r="OP577"/>
      <c r="OQ577"/>
      <c r="OR577"/>
      <c r="OS577"/>
      <c r="OT577"/>
      <c r="OU577"/>
      <c r="OV577"/>
      <c r="OW577"/>
      <c r="OX577"/>
      <c r="OY577"/>
      <c r="OZ577"/>
      <c r="PA577"/>
      <c r="PB577"/>
      <c r="PC577"/>
      <c r="PD577"/>
      <c r="PE577"/>
      <c r="PF577"/>
      <c r="PG577"/>
      <c r="PH577"/>
      <c r="PI577"/>
      <c r="PJ577"/>
      <c r="PK577"/>
      <c r="PL577"/>
      <c r="PM577"/>
      <c r="PN577"/>
      <c r="PO577"/>
      <c r="PP577"/>
      <c r="PQ577"/>
      <c r="PR577"/>
      <c r="PS577"/>
      <c r="PT577"/>
      <c r="PU577"/>
      <c r="PV577"/>
      <c r="PW577"/>
      <c r="PX577"/>
      <c r="PY577"/>
      <c r="PZ577"/>
      <c r="QA577"/>
      <c r="QB577"/>
      <c r="QC577"/>
      <c r="QD577"/>
      <c r="QE577"/>
      <c r="QF577"/>
      <c r="QG577"/>
      <c r="QH577"/>
      <c r="QI577"/>
      <c r="QJ577"/>
      <c r="QK577"/>
      <c r="QL577"/>
      <c r="QM577"/>
      <c r="QN577"/>
      <c r="QO577"/>
      <c r="QP577"/>
      <c r="QQ577"/>
      <c r="QR577"/>
      <c r="QS577"/>
      <c r="QT577"/>
      <c r="QU577"/>
      <c r="QV577"/>
      <c r="QW577"/>
      <c r="QX577"/>
      <c r="QY577"/>
      <c r="QZ577"/>
      <c r="RA577"/>
      <c r="RB577"/>
      <c r="RC577"/>
      <c r="RD577"/>
      <c r="RE577"/>
      <c r="RF577"/>
      <c r="RG577"/>
      <c r="RH577"/>
      <c r="RI577"/>
      <c r="RJ577"/>
      <c r="RK577"/>
      <c r="RL577"/>
      <c r="RM577"/>
      <c r="RN577"/>
      <c r="RO577"/>
      <c r="RP577"/>
      <c r="RQ577"/>
      <c r="RR577"/>
      <c r="RS577"/>
      <c r="RT577"/>
      <c r="RU577"/>
      <c r="RV577"/>
      <c r="RW577"/>
      <c r="RX577"/>
      <c r="RY577"/>
      <c r="RZ577"/>
      <c r="SA577"/>
      <c r="SB577"/>
      <c r="SC577"/>
      <c r="SD577"/>
      <c r="SE577"/>
      <c r="SF577"/>
      <c r="SG577"/>
      <c r="SH577"/>
      <c r="SI577"/>
      <c r="SJ577"/>
      <c r="SK577"/>
      <c r="SL577"/>
      <c r="SM577"/>
      <c r="SN577"/>
      <c r="SO577"/>
      <c r="SP577"/>
      <c r="SQ577"/>
      <c r="SR577"/>
      <c r="SS577"/>
      <c r="ST577"/>
      <c r="SU577"/>
      <c r="SV577"/>
      <c r="SW577"/>
      <c r="SX577"/>
      <c r="SY577"/>
      <c r="SZ577"/>
      <c r="TA577"/>
      <c r="TB577"/>
      <c r="TC577"/>
      <c r="TD577"/>
      <c r="TE577"/>
      <c r="TF577"/>
      <c r="TG577"/>
      <c r="TH577"/>
      <c r="TI577"/>
      <c r="TJ577"/>
      <c r="TK577"/>
      <c r="TL577"/>
      <c r="TM577"/>
      <c r="TN577"/>
      <c r="TO577"/>
      <c r="TP577"/>
      <c r="TQ577"/>
      <c r="TR577"/>
      <c r="TS577"/>
      <c r="TT577"/>
      <c r="TU577"/>
      <c r="TV577"/>
      <c r="TW577"/>
      <c r="TX577"/>
      <c r="TY577"/>
      <c r="TZ577"/>
      <c r="UA577"/>
      <c r="UB577"/>
      <c r="UC577"/>
      <c r="UD577"/>
      <c r="UE577"/>
      <c r="UF577"/>
      <c r="UG577"/>
      <c r="UH577"/>
      <c r="UI577"/>
      <c r="UJ577"/>
      <c r="UK577"/>
      <c r="UL577"/>
      <c r="UM577"/>
      <c r="UN577"/>
      <c r="UO577"/>
      <c r="UP577"/>
      <c r="UQ577"/>
      <c r="UR577"/>
      <c r="US577"/>
      <c r="UT577"/>
      <c r="UU577"/>
      <c r="UV577"/>
      <c r="UW577"/>
      <c r="UX577"/>
      <c r="UY577"/>
      <c r="UZ577"/>
      <c r="VA577"/>
      <c r="VB577"/>
      <c r="VC577"/>
      <c r="VD577"/>
      <c r="VE577"/>
      <c r="VF577"/>
      <c r="VG577"/>
      <c r="VH577"/>
      <c r="VI577"/>
      <c r="VJ577"/>
      <c r="VK577"/>
      <c r="VL577"/>
      <c r="VM577"/>
      <c r="VN577"/>
      <c r="VO577"/>
      <c r="VP577"/>
      <c r="VQ577"/>
      <c r="VR577"/>
      <c r="VS577"/>
      <c r="VT577"/>
      <c r="VU577"/>
      <c r="VV577"/>
      <c r="VW577"/>
      <c r="VX577"/>
      <c r="VY577"/>
      <c r="VZ577"/>
      <c r="WA577"/>
      <c r="WB577"/>
      <c r="WC577"/>
      <c r="WD577"/>
      <c r="WE577"/>
      <c r="WF577"/>
      <c r="WG577"/>
      <c r="WH577"/>
      <c r="WI577"/>
      <c r="WJ577"/>
      <c r="WK577"/>
      <c r="WL577"/>
      <c r="WM577"/>
      <c r="WN577"/>
      <c r="WO577"/>
      <c r="WP577"/>
      <c r="WQ577"/>
      <c r="WR577"/>
      <c r="WS577"/>
      <c r="WT577"/>
      <c r="WU577"/>
      <c r="WV577"/>
      <c r="WW577"/>
      <c r="WX577"/>
      <c r="WY577"/>
      <c r="WZ577"/>
      <c r="XA577"/>
      <c r="XB577"/>
      <c r="XC577"/>
      <c r="XD577"/>
      <c r="XE577"/>
      <c r="XF577"/>
      <c r="XG577"/>
      <c r="XH577"/>
      <c r="XI577"/>
      <c r="XJ577"/>
      <c r="XK577"/>
      <c r="XL577"/>
      <c r="XM577"/>
      <c r="XN577"/>
      <c r="XO577"/>
      <c r="XP577"/>
      <c r="XQ577"/>
      <c r="XR577"/>
      <c r="XS577"/>
      <c r="XT577"/>
      <c r="XU577"/>
      <c r="XV577"/>
      <c r="XW577"/>
      <c r="XX577"/>
      <c r="XY577"/>
      <c r="XZ577"/>
      <c r="YA577"/>
      <c r="YB577"/>
      <c r="YC577"/>
      <c r="YD577"/>
      <c r="YE577"/>
      <c r="YF577"/>
      <c r="YG577"/>
      <c r="YH577"/>
      <c r="YI577"/>
      <c r="YJ577"/>
      <c r="YK577"/>
      <c r="YL577"/>
      <c r="YM577"/>
      <c r="YN577"/>
      <c r="YO577"/>
      <c r="YP577"/>
      <c r="YQ577"/>
      <c r="YR577"/>
      <c r="YS577"/>
      <c r="YT577"/>
      <c r="YU577"/>
      <c r="YV577"/>
      <c r="YW577"/>
      <c r="YX577"/>
      <c r="YY577"/>
      <c r="YZ577"/>
      <c r="ZA577"/>
      <c r="ZB577"/>
      <c r="ZC577"/>
      <c r="ZD577"/>
      <c r="ZE577"/>
      <c r="ZF577"/>
      <c r="ZG577"/>
      <c r="ZH577"/>
      <c r="ZI577"/>
      <c r="ZJ577"/>
      <c r="ZK577"/>
      <c r="ZL577"/>
      <c r="ZM577"/>
      <c r="ZN577"/>
      <c r="ZO577"/>
      <c r="ZP577"/>
      <c r="ZQ577"/>
      <c r="ZR577"/>
      <c r="ZS577"/>
      <c r="ZT577"/>
      <c r="ZU577"/>
      <c r="ZV577"/>
      <c r="ZW577"/>
      <c r="ZX577"/>
      <c r="ZY577"/>
      <c r="ZZ577"/>
      <c r="AAA577"/>
      <c r="AAB577"/>
      <c r="AAC577"/>
      <c r="AAD577"/>
      <c r="AAE577"/>
      <c r="AAF577"/>
      <c r="AAG577"/>
      <c r="AAH577"/>
      <c r="AAI577"/>
      <c r="AAJ577"/>
      <c r="AAK577"/>
      <c r="AAL577"/>
      <c r="AAM577"/>
      <c r="AAN577"/>
      <c r="AAO577"/>
      <c r="AAP577"/>
      <c r="AAQ577"/>
      <c r="AAR577"/>
      <c r="AAS577"/>
      <c r="AAT577"/>
      <c r="AAU577"/>
      <c r="AAV577"/>
      <c r="AAW577"/>
      <c r="AAX577"/>
      <c r="AAY577"/>
      <c r="AAZ577"/>
      <c r="ABA577"/>
      <c r="ABB577"/>
      <c r="ABC577"/>
      <c r="ABD577"/>
      <c r="ABE577"/>
      <c r="ABF577"/>
      <c r="ABG577"/>
      <c r="ABH577"/>
      <c r="ABI577"/>
      <c r="ABJ577"/>
      <c r="ABK577"/>
      <c r="ABL577"/>
      <c r="ABM577"/>
      <c r="ABN577"/>
      <c r="ABO577"/>
      <c r="ABP577"/>
      <c r="ABQ577"/>
      <c r="ABR577"/>
      <c r="ABS577"/>
      <c r="ABT577"/>
      <c r="ABU577"/>
      <c r="ABV577"/>
      <c r="ABW577"/>
      <c r="ABX577"/>
      <c r="ABY577"/>
      <c r="ABZ577"/>
      <c r="ACA577"/>
      <c r="ACB577"/>
      <c r="ACC577"/>
      <c r="ACD577"/>
      <c r="ACE577"/>
      <c r="ACF577"/>
      <c r="ACG577"/>
      <c r="ACH577"/>
      <c r="ACI577"/>
      <c r="ACJ577"/>
      <c r="ACK577"/>
      <c r="ACL577"/>
      <c r="ACM577"/>
      <c r="ACN577"/>
      <c r="ACO577"/>
      <c r="ACP577"/>
      <c r="ACQ577"/>
      <c r="ACR577"/>
      <c r="ACS577"/>
      <c r="ACT577"/>
      <c r="ACU577"/>
      <c r="ACV577"/>
      <c r="ACW577"/>
      <c r="ACX577"/>
      <c r="ACY577"/>
      <c r="ACZ577"/>
      <c r="ADA577"/>
      <c r="ADB577"/>
      <c r="ADC577"/>
      <c r="ADD577"/>
      <c r="ADE577"/>
      <c r="ADF577"/>
      <c r="ADG577"/>
      <c r="ADH577"/>
      <c r="ADI577"/>
      <c r="ADJ577"/>
      <c r="ADK577"/>
      <c r="ADL577"/>
      <c r="ADM577"/>
      <c r="ADN577"/>
      <c r="ADO577"/>
      <c r="ADP577"/>
      <c r="ADQ577"/>
      <c r="ADR577"/>
      <c r="ADS577"/>
      <c r="ADT577"/>
      <c r="ADU577"/>
      <c r="ADV577"/>
      <c r="ADW577"/>
      <c r="ADX577"/>
      <c r="ADY577"/>
      <c r="ADZ577"/>
      <c r="AEA577"/>
      <c r="AEB577"/>
      <c r="AEC577"/>
      <c r="AED577"/>
      <c r="AEE577"/>
      <c r="AEF577"/>
      <c r="AEG577"/>
      <c r="AEH577"/>
      <c r="AEI577"/>
      <c r="AEJ577"/>
      <c r="AEK577"/>
      <c r="AEL577"/>
      <c r="AEM577"/>
      <c r="AEN577"/>
      <c r="AEO577"/>
      <c r="AEP577"/>
      <c r="AEQ577"/>
      <c r="AER577"/>
      <c r="AES577"/>
      <c r="AET577"/>
      <c r="AEU577"/>
      <c r="AEV577"/>
      <c r="AEW577"/>
      <c r="AEX577"/>
      <c r="AEY577"/>
      <c r="AEZ577"/>
      <c r="AFA577"/>
      <c r="AFB577"/>
      <c r="AFC577"/>
      <c r="AFD577"/>
      <c r="AFE577"/>
      <c r="AFF577"/>
      <c r="AFG577"/>
      <c r="AFH577"/>
      <c r="AFI577"/>
      <c r="AFJ577"/>
      <c r="AFK577"/>
      <c r="AFL577"/>
      <c r="AFM577"/>
      <c r="AFN577"/>
      <c r="AFO577"/>
      <c r="AFP577"/>
      <c r="AFQ577"/>
      <c r="AFR577"/>
      <c r="AFS577"/>
      <c r="AFT577"/>
      <c r="AFU577"/>
      <c r="AFV577"/>
      <c r="AFW577"/>
      <c r="AFX577"/>
      <c r="AFY577"/>
      <c r="AFZ577"/>
      <c r="AGA577"/>
      <c r="AGB577"/>
      <c r="AGC577"/>
      <c r="AGD577"/>
      <c r="AGE577"/>
      <c r="AGF577"/>
      <c r="AGG577"/>
      <c r="AGH577"/>
      <c r="AGI577"/>
      <c r="AGJ577"/>
      <c r="AGK577"/>
      <c r="AGL577"/>
      <c r="AGM577"/>
      <c r="AGN577"/>
      <c r="AGO577"/>
      <c r="AGP577"/>
      <c r="AGQ577"/>
      <c r="AGR577"/>
      <c r="AGS577"/>
      <c r="AGT577"/>
      <c r="AGU577"/>
      <c r="AGV577"/>
      <c r="AGW577"/>
      <c r="AGX577"/>
      <c r="AGY577"/>
      <c r="AGZ577"/>
      <c r="AHA577"/>
      <c r="AHB577"/>
      <c r="AHC577"/>
      <c r="AHD577"/>
      <c r="AHE577"/>
      <c r="AHF577"/>
      <c r="AHG577"/>
      <c r="AHH577"/>
      <c r="AHI577"/>
      <c r="AHJ577"/>
      <c r="AHK577"/>
      <c r="AHL577"/>
      <c r="AHM577"/>
      <c r="AHN577"/>
      <c r="AHO577"/>
      <c r="AHP577"/>
      <c r="AHQ577"/>
      <c r="AHR577"/>
      <c r="AHS577"/>
      <c r="AHT577"/>
      <c r="AHU577"/>
      <c r="AHV577"/>
      <c r="AHW577"/>
      <c r="AHX577"/>
      <c r="AHY577"/>
      <c r="AHZ577"/>
      <c r="AIA577"/>
      <c r="AIB577"/>
      <c r="AIC577"/>
      <c r="AID577"/>
      <c r="AIE577"/>
      <c r="AIF577"/>
      <c r="AIG577"/>
      <c r="AIH577"/>
      <c r="AII577"/>
      <c r="AIJ577"/>
      <c r="AIK577"/>
      <c r="AIL577"/>
      <c r="AIM577"/>
      <c r="AIN577"/>
      <c r="AIO577"/>
      <c r="AIP577"/>
      <c r="AIQ577"/>
      <c r="AIR577"/>
      <c r="AIS577"/>
      <c r="AIT577"/>
      <c r="AIU577"/>
      <c r="AIV577"/>
      <c r="AIW577"/>
      <c r="AIX577"/>
      <c r="AIY577"/>
      <c r="AIZ577"/>
      <c r="AJA577"/>
      <c r="AJB577"/>
      <c r="AJC577"/>
      <c r="AJD577"/>
      <c r="AJE577"/>
      <c r="AJF577"/>
      <c r="AJG577"/>
      <c r="AJH577"/>
      <c r="AJI577"/>
      <c r="AJJ577"/>
      <c r="AJK577"/>
      <c r="AJL577"/>
      <c r="AJM577"/>
      <c r="AJN577"/>
      <c r="AJO577"/>
      <c r="AJP577"/>
      <c r="AJQ577"/>
      <c r="AJR577"/>
      <c r="AJS577"/>
      <c r="AJT577"/>
      <c r="AJU577"/>
      <c r="AJV577"/>
      <c r="AJW577"/>
      <c r="AJX577"/>
      <c r="AJY577"/>
      <c r="AJZ577"/>
      <c r="AKA577"/>
      <c r="AKB577"/>
      <c r="AKC577"/>
      <c r="AKD577"/>
      <c r="AKE577"/>
      <c r="AKF577"/>
      <c r="AKG577"/>
      <c r="AKH577"/>
      <c r="AKI577"/>
      <c r="AKJ577"/>
      <c r="AKK577"/>
      <c r="AKL577"/>
      <c r="AKM577"/>
      <c r="AKN577"/>
      <c r="AKO577"/>
      <c r="AKP577"/>
      <c r="AKQ577"/>
      <c r="AKR577"/>
      <c r="AKS577"/>
      <c r="AKT577"/>
      <c r="AKU577"/>
      <c r="AKV577"/>
      <c r="AKW577"/>
      <c r="AKX577"/>
      <c r="AKY577"/>
      <c r="AKZ577"/>
      <c r="ALA577"/>
      <c r="ALB577"/>
      <c r="ALC577"/>
      <c r="ALD577"/>
      <c r="ALE577"/>
      <c r="ALF577"/>
      <c r="ALG577"/>
      <c r="ALH577"/>
      <c r="ALI577"/>
      <c r="ALJ577"/>
      <c r="ALK577"/>
      <c r="ALL577"/>
      <c r="ALM577"/>
      <c r="ALN577"/>
      <c r="ALO577"/>
      <c r="ALP577"/>
      <c r="ALQ577"/>
      <c r="ALR577"/>
      <c r="ALS577"/>
      <c r="ALT577"/>
      <c r="ALU577"/>
      <c r="ALV577"/>
      <c r="ALW577"/>
      <c r="ALX577"/>
      <c r="ALY577"/>
      <c r="ALZ577"/>
      <c r="AMA577"/>
      <c r="AMB577"/>
      <c r="AMC577"/>
      <c r="AMD577"/>
      <c r="AME577"/>
      <c r="AMF577"/>
      <c r="AMG577"/>
      <c r="AMH577"/>
      <c r="AMI577"/>
      <c r="AMJ577"/>
      <c r="AMK577"/>
      <c r="AML577"/>
      <c r="AMM577"/>
    </row>
    <row r="578" spans="1:1027" s="260" customFormat="1" ht="21.6" customHeight="1">
      <c r="A578" s="674">
        <v>926</v>
      </c>
      <c r="B578" s="674"/>
      <c r="C578" s="254"/>
      <c r="D578" s="254"/>
      <c r="E578" s="669" t="s">
        <v>200</v>
      </c>
      <c r="F578" s="669"/>
      <c r="G578" s="272">
        <f>SUM(G579,G601,G605)</f>
        <v>6388746.21</v>
      </c>
      <c r="H578" s="272">
        <f>SUM(H579,H601,H605)</f>
        <v>8855857.6800000016</v>
      </c>
      <c r="I578" s="272">
        <f>SUM(I579,I601,I605)</f>
        <v>4982687.05</v>
      </c>
      <c r="J578" s="259">
        <f t="shared" si="61"/>
        <v>56.264308100308128</v>
      </c>
      <c r="K578" s="259">
        <f t="shared" si="62"/>
        <v>138.61652018886505</v>
      </c>
      <c r="L578" s="313"/>
      <c r="M578" s="313"/>
      <c r="N578" s="313"/>
      <c r="P578" s="261">
        <f t="shared" si="67"/>
        <v>2467111.4700000016</v>
      </c>
    </row>
    <row r="579" spans="1:1027" s="260" customFormat="1" ht="22.35" customHeight="1">
      <c r="A579" s="655"/>
      <c r="B579" s="655"/>
      <c r="C579" s="254">
        <v>92601</v>
      </c>
      <c r="D579" s="254"/>
      <c r="E579" s="669" t="s">
        <v>202</v>
      </c>
      <c r="F579" s="669"/>
      <c r="G579" s="272">
        <f>SUM(G580:G600)</f>
        <v>5828501.7400000002</v>
      </c>
      <c r="H579" s="272">
        <f>SUM(H580:H600)</f>
        <v>8188776.21</v>
      </c>
      <c r="I579" s="272">
        <f>SUM(I580:I600)</f>
        <v>4599629.5199999996</v>
      </c>
      <c r="J579" s="259">
        <f t="shared" si="61"/>
        <v>56.169925786749516</v>
      </c>
      <c r="K579" s="259">
        <f t="shared" si="62"/>
        <v>140.49538930051</v>
      </c>
      <c r="L579" s="313"/>
      <c r="M579" s="313"/>
      <c r="N579" s="313"/>
      <c r="P579" s="261">
        <f t="shared" si="67"/>
        <v>2360274.4699999997</v>
      </c>
    </row>
    <row r="580" spans="1:1027" ht="37.35" customHeight="1">
      <c r="A580" s="655"/>
      <c r="B580" s="655"/>
      <c r="C580" s="263"/>
      <c r="D580" s="263">
        <v>3020</v>
      </c>
      <c r="E580" s="654" t="s">
        <v>229</v>
      </c>
      <c r="F580" s="654"/>
      <c r="G580" s="265">
        <v>13035</v>
      </c>
      <c r="H580" s="265">
        <v>13035</v>
      </c>
      <c r="I580" s="266">
        <v>5820.91</v>
      </c>
      <c r="J580" s="259">
        <f t="shared" si="61"/>
        <v>44.656003068661292</v>
      </c>
      <c r="K580" s="259">
        <f t="shared" si="62"/>
        <v>100</v>
      </c>
      <c r="L580" s="313"/>
      <c r="M580" s="313"/>
      <c r="N580" s="313"/>
      <c r="P580" s="267">
        <f t="shared" si="67"/>
        <v>0</v>
      </c>
      <c r="R580" s="267">
        <f>SUM(H580:H598)</f>
        <v>3252576.21</v>
      </c>
      <c r="S580" s="267">
        <f>SUM(I580:I598)</f>
        <v>1772902.4999999998</v>
      </c>
      <c r="T580" s="252">
        <f>S580/R580*100</f>
        <v>54.507639038533085</v>
      </c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  <c r="MG580"/>
      <c r="MH580"/>
      <c r="MI580"/>
      <c r="MJ580"/>
      <c r="MK580"/>
      <c r="ML580"/>
      <c r="MM580"/>
      <c r="MN580"/>
      <c r="MO580"/>
      <c r="MP580"/>
      <c r="MQ580"/>
      <c r="MR580"/>
      <c r="MS580"/>
      <c r="MT580"/>
      <c r="MU580"/>
      <c r="MV580"/>
      <c r="MW580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  <c r="OG580"/>
      <c r="OH580"/>
      <c r="OI580"/>
      <c r="OJ580"/>
      <c r="OK580"/>
      <c r="OL580"/>
      <c r="OM580"/>
      <c r="ON580"/>
      <c r="OO580"/>
      <c r="OP580"/>
      <c r="OQ580"/>
      <c r="OR580"/>
      <c r="OS580"/>
      <c r="OT580"/>
      <c r="OU580"/>
      <c r="OV580"/>
      <c r="OW580"/>
      <c r="OX580"/>
      <c r="OY580"/>
      <c r="OZ580"/>
      <c r="PA580"/>
      <c r="PB580"/>
      <c r="PC580"/>
      <c r="PD580"/>
      <c r="PE580"/>
      <c r="PF580"/>
      <c r="PG580"/>
      <c r="PH580"/>
      <c r="PI580"/>
      <c r="PJ580"/>
      <c r="PK580"/>
      <c r="PL580"/>
      <c r="PM580"/>
      <c r="PN580"/>
      <c r="PO580"/>
      <c r="PP580"/>
      <c r="PQ580"/>
      <c r="PR580"/>
      <c r="PS580"/>
      <c r="PT580"/>
      <c r="PU580"/>
      <c r="PV580"/>
      <c r="PW580"/>
      <c r="PX580"/>
      <c r="PY580"/>
      <c r="PZ580"/>
      <c r="QA580"/>
      <c r="QB580"/>
      <c r="QC580"/>
      <c r="QD580"/>
      <c r="QE580"/>
      <c r="QF580"/>
      <c r="QG580"/>
      <c r="QH580"/>
      <c r="QI580"/>
      <c r="QJ580"/>
      <c r="QK580"/>
      <c r="QL580"/>
      <c r="QM580"/>
      <c r="QN580"/>
      <c r="QO580"/>
      <c r="QP580"/>
      <c r="QQ580"/>
      <c r="QR580"/>
      <c r="QS580"/>
      <c r="QT580"/>
      <c r="QU580"/>
      <c r="QV580"/>
      <c r="QW580"/>
      <c r="QX580"/>
      <c r="QY580"/>
      <c r="QZ580"/>
      <c r="RA580"/>
      <c r="RB580"/>
      <c r="RC580"/>
      <c r="RD580"/>
      <c r="RE580"/>
      <c r="RF580"/>
      <c r="RG580"/>
      <c r="RH580"/>
      <c r="RI580"/>
      <c r="RJ580"/>
      <c r="RK580"/>
      <c r="RL580"/>
      <c r="RM580"/>
      <c r="RN580"/>
      <c r="RO580"/>
      <c r="RP580"/>
      <c r="RQ580"/>
      <c r="RR580"/>
      <c r="RS580"/>
      <c r="RT580"/>
      <c r="RU580"/>
      <c r="RV580"/>
      <c r="RW580"/>
      <c r="RX580"/>
      <c r="RY580"/>
      <c r="RZ580"/>
      <c r="SA580"/>
      <c r="SB580"/>
      <c r="SC580"/>
      <c r="SD580"/>
      <c r="SE580"/>
      <c r="SF580"/>
      <c r="SG580"/>
      <c r="SH580"/>
      <c r="SI580"/>
      <c r="SJ580"/>
      <c r="SK580"/>
      <c r="SL580"/>
      <c r="SM580"/>
      <c r="SN580"/>
      <c r="SO580"/>
      <c r="SP580"/>
      <c r="SQ580"/>
      <c r="SR580"/>
      <c r="SS580"/>
      <c r="ST580"/>
      <c r="SU580"/>
      <c r="SV580"/>
      <c r="SW580"/>
      <c r="SX580"/>
      <c r="SY580"/>
      <c r="SZ580"/>
      <c r="TA580"/>
      <c r="TB580"/>
      <c r="TC580"/>
      <c r="TD580"/>
      <c r="TE580"/>
      <c r="TF580"/>
      <c r="TG580"/>
      <c r="TH580"/>
      <c r="TI580"/>
      <c r="TJ580"/>
      <c r="TK580"/>
      <c r="TL580"/>
      <c r="TM580"/>
      <c r="TN580"/>
      <c r="TO580"/>
      <c r="TP580"/>
      <c r="TQ580"/>
      <c r="TR580"/>
      <c r="TS580"/>
      <c r="TT580"/>
      <c r="TU580"/>
      <c r="TV580"/>
      <c r="TW580"/>
      <c r="TX580"/>
      <c r="TY580"/>
      <c r="TZ580"/>
      <c r="UA580"/>
      <c r="UB580"/>
      <c r="UC580"/>
      <c r="UD580"/>
      <c r="UE580"/>
      <c r="UF580"/>
      <c r="UG580"/>
      <c r="UH580"/>
      <c r="UI580"/>
      <c r="UJ580"/>
      <c r="UK580"/>
      <c r="UL580"/>
      <c r="UM580"/>
      <c r="UN580"/>
      <c r="UO580"/>
      <c r="UP580"/>
      <c r="UQ580"/>
      <c r="UR580"/>
      <c r="US580"/>
      <c r="UT580"/>
      <c r="UU580"/>
      <c r="UV580"/>
      <c r="UW580"/>
      <c r="UX580"/>
      <c r="UY580"/>
      <c r="UZ580"/>
      <c r="VA580"/>
      <c r="VB580"/>
      <c r="VC580"/>
      <c r="VD580"/>
      <c r="VE580"/>
      <c r="VF580"/>
      <c r="VG580"/>
      <c r="VH580"/>
      <c r="VI580"/>
      <c r="VJ580"/>
      <c r="VK580"/>
      <c r="VL580"/>
      <c r="VM580"/>
      <c r="VN580"/>
      <c r="VO580"/>
      <c r="VP580"/>
      <c r="VQ580"/>
      <c r="VR580"/>
      <c r="VS580"/>
      <c r="VT580"/>
      <c r="VU580"/>
      <c r="VV580"/>
      <c r="VW580"/>
      <c r="VX580"/>
      <c r="VY580"/>
      <c r="VZ580"/>
      <c r="WA580"/>
      <c r="WB580"/>
      <c r="WC580"/>
      <c r="WD580"/>
      <c r="WE580"/>
      <c r="WF580"/>
      <c r="WG580"/>
      <c r="WH580"/>
      <c r="WI580"/>
      <c r="WJ580"/>
      <c r="WK580"/>
      <c r="WL580"/>
      <c r="WM580"/>
      <c r="WN580"/>
      <c r="WO580"/>
      <c r="WP580"/>
      <c r="WQ580"/>
      <c r="WR580"/>
      <c r="WS580"/>
      <c r="WT580"/>
      <c r="WU580"/>
      <c r="WV580"/>
      <c r="WW580"/>
      <c r="WX580"/>
      <c r="WY580"/>
      <c r="WZ580"/>
      <c r="XA580"/>
      <c r="XB580"/>
      <c r="XC580"/>
      <c r="XD580"/>
      <c r="XE580"/>
      <c r="XF580"/>
      <c r="XG580"/>
      <c r="XH580"/>
      <c r="XI580"/>
      <c r="XJ580"/>
      <c r="XK580"/>
      <c r="XL580"/>
      <c r="XM580"/>
      <c r="XN580"/>
      <c r="XO580"/>
      <c r="XP580"/>
      <c r="XQ580"/>
      <c r="XR580"/>
      <c r="XS580"/>
      <c r="XT580"/>
      <c r="XU580"/>
      <c r="XV580"/>
      <c r="XW580"/>
      <c r="XX580"/>
      <c r="XY580"/>
      <c r="XZ580"/>
      <c r="YA580"/>
      <c r="YB580"/>
      <c r="YC580"/>
      <c r="YD580"/>
      <c r="YE580"/>
      <c r="YF580"/>
      <c r="YG580"/>
      <c r="YH580"/>
      <c r="YI580"/>
      <c r="YJ580"/>
      <c r="YK580"/>
      <c r="YL580"/>
      <c r="YM580"/>
      <c r="YN580"/>
      <c r="YO580"/>
      <c r="YP580"/>
      <c r="YQ580"/>
      <c r="YR580"/>
      <c r="YS580"/>
      <c r="YT580"/>
      <c r="YU580"/>
      <c r="YV580"/>
      <c r="YW580"/>
      <c r="YX580"/>
      <c r="YY580"/>
      <c r="YZ580"/>
      <c r="ZA580"/>
      <c r="ZB580"/>
      <c r="ZC580"/>
      <c r="ZD580"/>
      <c r="ZE580"/>
      <c r="ZF580"/>
      <c r="ZG580"/>
      <c r="ZH580"/>
      <c r="ZI580"/>
      <c r="ZJ580"/>
      <c r="ZK580"/>
      <c r="ZL580"/>
      <c r="ZM580"/>
      <c r="ZN580"/>
      <c r="ZO580"/>
      <c r="ZP580"/>
      <c r="ZQ580"/>
      <c r="ZR580"/>
      <c r="ZS580"/>
      <c r="ZT580"/>
      <c r="ZU580"/>
      <c r="ZV580"/>
      <c r="ZW580"/>
      <c r="ZX580"/>
      <c r="ZY580"/>
      <c r="ZZ580"/>
      <c r="AAA580"/>
      <c r="AAB580"/>
      <c r="AAC580"/>
      <c r="AAD580"/>
      <c r="AAE580"/>
      <c r="AAF580"/>
      <c r="AAG580"/>
      <c r="AAH580"/>
      <c r="AAI580"/>
      <c r="AAJ580"/>
      <c r="AAK580"/>
      <c r="AAL580"/>
      <c r="AAM580"/>
      <c r="AAN580"/>
      <c r="AAO580"/>
      <c r="AAP580"/>
      <c r="AAQ580"/>
      <c r="AAR580"/>
      <c r="AAS580"/>
      <c r="AAT580"/>
      <c r="AAU580"/>
      <c r="AAV580"/>
      <c r="AAW580"/>
      <c r="AAX580"/>
      <c r="AAY580"/>
      <c r="AAZ580"/>
      <c r="ABA580"/>
      <c r="ABB580"/>
      <c r="ABC580"/>
      <c r="ABD580"/>
      <c r="ABE580"/>
      <c r="ABF580"/>
      <c r="ABG580"/>
      <c r="ABH580"/>
      <c r="ABI580"/>
      <c r="ABJ580"/>
      <c r="ABK580"/>
      <c r="ABL580"/>
      <c r="ABM580"/>
      <c r="ABN580"/>
      <c r="ABO580"/>
      <c r="ABP580"/>
      <c r="ABQ580"/>
      <c r="ABR580"/>
      <c r="ABS580"/>
      <c r="ABT580"/>
      <c r="ABU580"/>
      <c r="ABV580"/>
      <c r="ABW580"/>
      <c r="ABX580"/>
      <c r="ABY580"/>
      <c r="ABZ580"/>
      <c r="ACA580"/>
      <c r="ACB580"/>
      <c r="ACC580"/>
      <c r="ACD580"/>
      <c r="ACE580"/>
      <c r="ACF580"/>
      <c r="ACG580"/>
      <c r="ACH580"/>
      <c r="ACI580"/>
      <c r="ACJ580"/>
      <c r="ACK580"/>
      <c r="ACL580"/>
      <c r="ACM580"/>
      <c r="ACN580"/>
      <c r="ACO580"/>
      <c r="ACP580"/>
      <c r="ACQ580"/>
      <c r="ACR580"/>
      <c r="ACS580"/>
      <c r="ACT580"/>
      <c r="ACU580"/>
      <c r="ACV580"/>
      <c r="ACW580"/>
      <c r="ACX580"/>
      <c r="ACY580"/>
      <c r="ACZ580"/>
      <c r="ADA580"/>
      <c r="ADB580"/>
      <c r="ADC580"/>
      <c r="ADD580"/>
      <c r="ADE580"/>
      <c r="ADF580"/>
      <c r="ADG580"/>
      <c r="ADH580"/>
      <c r="ADI580"/>
      <c r="ADJ580"/>
      <c r="ADK580"/>
      <c r="ADL580"/>
      <c r="ADM580"/>
      <c r="ADN580"/>
      <c r="ADO580"/>
      <c r="ADP580"/>
      <c r="ADQ580"/>
      <c r="ADR580"/>
      <c r="ADS580"/>
      <c r="ADT580"/>
      <c r="ADU580"/>
      <c r="ADV580"/>
      <c r="ADW580"/>
      <c r="ADX580"/>
      <c r="ADY580"/>
      <c r="ADZ580"/>
      <c r="AEA580"/>
      <c r="AEB580"/>
      <c r="AEC580"/>
      <c r="AED580"/>
      <c r="AEE580"/>
      <c r="AEF580"/>
      <c r="AEG580"/>
      <c r="AEH580"/>
      <c r="AEI580"/>
      <c r="AEJ580"/>
      <c r="AEK580"/>
      <c r="AEL580"/>
      <c r="AEM580"/>
      <c r="AEN580"/>
      <c r="AEO580"/>
      <c r="AEP580"/>
      <c r="AEQ580"/>
      <c r="AER580"/>
      <c r="AES580"/>
      <c r="AET580"/>
      <c r="AEU580"/>
      <c r="AEV580"/>
      <c r="AEW580"/>
      <c r="AEX580"/>
      <c r="AEY580"/>
      <c r="AEZ580"/>
      <c r="AFA580"/>
      <c r="AFB580"/>
      <c r="AFC580"/>
      <c r="AFD580"/>
      <c r="AFE580"/>
      <c r="AFF580"/>
      <c r="AFG580"/>
      <c r="AFH580"/>
      <c r="AFI580"/>
      <c r="AFJ580"/>
      <c r="AFK580"/>
      <c r="AFL580"/>
      <c r="AFM580"/>
      <c r="AFN580"/>
      <c r="AFO580"/>
      <c r="AFP580"/>
      <c r="AFQ580"/>
      <c r="AFR580"/>
      <c r="AFS580"/>
      <c r="AFT580"/>
      <c r="AFU580"/>
      <c r="AFV580"/>
      <c r="AFW580"/>
      <c r="AFX580"/>
      <c r="AFY580"/>
      <c r="AFZ580"/>
      <c r="AGA580"/>
      <c r="AGB580"/>
      <c r="AGC580"/>
      <c r="AGD580"/>
      <c r="AGE580"/>
      <c r="AGF580"/>
      <c r="AGG580"/>
      <c r="AGH580"/>
      <c r="AGI580"/>
      <c r="AGJ580"/>
      <c r="AGK580"/>
      <c r="AGL580"/>
      <c r="AGM580"/>
      <c r="AGN580"/>
      <c r="AGO580"/>
      <c r="AGP580"/>
      <c r="AGQ580"/>
      <c r="AGR580"/>
      <c r="AGS580"/>
      <c r="AGT580"/>
      <c r="AGU580"/>
      <c r="AGV580"/>
      <c r="AGW580"/>
      <c r="AGX580"/>
      <c r="AGY580"/>
      <c r="AGZ580"/>
      <c r="AHA580"/>
      <c r="AHB580"/>
      <c r="AHC580"/>
      <c r="AHD580"/>
      <c r="AHE580"/>
      <c r="AHF580"/>
      <c r="AHG580"/>
      <c r="AHH580"/>
      <c r="AHI580"/>
      <c r="AHJ580"/>
      <c r="AHK580"/>
      <c r="AHL580"/>
      <c r="AHM580"/>
      <c r="AHN580"/>
      <c r="AHO580"/>
      <c r="AHP580"/>
      <c r="AHQ580"/>
      <c r="AHR580"/>
      <c r="AHS580"/>
      <c r="AHT580"/>
      <c r="AHU580"/>
      <c r="AHV580"/>
      <c r="AHW580"/>
      <c r="AHX580"/>
      <c r="AHY580"/>
      <c r="AHZ580"/>
      <c r="AIA580"/>
      <c r="AIB580"/>
      <c r="AIC580"/>
      <c r="AID580"/>
      <c r="AIE580"/>
      <c r="AIF580"/>
      <c r="AIG580"/>
      <c r="AIH580"/>
      <c r="AII580"/>
      <c r="AIJ580"/>
      <c r="AIK580"/>
      <c r="AIL580"/>
      <c r="AIM580"/>
      <c r="AIN580"/>
      <c r="AIO580"/>
      <c r="AIP580"/>
      <c r="AIQ580"/>
      <c r="AIR580"/>
      <c r="AIS580"/>
      <c r="AIT580"/>
      <c r="AIU580"/>
      <c r="AIV580"/>
      <c r="AIW580"/>
      <c r="AIX580"/>
      <c r="AIY580"/>
      <c r="AIZ580"/>
      <c r="AJA580"/>
      <c r="AJB580"/>
      <c r="AJC580"/>
      <c r="AJD580"/>
      <c r="AJE580"/>
      <c r="AJF580"/>
      <c r="AJG580"/>
      <c r="AJH580"/>
      <c r="AJI580"/>
      <c r="AJJ580"/>
      <c r="AJK580"/>
      <c r="AJL580"/>
      <c r="AJM580"/>
      <c r="AJN580"/>
      <c r="AJO580"/>
      <c r="AJP580"/>
      <c r="AJQ580"/>
      <c r="AJR580"/>
      <c r="AJS580"/>
      <c r="AJT580"/>
      <c r="AJU580"/>
      <c r="AJV580"/>
      <c r="AJW580"/>
      <c r="AJX580"/>
      <c r="AJY580"/>
      <c r="AJZ580"/>
      <c r="AKA580"/>
      <c r="AKB580"/>
      <c r="AKC580"/>
      <c r="AKD580"/>
      <c r="AKE580"/>
      <c r="AKF580"/>
      <c r="AKG580"/>
      <c r="AKH580"/>
      <c r="AKI580"/>
      <c r="AKJ580"/>
      <c r="AKK580"/>
      <c r="AKL580"/>
      <c r="AKM580"/>
      <c r="AKN580"/>
      <c r="AKO580"/>
      <c r="AKP580"/>
      <c r="AKQ580"/>
      <c r="AKR580"/>
      <c r="AKS580"/>
      <c r="AKT580"/>
      <c r="AKU580"/>
      <c r="AKV580"/>
      <c r="AKW580"/>
      <c r="AKX580"/>
      <c r="AKY580"/>
      <c r="AKZ580"/>
      <c r="ALA580"/>
      <c r="ALB580"/>
      <c r="ALC580"/>
      <c r="ALD580"/>
      <c r="ALE580"/>
      <c r="ALF580"/>
      <c r="ALG580"/>
      <c r="ALH580"/>
      <c r="ALI580"/>
      <c r="ALJ580"/>
      <c r="ALK580"/>
      <c r="ALL580"/>
      <c r="ALM580"/>
      <c r="ALN580"/>
      <c r="ALO580"/>
      <c r="ALP580"/>
      <c r="ALQ580"/>
      <c r="ALR580"/>
      <c r="ALS580"/>
      <c r="ALT580"/>
      <c r="ALU580"/>
      <c r="ALV580"/>
      <c r="ALW580"/>
      <c r="ALX580"/>
      <c r="ALY580"/>
      <c r="ALZ580"/>
      <c r="AMA580"/>
      <c r="AMB580"/>
      <c r="AMC580"/>
      <c r="AMD580"/>
      <c r="AME580"/>
      <c r="AMF580"/>
      <c r="AMG580"/>
      <c r="AMH580"/>
      <c r="AMI580"/>
      <c r="AMJ580"/>
      <c r="AMK580"/>
      <c r="AML580"/>
      <c r="AMM580"/>
    </row>
    <row r="581" spans="1:1027" ht="32.1" customHeight="1">
      <c r="A581" s="655"/>
      <c r="B581" s="655"/>
      <c r="C581" s="263"/>
      <c r="D581" s="263">
        <v>4010</v>
      </c>
      <c r="E581" s="654" t="s">
        <v>220</v>
      </c>
      <c r="F581" s="654"/>
      <c r="G581" s="265">
        <v>1264700</v>
      </c>
      <c r="H581" s="265">
        <v>1266789</v>
      </c>
      <c r="I581" s="266">
        <v>604959.06999999995</v>
      </c>
      <c r="J581" s="259">
        <f t="shared" si="61"/>
        <v>47.75531442094934</v>
      </c>
      <c r="K581" s="259">
        <f t="shared" si="62"/>
        <v>100.16517751245355</v>
      </c>
      <c r="L581" s="313"/>
      <c r="M581" s="313"/>
      <c r="N581" s="313"/>
      <c r="P581" s="267">
        <f t="shared" si="67"/>
        <v>2089</v>
      </c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  <c r="JB581"/>
      <c r="JC581"/>
      <c r="JD581"/>
      <c r="JE581"/>
      <c r="JF581"/>
      <c r="JG581"/>
      <c r="JH581"/>
      <c r="JI581"/>
      <c r="JJ581"/>
      <c r="JK581"/>
      <c r="JL581"/>
      <c r="JM581"/>
      <c r="JN581"/>
      <c r="JO581"/>
      <c r="JP581"/>
      <c r="JQ581"/>
      <c r="JR581"/>
      <c r="JS581"/>
      <c r="JT581"/>
      <c r="JU581"/>
      <c r="JV581"/>
      <c r="JW581"/>
      <c r="JX581"/>
      <c r="JY581"/>
      <c r="JZ581"/>
      <c r="KA581"/>
      <c r="KB581"/>
      <c r="KC581"/>
      <c r="KD581"/>
      <c r="KE581"/>
      <c r="KF581"/>
      <c r="KG581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/>
      <c r="LB581"/>
      <c r="LC581"/>
      <c r="LD581"/>
      <c r="LE581"/>
      <c r="LF581"/>
      <c r="LG581"/>
      <c r="LH581"/>
      <c r="LI581"/>
      <c r="LJ581"/>
      <c r="LK581"/>
      <c r="LL581"/>
      <c r="LM581"/>
      <c r="LN581"/>
      <c r="LO581"/>
      <c r="LP581"/>
      <c r="LQ581"/>
      <c r="LR581"/>
      <c r="LS581"/>
      <c r="LT581"/>
      <c r="LU581"/>
      <c r="LV581"/>
      <c r="LW581"/>
      <c r="LX581"/>
      <c r="LY581"/>
      <c r="LZ581"/>
      <c r="MA581"/>
      <c r="MB581"/>
      <c r="MC581"/>
      <c r="MD581"/>
      <c r="ME581"/>
      <c r="MF581"/>
      <c r="MG581"/>
      <c r="MH581"/>
      <c r="MI581"/>
      <c r="MJ581"/>
      <c r="MK581"/>
      <c r="ML581"/>
      <c r="MM581"/>
      <c r="MN581"/>
      <c r="MO581"/>
      <c r="MP581"/>
      <c r="MQ581"/>
      <c r="MR581"/>
      <c r="MS581"/>
      <c r="MT581"/>
      <c r="MU581"/>
      <c r="MV581"/>
      <c r="MW581"/>
      <c r="MX581"/>
      <c r="MY581"/>
      <c r="MZ581"/>
      <c r="NA581"/>
      <c r="NB581"/>
      <c r="NC581"/>
      <c r="ND581"/>
      <c r="NE581"/>
      <c r="NF581"/>
      <c r="NG581"/>
      <c r="NH581"/>
      <c r="NI581"/>
      <c r="NJ581"/>
      <c r="NK581"/>
      <c r="NL581"/>
      <c r="NM581"/>
      <c r="NN581"/>
      <c r="NO581"/>
      <c r="NP581"/>
      <c r="NQ581"/>
      <c r="NR581"/>
      <c r="NS581"/>
      <c r="NT581"/>
      <c r="NU581"/>
      <c r="NV581"/>
      <c r="NW581"/>
      <c r="NX581"/>
      <c r="NY581"/>
      <c r="NZ581"/>
      <c r="OA581"/>
      <c r="OB581"/>
      <c r="OC581"/>
      <c r="OD581"/>
      <c r="OE581"/>
      <c r="OF581"/>
      <c r="OG581"/>
      <c r="OH581"/>
      <c r="OI581"/>
      <c r="OJ581"/>
      <c r="OK581"/>
      <c r="OL581"/>
      <c r="OM581"/>
      <c r="ON581"/>
      <c r="OO581"/>
      <c r="OP581"/>
      <c r="OQ581"/>
      <c r="OR581"/>
      <c r="OS581"/>
      <c r="OT581"/>
      <c r="OU581"/>
      <c r="OV581"/>
      <c r="OW581"/>
      <c r="OX581"/>
      <c r="OY581"/>
      <c r="OZ581"/>
      <c r="PA581"/>
      <c r="PB581"/>
      <c r="PC581"/>
      <c r="PD581"/>
      <c r="PE581"/>
      <c r="PF581"/>
      <c r="PG581"/>
      <c r="PH581"/>
      <c r="PI581"/>
      <c r="PJ581"/>
      <c r="PK581"/>
      <c r="PL581"/>
      <c r="PM581"/>
      <c r="PN581"/>
      <c r="PO581"/>
      <c r="PP581"/>
      <c r="PQ581"/>
      <c r="PR581"/>
      <c r="PS581"/>
      <c r="PT581"/>
      <c r="PU581"/>
      <c r="PV581"/>
      <c r="PW581"/>
      <c r="PX581"/>
      <c r="PY581"/>
      <c r="PZ581"/>
      <c r="QA581"/>
      <c r="QB581"/>
      <c r="QC581"/>
      <c r="QD581"/>
      <c r="QE581"/>
      <c r="QF581"/>
      <c r="QG581"/>
      <c r="QH581"/>
      <c r="QI581"/>
      <c r="QJ581"/>
      <c r="QK581"/>
      <c r="QL581"/>
      <c r="QM581"/>
      <c r="QN581"/>
      <c r="QO581"/>
      <c r="QP581"/>
      <c r="QQ581"/>
      <c r="QR581"/>
      <c r="QS581"/>
      <c r="QT581"/>
      <c r="QU581"/>
      <c r="QV581"/>
      <c r="QW581"/>
      <c r="QX581"/>
      <c r="QY581"/>
      <c r="QZ581"/>
      <c r="RA581"/>
      <c r="RB581"/>
      <c r="RC581"/>
      <c r="RD581"/>
      <c r="RE581"/>
      <c r="RF581"/>
      <c r="RG581"/>
      <c r="RH581"/>
      <c r="RI581"/>
      <c r="RJ581"/>
      <c r="RK581"/>
      <c r="RL581"/>
      <c r="RM581"/>
      <c r="RN581"/>
      <c r="RO581"/>
      <c r="RP581"/>
      <c r="RQ581"/>
      <c r="RR581"/>
      <c r="RS581"/>
      <c r="RT581"/>
      <c r="RU581"/>
      <c r="RV581"/>
      <c r="RW581"/>
      <c r="RX581"/>
      <c r="RY581"/>
      <c r="RZ581"/>
      <c r="SA581"/>
      <c r="SB581"/>
      <c r="SC581"/>
      <c r="SD581"/>
      <c r="SE581"/>
      <c r="SF581"/>
      <c r="SG581"/>
      <c r="SH581"/>
      <c r="SI581"/>
      <c r="SJ581"/>
      <c r="SK581"/>
      <c r="SL581"/>
      <c r="SM581"/>
      <c r="SN581"/>
      <c r="SO581"/>
      <c r="SP581"/>
      <c r="SQ581"/>
      <c r="SR581"/>
      <c r="SS581"/>
      <c r="ST581"/>
      <c r="SU581"/>
      <c r="SV581"/>
      <c r="SW581"/>
      <c r="SX581"/>
      <c r="SY581"/>
      <c r="SZ581"/>
      <c r="TA581"/>
      <c r="TB581"/>
      <c r="TC581"/>
      <c r="TD581"/>
      <c r="TE581"/>
      <c r="TF581"/>
      <c r="TG581"/>
      <c r="TH581"/>
      <c r="TI581"/>
      <c r="TJ581"/>
      <c r="TK581"/>
      <c r="TL581"/>
      <c r="TM581"/>
      <c r="TN581"/>
      <c r="TO581"/>
      <c r="TP581"/>
      <c r="TQ581"/>
      <c r="TR581"/>
      <c r="TS581"/>
      <c r="TT581"/>
      <c r="TU581"/>
      <c r="TV581"/>
      <c r="TW581"/>
      <c r="TX581"/>
      <c r="TY581"/>
      <c r="TZ581"/>
      <c r="UA581"/>
      <c r="UB581"/>
      <c r="UC581"/>
      <c r="UD581"/>
      <c r="UE581"/>
      <c r="UF581"/>
      <c r="UG581"/>
      <c r="UH581"/>
      <c r="UI581"/>
      <c r="UJ581"/>
      <c r="UK581"/>
      <c r="UL581"/>
      <c r="UM581"/>
      <c r="UN581"/>
      <c r="UO581"/>
      <c r="UP581"/>
      <c r="UQ581"/>
      <c r="UR581"/>
      <c r="US581"/>
      <c r="UT581"/>
      <c r="UU581"/>
      <c r="UV581"/>
      <c r="UW581"/>
      <c r="UX581"/>
      <c r="UY581"/>
      <c r="UZ581"/>
      <c r="VA581"/>
      <c r="VB581"/>
      <c r="VC581"/>
      <c r="VD581"/>
      <c r="VE581"/>
      <c r="VF581"/>
      <c r="VG581"/>
      <c r="VH581"/>
      <c r="VI581"/>
      <c r="VJ581"/>
      <c r="VK581"/>
      <c r="VL581"/>
      <c r="VM581"/>
      <c r="VN581"/>
      <c r="VO581"/>
      <c r="VP581"/>
      <c r="VQ581"/>
      <c r="VR581"/>
      <c r="VS581"/>
      <c r="VT581"/>
      <c r="VU581"/>
      <c r="VV581"/>
      <c r="VW581"/>
      <c r="VX581"/>
      <c r="VY581"/>
      <c r="VZ581"/>
      <c r="WA581"/>
      <c r="WB581"/>
      <c r="WC581"/>
      <c r="WD581"/>
      <c r="WE581"/>
      <c r="WF581"/>
      <c r="WG581"/>
      <c r="WH581"/>
      <c r="WI581"/>
      <c r="WJ581"/>
      <c r="WK581"/>
      <c r="WL581"/>
      <c r="WM581"/>
      <c r="WN581"/>
      <c r="WO581"/>
      <c r="WP581"/>
      <c r="WQ581"/>
      <c r="WR581"/>
      <c r="WS581"/>
      <c r="WT581"/>
      <c r="WU581"/>
      <c r="WV581"/>
      <c r="WW581"/>
      <c r="WX581"/>
      <c r="WY581"/>
      <c r="WZ581"/>
      <c r="XA581"/>
      <c r="XB581"/>
      <c r="XC581"/>
      <c r="XD581"/>
      <c r="XE581"/>
      <c r="XF581"/>
      <c r="XG581"/>
      <c r="XH581"/>
      <c r="XI581"/>
      <c r="XJ581"/>
      <c r="XK581"/>
      <c r="XL581"/>
      <c r="XM581"/>
      <c r="XN581"/>
      <c r="XO581"/>
      <c r="XP581"/>
      <c r="XQ581"/>
      <c r="XR581"/>
      <c r="XS581"/>
      <c r="XT581"/>
      <c r="XU581"/>
      <c r="XV581"/>
      <c r="XW581"/>
      <c r="XX581"/>
      <c r="XY581"/>
      <c r="XZ581"/>
      <c r="YA581"/>
      <c r="YB581"/>
      <c r="YC581"/>
      <c r="YD581"/>
      <c r="YE581"/>
      <c r="YF581"/>
      <c r="YG581"/>
      <c r="YH581"/>
      <c r="YI581"/>
      <c r="YJ581"/>
      <c r="YK581"/>
      <c r="YL581"/>
      <c r="YM581"/>
      <c r="YN581"/>
      <c r="YO581"/>
      <c r="YP581"/>
      <c r="YQ581"/>
      <c r="YR581"/>
      <c r="YS581"/>
      <c r="YT581"/>
      <c r="YU581"/>
      <c r="YV581"/>
      <c r="YW581"/>
      <c r="YX581"/>
      <c r="YY581"/>
      <c r="YZ581"/>
      <c r="ZA581"/>
      <c r="ZB581"/>
      <c r="ZC581"/>
      <c r="ZD581"/>
      <c r="ZE581"/>
      <c r="ZF581"/>
      <c r="ZG581"/>
      <c r="ZH581"/>
      <c r="ZI581"/>
      <c r="ZJ581"/>
      <c r="ZK581"/>
      <c r="ZL581"/>
      <c r="ZM581"/>
      <c r="ZN581"/>
      <c r="ZO581"/>
      <c r="ZP581"/>
      <c r="ZQ581"/>
      <c r="ZR581"/>
      <c r="ZS581"/>
      <c r="ZT581"/>
      <c r="ZU581"/>
      <c r="ZV581"/>
      <c r="ZW581"/>
      <c r="ZX581"/>
      <c r="ZY581"/>
      <c r="ZZ581"/>
      <c r="AAA581"/>
      <c r="AAB581"/>
      <c r="AAC581"/>
      <c r="AAD581"/>
      <c r="AAE581"/>
      <c r="AAF581"/>
      <c r="AAG581"/>
      <c r="AAH581"/>
      <c r="AAI581"/>
      <c r="AAJ581"/>
      <c r="AAK581"/>
      <c r="AAL581"/>
      <c r="AAM581"/>
      <c r="AAN581"/>
      <c r="AAO581"/>
      <c r="AAP581"/>
      <c r="AAQ581"/>
      <c r="AAR581"/>
      <c r="AAS581"/>
      <c r="AAT581"/>
      <c r="AAU581"/>
      <c r="AAV581"/>
      <c r="AAW581"/>
      <c r="AAX581"/>
      <c r="AAY581"/>
      <c r="AAZ581"/>
      <c r="ABA581"/>
      <c r="ABB581"/>
      <c r="ABC581"/>
      <c r="ABD581"/>
      <c r="ABE581"/>
      <c r="ABF581"/>
      <c r="ABG581"/>
      <c r="ABH581"/>
      <c r="ABI581"/>
      <c r="ABJ581"/>
      <c r="ABK581"/>
      <c r="ABL581"/>
      <c r="ABM581"/>
      <c r="ABN581"/>
      <c r="ABO581"/>
      <c r="ABP581"/>
      <c r="ABQ581"/>
      <c r="ABR581"/>
      <c r="ABS581"/>
      <c r="ABT581"/>
      <c r="ABU581"/>
      <c r="ABV581"/>
      <c r="ABW581"/>
      <c r="ABX581"/>
      <c r="ABY581"/>
      <c r="ABZ581"/>
      <c r="ACA581"/>
      <c r="ACB581"/>
      <c r="ACC581"/>
      <c r="ACD581"/>
      <c r="ACE581"/>
      <c r="ACF581"/>
      <c r="ACG581"/>
      <c r="ACH581"/>
      <c r="ACI581"/>
      <c r="ACJ581"/>
      <c r="ACK581"/>
      <c r="ACL581"/>
      <c r="ACM581"/>
      <c r="ACN581"/>
      <c r="ACO581"/>
      <c r="ACP581"/>
      <c r="ACQ581"/>
      <c r="ACR581"/>
      <c r="ACS581"/>
      <c r="ACT581"/>
      <c r="ACU581"/>
      <c r="ACV581"/>
      <c r="ACW581"/>
      <c r="ACX581"/>
      <c r="ACY581"/>
      <c r="ACZ581"/>
      <c r="ADA581"/>
      <c r="ADB581"/>
      <c r="ADC581"/>
      <c r="ADD581"/>
      <c r="ADE581"/>
      <c r="ADF581"/>
      <c r="ADG581"/>
      <c r="ADH581"/>
      <c r="ADI581"/>
      <c r="ADJ581"/>
      <c r="ADK581"/>
      <c r="ADL581"/>
      <c r="ADM581"/>
      <c r="ADN581"/>
      <c r="ADO581"/>
      <c r="ADP581"/>
      <c r="ADQ581"/>
      <c r="ADR581"/>
      <c r="ADS581"/>
      <c r="ADT581"/>
      <c r="ADU581"/>
      <c r="ADV581"/>
      <c r="ADW581"/>
      <c r="ADX581"/>
      <c r="ADY581"/>
      <c r="ADZ581"/>
      <c r="AEA581"/>
      <c r="AEB581"/>
      <c r="AEC581"/>
      <c r="AED581"/>
      <c r="AEE581"/>
      <c r="AEF581"/>
      <c r="AEG581"/>
      <c r="AEH581"/>
      <c r="AEI581"/>
      <c r="AEJ581"/>
      <c r="AEK581"/>
      <c r="AEL581"/>
      <c r="AEM581"/>
      <c r="AEN581"/>
      <c r="AEO581"/>
      <c r="AEP581"/>
      <c r="AEQ581"/>
      <c r="AER581"/>
      <c r="AES581"/>
      <c r="AET581"/>
      <c r="AEU581"/>
      <c r="AEV581"/>
      <c r="AEW581"/>
      <c r="AEX581"/>
      <c r="AEY581"/>
      <c r="AEZ581"/>
      <c r="AFA581"/>
      <c r="AFB581"/>
      <c r="AFC581"/>
      <c r="AFD581"/>
      <c r="AFE581"/>
      <c r="AFF581"/>
      <c r="AFG581"/>
      <c r="AFH581"/>
      <c r="AFI581"/>
      <c r="AFJ581"/>
      <c r="AFK581"/>
      <c r="AFL581"/>
      <c r="AFM581"/>
      <c r="AFN581"/>
      <c r="AFO581"/>
      <c r="AFP581"/>
      <c r="AFQ581"/>
      <c r="AFR581"/>
      <c r="AFS581"/>
      <c r="AFT581"/>
      <c r="AFU581"/>
      <c r="AFV581"/>
      <c r="AFW581"/>
      <c r="AFX581"/>
      <c r="AFY581"/>
      <c r="AFZ581"/>
      <c r="AGA581"/>
      <c r="AGB581"/>
      <c r="AGC581"/>
      <c r="AGD581"/>
      <c r="AGE581"/>
      <c r="AGF581"/>
      <c r="AGG581"/>
      <c r="AGH581"/>
      <c r="AGI581"/>
      <c r="AGJ581"/>
      <c r="AGK581"/>
      <c r="AGL581"/>
      <c r="AGM581"/>
      <c r="AGN581"/>
      <c r="AGO581"/>
      <c r="AGP581"/>
      <c r="AGQ581"/>
      <c r="AGR581"/>
      <c r="AGS581"/>
      <c r="AGT581"/>
      <c r="AGU581"/>
      <c r="AGV581"/>
      <c r="AGW581"/>
      <c r="AGX581"/>
      <c r="AGY581"/>
      <c r="AGZ581"/>
      <c r="AHA581"/>
      <c r="AHB581"/>
      <c r="AHC581"/>
      <c r="AHD581"/>
      <c r="AHE581"/>
      <c r="AHF581"/>
      <c r="AHG581"/>
      <c r="AHH581"/>
      <c r="AHI581"/>
      <c r="AHJ581"/>
      <c r="AHK581"/>
      <c r="AHL581"/>
      <c r="AHM581"/>
      <c r="AHN581"/>
      <c r="AHO581"/>
      <c r="AHP581"/>
      <c r="AHQ581"/>
      <c r="AHR581"/>
      <c r="AHS581"/>
      <c r="AHT581"/>
      <c r="AHU581"/>
      <c r="AHV581"/>
      <c r="AHW581"/>
      <c r="AHX581"/>
      <c r="AHY581"/>
      <c r="AHZ581"/>
      <c r="AIA581"/>
      <c r="AIB581"/>
      <c r="AIC581"/>
      <c r="AID581"/>
      <c r="AIE581"/>
      <c r="AIF581"/>
      <c r="AIG581"/>
      <c r="AIH581"/>
      <c r="AII581"/>
      <c r="AIJ581"/>
      <c r="AIK581"/>
      <c r="AIL581"/>
      <c r="AIM581"/>
      <c r="AIN581"/>
      <c r="AIO581"/>
      <c r="AIP581"/>
      <c r="AIQ581"/>
      <c r="AIR581"/>
      <c r="AIS581"/>
      <c r="AIT581"/>
      <c r="AIU581"/>
      <c r="AIV581"/>
      <c r="AIW581"/>
      <c r="AIX581"/>
      <c r="AIY581"/>
      <c r="AIZ581"/>
      <c r="AJA581"/>
      <c r="AJB581"/>
      <c r="AJC581"/>
      <c r="AJD581"/>
      <c r="AJE581"/>
      <c r="AJF581"/>
      <c r="AJG581"/>
      <c r="AJH581"/>
      <c r="AJI581"/>
      <c r="AJJ581"/>
      <c r="AJK581"/>
      <c r="AJL581"/>
      <c r="AJM581"/>
      <c r="AJN581"/>
      <c r="AJO581"/>
      <c r="AJP581"/>
      <c r="AJQ581"/>
      <c r="AJR581"/>
      <c r="AJS581"/>
      <c r="AJT581"/>
      <c r="AJU581"/>
      <c r="AJV581"/>
      <c r="AJW581"/>
      <c r="AJX581"/>
      <c r="AJY581"/>
      <c r="AJZ581"/>
      <c r="AKA581"/>
      <c r="AKB581"/>
      <c r="AKC581"/>
      <c r="AKD581"/>
      <c r="AKE581"/>
      <c r="AKF581"/>
      <c r="AKG581"/>
      <c r="AKH581"/>
      <c r="AKI581"/>
      <c r="AKJ581"/>
      <c r="AKK581"/>
      <c r="AKL581"/>
      <c r="AKM581"/>
      <c r="AKN581"/>
      <c r="AKO581"/>
      <c r="AKP581"/>
      <c r="AKQ581"/>
      <c r="AKR581"/>
      <c r="AKS581"/>
      <c r="AKT581"/>
      <c r="AKU581"/>
      <c r="AKV581"/>
      <c r="AKW581"/>
      <c r="AKX581"/>
      <c r="AKY581"/>
      <c r="AKZ581"/>
      <c r="ALA581"/>
      <c r="ALB581"/>
      <c r="ALC581"/>
      <c r="ALD581"/>
      <c r="ALE581"/>
      <c r="ALF581"/>
      <c r="ALG581"/>
      <c r="ALH581"/>
      <c r="ALI581"/>
      <c r="ALJ581"/>
      <c r="ALK581"/>
      <c r="ALL581"/>
      <c r="ALM581"/>
      <c r="ALN581"/>
      <c r="ALO581"/>
      <c r="ALP581"/>
      <c r="ALQ581"/>
      <c r="ALR581"/>
      <c r="ALS581"/>
      <c r="ALT581"/>
      <c r="ALU581"/>
      <c r="ALV581"/>
      <c r="ALW581"/>
      <c r="ALX581"/>
      <c r="ALY581"/>
      <c r="ALZ581"/>
      <c r="AMA581"/>
      <c r="AMB581"/>
      <c r="AMC581"/>
      <c r="AMD581"/>
      <c r="AME581"/>
      <c r="AMF581"/>
      <c r="AMG581"/>
      <c r="AMH581"/>
      <c r="AMI581"/>
      <c r="AMJ581"/>
      <c r="AMK581"/>
      <c r="AML581"/>
      <c r="AMM581"/>
    </row>
    <row r="582" spans="1:1027" ht="33" customHeight="1">
      <c r="A582" s="655"/>
      <c r="B582" s="655"/>
      <c r="C582" s="263"/>
      <c r="D582" s="263">
        <v>4040</v>
      </c>
      <c r="E582" s="654" t="s">
        <v>241</v>
      </c>
      <c r="F582" s="654"/>
      <c r="G582" s="265">
        <v>86000</v>
      </c>
      <c r="H582" s="265">
        <v>83911</v>
      </c>
      <c r="I582" s="266">
        <v>83910.22</v>
      </c>
      <c r="J582" s="259">
        <f t="shared" si="61"/>
        <v>99.999070443684374</v>
      </c>
      <c r="K582" s="259">
        <f t="shared" si="62"/>
        <v>97.57093023255814</v>
      </c>
      <c r="L582" s="313"/>
      <c r="M582" s="313"/>
      <c r="N582" s="313"/>
      <c r="P582" s="267">
        <f t="shared" si="67"/>
        <v>-2089</v>
      </c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  <c r="JB582"/>
      <c r="JC582"/>
      <c r="JD582"/>
      <c r="JE582"/>
      <c r="JF582"/>
      <c r="JG582"/>
      <c r="JH582"/>
      <c r="JI582"/>
      <c r="JJ582"/>
      <c r="JK582"/>
      <c r="JL582"/>
      <c r="JM582"/>
      <c r="JN582"/>
      <c r="JO582"/>
      <c r="JP582"/>
      <c r="JQ582"/>
      <c r="JR582"/>
      <c r="JS582"/>
      <c r="JT582"/>
      <c r="JU582"/>
      <c r="JV582"/>
      <c r="JW582"/>
      <c r="JX582"/>
      <c r="JY582"/>
      <c r="JZ582"/>
      <c r="KA582"/>
      <c r="KB582"/>
      <c r="KC582"/>
      <c r="KD582"/>
      <c r="KE582"/>
      <c r="KF582"/>
      <c r="KG5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/>
      <c r="LB582"/>
      <c r="LC582"/>
      <c r="LD582"/>
      <c r="LE582"/>
      <c r="LF582"/>
      <c r="LG582"/>
      <c r="LH582"/>
      <c r="LI582"/>
      <c r="LJ582"/>
      <c r="LK582"/>
      <c r="LL582"/>
      <c r="LM582"/>
      <c r="LN582"/>
      <c r="LO582"/>
      <c r="LP582"/>
      <c r="LQ582"/>
      <c r="LR582"/>
      <c r="LS582"/>
      <c r="LT582"/>
      <c r="LU582"/>
      <c r="LV582"/>
      <c r="LW582"/>
      <c r="LX582"/>
      <c r="LY582"/>
      <c r="LZ582"/>
      <c r="MA582"/>
      <c r="MB582"/>
      <c r="MC582"/>
      <c r="MD582"/>
      <c r="ME582"/>
      <c r="MF582"/>
      <c r="MG582"/>
      <c r="MH582"/>
      <c r="MI582"/>
      <c r="MJ582"/>
      <c r="MK582"/>
      <c r="ML582"/>
      <c r="MM582"/>
      <c r="MN582"/>
      <c r="MO582"/>
      <c r="MP582"/>
      <c r="MQ582"/>
      <c r="MR582"/>
      <c r="MS582"/>
      <c r="MT582"/>
      <c r="MU582"/>
      <c r="MV582"/>
      <c r="MW582"/>
      <c r="MX582"/>
      <c r="MY582"/>
      <c r="MZ582"/>
      <c r="NA582"/>
      <c r="NB582"/>
      <c r="NC582"/>
      <c r="ND582"/>
      <c r="NE582"/>
      <c r="NF582"/>
      <c r="NG582"/>
      <c r="NH582"/>
      <c r="NI582"/>
      <c r="NJ582"/>
      <c r="NK582"/>
      <c r="NL582"/>
      <c r="NM582"/>
      <c r="NN582"/>
      <c r="NO582"/>
      <c r="NP582"/>
      <c r="NQ582"/>
      <c r="NR582"/>
      <c r="NS582"/>
      <c r="NT582"/>
      <c r="NU582"/>
      <c r="NV582"/>
      <c r="NW582"/>
      <c r="NX582"/>
      <c r="NY582"/>
      <c r="NZ582"/>
      <c r="OA582"/>
      <c r="OB582"/>
      <c r="OC582"/>
      <c r="OD582"/>
      <c r="OE582"/>
      <c r="OF582"/>
      <c r="OG582"/>
      <c r="OH582"/>
      <c r="OI582"/>
      <c r="OJ582"/>
      <c r="OK582"/>
      <c r="OL582"/>
      <c r="OM582"/>
      <c r="ON582"/>
      <c r="OO582"/>
      <c r="OP582"/>
      <c r="OQ582"/>
      <c r="OR582"/>
      <c r="OS582"/>
      <c r="OT582"/>
      <c r="OU582"/>
      <c r="OV582"/>
      <c r="OW582"/>
      <c r="OX582"/>
      <c r="OY582"/>
      <c r="OZ582"/>
      <c r="PA582"/>
      <c r="PB582"/>
      <c r="PC582"/>
      <c r="PD582"/>
      <c r="PE582"/>
      <c r="PF582"/>
      <c r="PG582"/>
      <c r="PH582"/>
      <c r="PI582"/>
      <c r="PJ582"/>
      <c r="PK582"/>
      <c r="PL582"/>
      <c r="PM582"/>
      <c r="PN582"/>
      <c r="PO582"/>
      <c r="PP582"/>
      <c r="PQ582"/>
      <c r="PR582"/>
      <c r="PS582"/>
      <c r="PT582"/>
      <c r="PU582"/>
      <c r="PV582"/>
      <c r="PW582"/>
      <c r="PX582"/>
      <c r="PY582"/>
      <c r="PZ582"/>
      <c r="QA582"/>
      <c r="QB582"/>
      <c r="QC582"/>
      <c r="QD582"/>
      <c r="QE582"/>
      <c r="QF582"/>
      <c r="QG582"/>
      <c r="QH582"/>
      <c r="QI582"/>
      <c r="QJ582"/>
      <c r="QK582"/>
      <c r="QL582"/>
      <c r="QM582"/>
      <c r="QN582"/>
      <c r="QO582"/>
      <c r="QP582"/>
      <c r="QQ582"/>
      <c r="QR582"/>
      <c r="QS582"/>
      <c r="QT582"/>
      <c r="QU582"/>
      <c r="QV582"/>
      <c r="QW582"/>
      <c r="QX582"/>
      <c r="QY582"/>
      <c r="QZ582"/>
      <c r="RA582"/>
      <c r="RB582"/>
      <c r="RC582"/>
      <c r="RD582"/>
      <c r="RE582"/>
      <c r="RF582"/>
      <c r="RG582"/>
      <c r="RH582"/>
      <c r="RI582"/>
      <c r="RJ582"/>
      <c r="RK582"/>
      <c r="RL582"/>
      <c r="RM582"/>
      <c r="RN582"/>
      <c r="RO582"/>
      <c r="RP582"/>
      <c r="RQ582"/>
      <c r="RR582"/>
      <c r="RS582"/>
      <c r="RT582"/>
      <c r="RU582"/>
      <c r="RV582"/>
      <c r="RW582"/>
      <c r="RX582"/>
      <c r="RY582"/>
      <c r="RZ582"/>
      <c r="SA582"/>
      <c r="SB582"/>
      <c r="SC582"/>
      <c r="SD582"/>
      <c r="SE582"/>
      <c r="SF582"/>
      <c r="SG582"/>
      <c r="SH582"/>
      <c r="SI582"/>
      <c r="SJ582"/>
      <c r="SK582"/>
      <c r="SL582"/>
      <c r="SM582"/>
      <c r="SN582"/>
      <c r="SO582"/>
      <c r="SP582"/>
      <c r="SQ582"/>
      <c r="SR582"/>
      <c r="SS582"/>
      <c r="ST582"/>
      <c r="SU582"/>
      <c r="SV582"/>
      <c r="SW582"/>
      <c r="SX582"/>
      <c r="SY582"/>
      <c r="SZ582"/>
      <c r="TA582"/>
      <c r="TB582"/>
      <c r="TC582"/>
      <c r="TD582"/>
      <c r="TE582"/>
      <c r="TF582"/>
      <c r="TG582"/>
      <c r="TH582"/>
      <c r="TI582"/>
      <c r="TJ582"/>
      <c r="TK582"/>
      <c r="TL582"/>
      <c r="TM582"/>
      <c r="TN582"/>
      <c r="TO582"/>
      <c r="TP582"/>
      <c r="TQ582"/>
      <c r="TR582"/>
      <c r="TS582"/>
      <c r="TT582"/>
      <c r="TU582"/>
      <c r="TV582"/>
      <c r="TW582"/>
      <c r="TX582"/>
      <c r="TY582"/>
      <c r="TZ582"/>
      <c r="UA582"/>
      <c r="UB582"/>
      <c r="UC582"/>
      <c r="UD582"/>
      <c r="UE582"/>
      <c r="UF582"/>
      <c r="UG582"/>
      <c r="UH582"/>
      <c r="UI582"/>
      <c r="UJ582"/>
      <c r="UK582"/>
      <c r="UL582"/>
      <c r="UM582"/>
      <c r="UN582"/>
      <c r="UO582"/>
      <c r="UP582"/>
      <c r="UQ582"/>
      <c r="UR582"/>
      <c r="US582"/>
      <c r="UT582"/>
      <c r="UU582"/>
      <c r="UV582"/>
      <c r="UW582"/>
      <c r="UX582"/>
      <c r="UY582"/>
      <c r="UZ582"/>
      <c r="VA582"/>
      <c r="VB582"/>
      <c r="VC582"/>
      <c r="VD582"/>
      <c r="VE582"/>
      <c r="VF582"/>
      <c r="VG582"/>
      <c r="VH582"/>
      <c r="VI582"/>
      <c r="VJ582"/>
      <c r="VK582"/>
      <c r="VL582"/>
      <c r="VM582"/>
      <c r="VN582"/>
      <c r="VO582"/>
      <c r="VP582"/>
      <c r="VQ582"/>
      <c r="VR582"/>
      <c r="VS582"/>
      <c r="VT582"/>
      <c r="VU582"/>
      <c r="VV582"/>
      <c r="VW582"/>
      <c r="VX582"/>
      <c r="VY582"/>
      <c r="VZ582"/>
      <c r="WA582"/>
      <c r="WB582"/>
      <c r="WC582"/>
      <c r="WD582"/>
      <c r="WE582"/>
      <c r="WF582"/>
      <c r="WG582"/>
      <c r="WH582"/>
      <c r="WI582"/>
      <c r="WJ582"/>
      <c r="WK582"/>
      <c r="WL582"/>
      <c r="WM582"/>
      <c r="WN582"/>
      <c r="WO582"/>
      <c r="WP582"/>
      <c r="WQ582"/>
      <c r="WR582"/>
      <c r="WS582"/>
      <c r="WT582"/>
      <c r="WU582"/>
      <c r="WV582"/>
      <c r="WW582"/>
      <c r="WX582"/>
      <c r="WY582"/>
      <c r="WZ582"/>
      <c r="XA582"/>
      <c r="XB582"/>
      <c r="XC582"/>
      <c r="XD582"/>
      <c r="XE582"/>
      <c r="XF582"/>
      <c r="XG582"/>
      <c r="XH582"/>
      <c r="XI582"/>
      <c r="XJ582"/>
      <c r="XK582"/>
      <c r="XL582"/>
      <c r="XM582"/>
      <c r="XN582"/>
      <c r="XO582"/>
      <c r="XP582"/>
      <c r="XQ582"/>
      <c r="XR582"/>
      <c r="XS582"/>
      <c r="XT582"/>
      <c r="XU582"/>
      <c r="XV582"/>
      <c r="XW582"/>
      <c r="XX582"/>
      <c r="XY582"/>
      <c r="XZ582"/>
      <c r="YA582"/>
      <c r="YB582"/>
      <c r="YC582"/>
      <c r="YD582"/>
      <c r="YE582"/>
      <c r="YF582"/>
      <c r="YG582"/>
      <c r="YH582"/>
      <c r="YI582"/>
      <c r="YJ582"/>
      <c r="YK582"/>
      <c r="YL582"/>
      <c r="YM582"/>
      <c r="YN582"/>
      <c r="YO582"/>
      <c r="YP582"/>
      <c r="YQ582"/>
      <c r="YR582"/>
      <c r="YS582"/>
      <c r="YT582"/>
      <c r="YU582"/>
      <c r="YV582"/>
      <c r="YW582"/>
      <c r="YX582"/>
      <c r="YY582"/>
      <c r="YZ582"/>
      <c r="ZA582"/>
      <c r="ZB582"/>
      <c r="ZC582"/>
      <c r="ZD582"/>
      <c r="ZE582"/>
      <c r="ZF582"/>
      <c r="ZG582"/>
      <c r="ZH582"/>
      <c r="ZI582"/>
      <c r="ZJ582"/>
      <c r="ZK582"/>
      <c r="ZL582"/>
      <c r="ZM582"/>
      <c r="ZN582"/>
      <c r="ZO582"/>
      <c r="ZP582"/>
      <c r="ZQ582"/>
      <c r="ZR582"/>
      <c r="ZS582"/>
      <c r="ZT582"/>
      <c r="ZU582"/>
      <c r="ZV582"/>
      <c r="ZW582"/>
      <c r="ZX582"/>
      <c r="ZY582"/>
      <c r="ZZ582"/>
      <c r="AAA582"/>
      <c r="AAB582"/>
      <c r="AAC582"/>
      <c r="AAD582"/>
      <c r="AAE582"/>
      <c r="AAF582"/>
      <c r="AAG582"/>
      <c r="AAH582"/>
      <c r="AAI582"/>
      <c r="AAJ582"/>
      <c r="AAK582"/>
      <c r="AAL582"/>
      <c r="AAM582"/>
      <c r="AAN582"/>
      <c r="AAO582"/>
      <c r="AAP582"/>
      <c r="AAQ582"/>
      <c r="AAR582"/>
      <c r="AAS582"/>
      <c r="AAT582"/>
      <c r="AAU582"/>
      <c r="AAV582"/>
      <c r="AAW582"/>
      <c r="AAX582"/>
      <c r="AAY582"/>
      <c r="AAZ582"/>
      <c r="ABA582"/>
      <c r="ABB582"/>
      <c r="ABC582"/>
      <c r="ABD582"/>
      <c r="ABE582"/>
      <c r="ABF582"/>
      <c r="ABG582"/>
      <c r="ABH582"/>
      <c r="ABI582"/>
      <c r="ABJ582"/>
      <c r="ABK582"/>
      <c r="ABL582"/>
      <c r="ABM582"/>
      <c r="ABN582"/>
      <c r="ABO582"/>
      <c r="ABP582"/>
      <c r="ABQ582"/>
      <c r="ABR582"/>
      <c r="ABS582"/>
      <c r="ABT582"/>
      <c r="ABU582"/>
      <c r="ABV582"/>
      <c r="ABW582"/>
      <c r="ABX582"/>
      <c r="ABY582"/>
      <c r="ABZ582"/>
      <c r="ACA582"/>
      <c r="ACB582"/>
      <c r="ACC582"/>
      <c r="ACD582"/>
      <c r="ACE582"/>
      <c r="ACF582"/>
      <c r="ACG582"/>
      <c r="ACH582"/>
      <c r="ACI582"/>
      <c r="ACJ582"/>
      <c r="ACK582"/>
      <c r="ACL582"/>
      <c r="ACM582"/>
      <c r="ACN582"/>
      <c r="ACO582"/>
      <c r="ACP582"/>
      <c r="ACQ582"/>
      <c r="ACR582"/>
      <c r="ACS582"/>
      <c r="ACT582"/>
      <c r="ACU582"/>
      <c r="ACV582"/>
      <c r="ACW582"/>
      <c r="ACX582"/>
      <c r="ACY582"/>
      <c r="ACZ582"/>
      <c r="ADA582"/>
      <c r="ADB582"/>
      <c r="ADC582"/>
      <c r="ADD582"/>
      <c r="ADE582"/>
      <c r="ADF582"/>
      <c r="ADG582"/>
      <c r="ADH582"/>
      <c r="ADI582"/>
      <c r="ADJ582"/>
      <c r="ADK582"/>
      <c r="ADL582"/>
      <c r="ADM582"/>
      <c r="ADN582"/>
      <c r="ADO582"/>
      <c r="ADP582"/>
      <c r="ADQ582"/>
      <c r="ADR582"/>
      <c r="ADS582"/>
      <c r="ADT582"/>
      <c r="ADU582"/>
      <c r="ADV582"/>
      <c r="ADW582"/>
      <c r="ADX582"/>
      <c r="ADY582"/>
      <c r="ADZ582"/>
      <c r="AEA582"/>
      <c r="AEB582"/>
      <c r="AEC582"/>
      <c r="AED582"/>
      <c r="AEE582"/>
      <c r="AEF582"/>
      <c r="AEG582"/>
      <c r="AEH582"/>
      <c r="AEI582"/>
      <c r="AEJ582"/>
      <c r="AEK582"/>
      <c r="AEL582"/>
      <c r="AEM582"/>
      <c r="AEN582"/>
      <c r="AEO582"/>
      <c r="AEP582"/>
      <c r="AEQ582"/>
      <c r="AER582"/>
      <c r="AES582"/>
      <c r="AET582"/>
      <c r="AEU582"/>
      <c r="AEV582"/>
      <c r="AEW582"/>
      <c r="AEX582"/>
      <c r="AEY582"/>
      <c r="AEZ582"/>
      <c r="AFA582"/>
      <c r="AFB582"/>
      <c r="AFC582"/>
      <c r="AFD582"/>
      <c r="AFE582"/>
      <c r="AFF582"/>
      <c r="AFG582"/>
      <c r="AFH582"/>
      <c r="AFI582"/>
      <c r="AFJ582"/>
      <c r="AFK582"/>
      <c r="AFL582"/>
      <c r="AFM582"/>
      <c r="AFN582"/>
      <c r="AFO582"/>
      <c r="AFP582"/>
      <c r="AFQ582"/>
      <c r="AFR582"/>
      <c r="AFS582"/>
      <c r="AFT582"/>
      <c r="AFU582"/>
      <c r="AFV582"/>
      <c r="AFW582"/>
      <c r="AFX582"/>
      <c r="AFY582"/>
      <c r="AFZ582"/>
      <c r="AGA582"/>
      <c r="AGB582"/>
      <c r="AGC582"/>
      <c r="AGD582"/>
      <c r="AGE582"/>
      <c r="AGF582"/>
      <c r="AGG582"/>
      <c r="AGH582"/>
      <c r="AGI582"/>
      <c r="AGJ582"/>
      <c r="AGK582"/>
      <c r="AGL582"/>
      <c r="AGM582"/>
      <c r="AGN582"/>
      <c r="AGO582"/>
      <c r="AGP582"/>
      <c r="AGQ582"/>
      <c r="AGR582"/>
      <c r="AGS582"/>
      <c r="AGT582"/>
      <c r="AGU582"/>
      <c r="AGV582"/>
      <c r="AGW582"/>
      <c r="AGX582"/>
      <c r="AGY582"/>
      <c r="AGZ582"/>
      <c r="AHA582"/>
      <c r="AHB582"/>
      <c r="AHC582"/>
      <c r="AHD582"/>
      <c r="AHE582"/>
      <c r="AHF582"/>
      <c r="AHG582"/>
      <c r="AHH582"/>
      <c r="AHI582"/>
      <c r="AHJ582"/>
      <c r="AHK582"/>
      <c r="AHL582"/>
      <c r="AHM582"/>
      <c r="AHN582"/>
      <c r="AHO582"/>
      <c r="AHP582"/>
      <c r="AHQ582"/>
      <c r="AHR582"/>
      <c r="AHS582"/>
      <c r="AHT582"/>
      <c r="AHU582"/>
      <c r="AHV582"/>
      <c r="AHW582"/>
      <c r="AHX582"/>
      <c r="AHY582"/>
      <c r="AHZ582"/>
      <c r="AIA582"/>
      <c r="AIB582"/>
      <c r="AIC582"/>
      <c r="AID582"/>
      <c r="AIE582"/>
      <c r="AIF582"/>
      <c r="AIG582"/>
      <c r="AIH582"/>
      <c r="AII582"/>
      <c r="AIJ582"/>
      <c r="AIK582"/>
      <c r="AIL582"/>
      <c r="AIM582"/>
      <c r="AIN582"/>
      <c r="AIO582"/>
      <c r="AIP582"/>
      <c r="AIQ582"/>
      <c r="AIR582"/>
      <c r="AIS582"/>
      <c r="AIT582"/>
      <c r="AIU582"/>
      <c r="AIV582"/>
      <c r="AIW582"/>
      <c r="AIX582"/>
      <c r="AIY582"/>
      <c r="AIZ582"/>
      <c r="AJA582"/>
      <c r="AJB582"/>
      <c r="AJC582"/>
      <c r="AJD582"/>
      <c r="AJE582"/>
      <c r="AJF582"/>
      <c r="AJG582"/>
      <c r="AJH582"/>
      <c r="AJI582"/>
      <c r="AJJ582"/>
      <c r="AJK582"/>
      <c r="AJL582"/>
      <c r="AJM582"/>
      <c r="AJN582"/>
      <c r="AJO582"/>
      <c r="AJP582"/>
      <c r="AJQ582"/>
      <c r="AJR582"/>
      <c r="AJS582"/>
      <c r="AJT582"/>
      <c r="AJU582"/>
      <c r="AJV582"/>
      <c r="AJW582"/>
      <c r="AJX582"/>
      <c r="AJY582"/>
      <c r="AJZ582"/>
      <c r="AKA582"/>
      <c r="AKB582"/>
      <c r="AKC582"/>
      <c r="AKD582"/>
      <c r="AKE582"/>
      <c r="AKF582"/>
      <c r="AKG582"/>
      <c r="AKH582"/>
      <c r="AKI582"/>
      <c r="AKJ582"/>
      <c r="AKK582"/>
      <c r="AKL582"/>
      <c r="AKM582"/>
      <c r="AKN582"/>
      <c r="AKO582"/>
      <c r="AKP582"/>
      <c r="AKQ582"/>
      <c r="AKR582"/>
      <c r="AKS582"/>
      <c r="AKT582"/>
      <c r="AKU582"/>
      <c r="AKV582"/>
      <c r="AKW582"/>
      <c r="AKX582"/>
      <c r="AKY582"/>
      <c r="AKZ582"/>
      <c r="ALA582"/>
      <c r="ALB582"/>
      <c r="ALC582"/>
      <c r="ALD582"/>
      <c r="ALE582"/>
      <c r="ALF582"/>
      <c r="ALG582"/>
      <c r="ALH582"/>
      <c r="ALI582"/>
      <c r="ALJ582"/>
      <c r="ALK582"/>
      <c r="ALL582"/>
      <c r="ALM582"/>
      <c r="ALN582"/>
      <c r="ALO582"/>
      <c r="ALP582"/>
      <c r="ALQ582"/>
      <c r="ALR582"/>
      <c r="ALS582"/>
      <c r="ALT582"/>
      <c r="ALU582"/>
      <c r="ALV582"/>
      <c r="ALW582"/>
      <c r="ALX582"/>
      <c r="ALY582"/>
      <c r="ALZ582"/>
      <c r="AMA582"/>
      <c r="AMB582"/>
      <c r="AMC582"/>
      <c r="AMD582"/>
      <c r="AME582"/>
      <c r="AMF582"/>
      <c r="AMG582"/>
      <c r="AMH582"/>
      <c r="AMI582"/>
      <c r="AMJ582"/>
      <c r="AMK582"/>
      <c r="AML582"/>
      <c r="AMM582"/>
    </row>
    <row r="583" spans="1:1027" ht="35.85" customHeight="1">
      <c r="A583" s="655"/>
      <c r="B583" s="655"/>
      <c r="C583" s="263"/>
      <c r="D583" s="263">
        <v>4110</v>
      </c>
      <c r="E583" s="654" t="s">
        <v>221</v>
      </c>
      <c r="F583" s="654"/>
      <c r="G583" s="265">
        <v>212949</v>
      </c>
      <c r="H583" s="265">
        <v>212949</v>
      </c>
      <c r="I583" s="266">
        <v>89841.51</v>
      </c>
      <c r="J583" s="259">
        <f t="shared" si="61"/>
        <v>42.189214318921429</v>
      </c>
      <c r="K583" s="259">
        <f t="shared" si="62"/>
        <v>100</v>
      </c>
      <c r="L583" s="313"/>
      <c r="M583" s="313"/>
      <c r="N583" s="313"/>
      <c r="P583" s="267">
        <f t="shared" si="67"/>
        <v>0</v>
      </c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  <c r="MG583"/>
      <c r="MH583"/>
      <c r="MI583"/>
      <c r="MJ583"/>
      <c r="MK583"/>
      <c r="ML583"/>
      <c r="MM583"/>
      <c r="MN583"/>
      <c r="MO583"/>
      <c r="MP583"/>
      <c r="MQ583"/>
      <c r="MR583"/>
      <c r="MS583"/>
      <c r="MT583"/>
      <c r="MU583"/>
      <c r="MV583"/>
      <c r="MW583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  <c r="PC583"/>
      <c r="PD583"/>
      <c r="PE583"/>
      <c r="PF583"/>
      <c r="PG583"/>
      <c r="PH583"/>
      <c r="PI583"/>
      <c r="PJ583"/>
      <c r="PK583"/>
      <c r="PL583"/>
      <c r="PM583"/>
      <c r="PN583"/>
      <c r="PO583"/>
      <c r="PP583"/>
      <c r="PQ583"/>
      <c r="PR583"/>
      <c r="PS583"/>
      <c r="PT583"/>
      <c r="PU583"/>
      <c r="PV583"/>
      <c r="PW583"/>
      <c r="PX583"/>
      <c r="PY583"/>
      <c r="PZ583"/>
      <c r="QA583"/>
      <c r="QB583"/>
      <c r="QC583"/>
      <c r="QD583"/>
      <c r="QE583"/>
      <c r="QF583"/>
      <c r="QG583"/>
      <c r="QH583"/>
      <c r="QI583"/>
      <c r="QJ583"/>
      <c r="QK583"/>
      <c r="QL583"/>
      <c r="QM583"/>
      <c r="QN583"/>
      <c r="QO583"/>
      <c r="QP583"/>
      <c r="QQ583"/>
      <c r="QR583"/>
      <c r="QS583"/>
      <c r="QT583"/>
      <c r="QU583"/>
      <c r="QV583"/>
      <c r="QW583"/>
      <c r="QX583"/>
      <c r="QY583"/>
      <c r="QZ583"/>
      <c r="RA583"/>
      <c r="RB583"/>
      <c r="RC583"/>
      <c r="RD583"/>
      <c r="RE583"/>
      <c r="RF583"/>
      <c r="RG583"/>
      <c r="RH583"/>
      <c r="RI583"/>
      <c r="RJ583"/>
      <c r="RK583"/>
      <c r="RL583"/>
      <c r="RM583"/>
      <c r="RN583"/>
      <c r="RO583"/>
      <c r="RP583"/>
      <c r="RQ583"/>
      <c r="RR583"/>
      <c r="RS583"/>
      <c r="RT583"/>
      <c r="RU583"/>
      <c r="RV583"/>
      <c r="RW583"/>
      <c r="RX583"/>
      <c r="RY583"/>
      <c r="RZ583"/>
      <c r="SA583"/>
      <c r="SB583"/>
      <c r="SC583"/>
      <c r="SD583"/>
      <c r="SE583"/>
      <c r="SF583"/>
      <c r="SG583"/>
      <c r="SH583"/>
      <c r="SI583"/>
      <c r="SJ583"/>
      <c r="SK583"/>
      <c r="SL583"/>
      <c r="SM583"/>
      <c r="SN583"/>
      <c r="SO583"/>
      <c r="SP583"/>
      <c r="SQ583"/>
      <c r="SR583"/>
      <c r="SS583"/>
      <c r="ST583"/>
      <c r="SU583"/>
      <c r="SV583"/>
      <c r="SW583"/>
      <c r="SX583"/>
      <c r="SY583"/>
      <c r="SZ583"/>
      <c r="TA583"/>
      <c r="TB583"/>
      <c r="TC583"/>
      <c r="TD583"/>
      <c r="TE583"/>
      <c r="TF583"/>
      <c r="TG583"/>
      <c r="TH583"/>
      <c r="TI583"/>
      <c r="TJ583"/>
      <c r="TK583"/>
      <c r="TL583"/>
      <c r="TM583"/>
      <c r="TN583"/>
      <c r="TO583"/>
      <c r="TP583"/>
      <c r="TQ583"/>
      <c r="TR583"/>
      <c r="TS583"/>
      <c r="TT583"/>
      <c r="TU583"/>
      <c r="TV583"/>
      <c r="TW583"/>
      <c r="TX583"/>
      <c r="TY583"/>
      <c r="TZ583"/>
      <c r="UA583"/>
      <c r="UB583"/>
      <c r="UC583"/>
      <c r="UD583"/>
      <c r="UE583"/>
      <c r="UF583"/>
      <c r="UG583"/>
      <c r="UH583"/>
      <c r="UI583"/>
      <c r="UJ583"/>
      <c r="UK583"/>
      <c r="UL583"/>
      <c r="UM583"/>
      <c r="UN583"/>
      <c r="UO583"/>
      <c r="UP583"/>
      <c r="UQ583"/>
      <c r="UR583"/>
      <c r="US583"/>
      <c r="UT583"/>
      <c r="UU583"/>
      <c r="UV583"/>
      <c r="UW583"/>
      <c r="UX583"/>
      <c r="UY583"/>
      <c r="UZ583"/>
      <c r="VA583"/>
      <c r="VB583"/>
      <c r="VC583"/>
      <c r="VD583"/>
      <c r="VE583"/>
      <c r="VF583"/>
      <c r="VG583"/>
      <c r="VH583"/>
      <c r="VI583"/>
      <c r="VJ583"/>
      <c r="VK583"/>
      <c r="VL583"/>
      <c r="VM583"/>
      <c r="VN583"/>
      <c r="VO583"/>
      <c r="VP583"/>
      <c r="VQ583"/>
      <c r="VR583"/>
      <c r="VS583"/>
      <c r="VT583"/>
      <c r="VU583"/>
      <c r="VV583"/>
      <c r="VW583"/>
      <c r="VX583"/>
      <c r="VY583"/>
      <c r="VZ583"/>
      <c r="WA583"/>
      <c r="WB583"/>
      <c r="WC583"/>
      <c r="WD583"/>
      <c r="WE583"/>
      <c r="WF583"/>
      <c r="WG583"/>
      <c r="WH583"/>
      <c r="WI583"/>
      <c r="WJ583"/>
      <c r="WK583"/>
      <c r="WL583"/>
      <c r="WM583"/>
      <c r="WN583"/>
      <c r="WO583"/>
      <c r="WP583"/>
      <c r="WQ583"/>
      <c r="WR583"/>
      <c r="WS583"/>
      <c r="WT583"/>
      <c r="WU583"/>
      <c r="WV583"/>
      <c r="WW583"/>
      <c r="WX583"/>
      <c r="WY583"/>
      <c r="WZ583"/>
      <c r="XA583"/>
      <c r="XB583"/>
      <c r="XC583"/>
      <c r="XD583"/>
      <c r="XE583"/>
      <c r="XF583"/>
      <c r="XG583"/>
      <c r="XH583"/>
      <c r="XI583"/>
      <c r="XJ583"/>
      <c r="XK583"/>
      <c r="XL583"/>
      <c r="XM583"/>
      <c r="XN583"/>
      <c r="XO583"/>
      <c r="XP583"/>
      <c r="XQ583"/>
      <c r="XR583"/>
      <c r="XS583"/>
      <c r="XT583"/>
      <c r="XU583"/>
      <c r="XV583"/>
      <c r="XW583"/>
      <c r="XX583"/>
      <c r="XY583"/>
      <c r="XZ583"/>
      <c r="YA583"/>
      <c r="YB583"/>
      <c r="YC583"/>
      <c r="YD583"/>
      <c r="YE583"/>
      <c r="YF583"/>
      <c r="YG583"/>
      <c r="YH583"/>
      <c r="YI583"/>
      <c r="YJ583"/>
      <c r="YK583"/>
      <c r="YL583"/>
      <c r="YM583"/>
      <c r="YN583"/>
      <c r="YO583"/>
      <c r="YP583"/>
      <c r="YQ583"/>
      <c r="YR583"/>
      <c r="YS583"/>
      <c r="YT583"/>
      <c r="YU583"/>
      <c r="YV583"/>
      <c r="YW583"/>
      <c r="YX583"/>
      <c r="YY583"/>
      <c r="YZ583"/>
      <c r="ZA583"/>
      <c r="ZB583"/>
      <c r="ZC583"/>
      <c r="ZD583"/>
      <c r="ZE583"/>
      <c r="ZF583"/>
      <c r="ZG583"/>
      <c r="ZH583"/>
      <c r="ZI583"/>
      <c r="ZJ583"/>
      <c r="ZK583"/>
      <c r="ZL583"/>
      <c r="ZM583"/>
      <c r="ZN583"/>
      <c r="ZO583"/>
      <c r="ZP583"/>
      <c r="ZQ583"/>
      <c r="ZR583"/>
      <c r="ZS583"/>
      <c r="ZT583"/>
      <c r="ZU583"/>
      <c r="ZV583"/>
      <c r="ZW583"/>
      <c r="ZX583"/>
      <c r="ZY583"/>
      <c r="ZZ583"/>
      <c r="AAA583"/>
      <c r="AAB583"/>
      <c r="AAC583"/>
      <c r="AAD583"/>
      <c r="AAE583"/>
      <c r="AAF583"/>
      <c r="AAG583"/>
      <c r="AAH583"/>
      <c r="AAI583"/>
      <c r="AAJ583"/>
      <c r="AAK583"/>
      <c r="AAL583"/>
      <c r="AAM583"/>
      <c r="AAN583"/>
      <c r="AAO583"/>
      <c r="AAP583"/>
      <c r="AAQ583"/>
      <c r="AAR583"/>
      <c r="AAS583"/>
      <c r="AAT583"/>
      <c r="AAU583"/>
      <c r="AAV583"/>
      <c r="AAW583"/>
      <c r="AAX583"/>
      <c r="AAY583"/>
      <c r="AAZ583"/>
      <c r="ABA583"/>
      <c r="ABB583"/>
      <c r="ABC583"/>
      <c r="ABD583"/>
      <c r="ABE583"/>
      <c r="ABF583"/>
      <c r="ABG583"/>
      <c r="ABH583"/>
      <c r="ABI583"/>
      <c r="ABJ583"/>
      <c r="ABK583"/>
      <c r="ABL583"/>
      <c r="ABM583"/>
      <c r="ABN583"/>
      <c r="ABO583"/>
      <c r="ABP583"/>
      <c r="ABQ583"/>
      <c r="ABR583"/>
      <c r="ABS583"/>
      <c r="ABT583"/>
      <c r="ABU583"/>
      <c r="ABV583"/>
      <c r="ABW583"/>
      <c r="ABX583"/>
      <c r="ABY583"/>
      <c r="ABZ583"/>
      <c r="ACA583"/>
      <c r="ACB583"/>
      <c r="ACC583"/>
      <c r="ACD583"/>
      <c r="ACE583"/>
      <c r="ACF583"/>
      <c r="ACG583"/>
      <c r="ACH583"/>
      <c r="ACI583"/>
      <c r="ACJ583"/>
      <c r="ACK583"/>
      <c r="ACL583"/>
      <c r="ACM583"/>
      <c r="ACN583"/>
      <c r="ACO583"/>
      <c r="ACP583"/>
      <c r="ACQ583"/>
      <c r="ACR583"/>
      <c r="ACS583"/>
      <c r="ACT583"/>
      <c r="ACU583"/>
      <c r="ACV583"/>
      <c r="ACW583"/>
      <c r="ACX583"/>
      <c r="ACY583"/>
      <c r="ACZ583"/>
      <c r="ADA583"/>
      <c r="ADB583"/>
      <c r="ADC583"/>
      <c r="ADD583"/>
      <c r="ADE583"/>
      <c r="ADF583"/>
      <c r="ADG583"/>
      <c r="ADH583"/>
      <c r="ADI583"/>
      <c r="ADJ583"/>
      <c r="ADK583"/>
      <c r="ADL583"/>
      <c r="ADM583"/>
      <c r="ADN583"/>
      <c r="ADO583"/>
      <c r="ADP583"/>
      <c r="ADQ583"/>
      <c r="ADR583"/>
      <c r="ADS583"/>
      <c r="ADT583"/>
      <c r="ADU583"/>
      <c r="ADV583"/>
      <c r="ADW583"/>
      <c r="ADX583"/>
      <c r="ADY583"/>
      <c r="ADZ583"/>
      <c r="AEA583"/>
      <c r="AEB583"/>
      <c r="AEC583"/>
      <c r="AED583"/>
      <c r="AEE583"/>
      <c r="AEF583"/>
      <c r="AEG583"/>
      <c r="AEH583"/>
      <c r="AEI583"/>
      <c r="AEJ583"/>
      <c r="AEK583"/>
      <c r="AEL583"/>
      <c r="AEM583"/>
      <c r="AEN583"/>
      <c r="AEO583"/>
      <c r="AEP583"/>
      <c r="AEQ583"/>
      <c r="AER583"/>
      <c r="AES583"/>
      <c r="AET583"/>
      <c r="AEU583"/>
      <c r="AEV583"/>
      <c r="AEW583"/>
      <c r="AEX583"/>
      <c r="AEY583"/>
      <c r="AEZ583"/>
      <c r="AFA583"/>
      <c r="AFB583"/>
      <c r="AFC583"/>
      <c r="AFD583"/>
      <c r="AFE583"/>
      <c r="AFF583"/>
      <c r="AFG583"/>
      <c r="AFH583"/>
      <c r="AFI583"/>
      <c r="AFJ583"/>
      <c r="AFK583"/>
      <c r="AFL583"/>
      <c r="AFM583"/>
      <c r="AFN583"/>
      <c r="AFO583"/>
      <c r="AFP583"/>
      <c r="AFQ583"/>
      <c r="AFR583"/>
      <c r="AFS583"/>
      <c r="AFT583"/>
      <c r="AFU583"/>
      <c r="AFV583"/>
      <c r="AFW583"/>
      <c r="AFX583"/>
      <c r="AFY583"/>
      <c r="AFZ583"/>
      <c r="AGA583"/>
      <c r="AGB583"/>
      <c r="AGC583"/>
      <c r="AGD583"/>
      <c r="AGE583"/>
      <c r="AGF583"/>
      <c r="AGG583"/>
      <c r="AGH583"/>
      <c r="AGI583"/>
      <c r="AGJ583"/>
      <c r="AGK583"/>
      <c r="AGL583"/>
      <c r="AGM583"/>
      <c r="AGN583"/>
      <c r="AGO583"/>
      <c r="AGP583"/>
      <c r="AGQ583"/>
      <c r="AGR583"/>
      <c r="AGS583"/>
      <c r="AGT583"/>
      <c r="AGU583"/>
      <c r="AGV583"/>
      <c r="AGW583"/>
      <c r="AGX583"/>
      <c r="AGY583"/>
      <c r="AGZ583"/>
      <c r="AHA583"/>
      <c r="AHB583"/>
      <c r="AHC583"/>
      <c r="AHD583"/>
      <c r="AHE583"/>
      <c r="AHF583"/>
      <c r="AHG583"/>
      <c r="AHH583"/>
      <c r="AHI583"/>
      <c r="AHJ583"/>
      <c r="AHK583"/>
      <c r="AHL583"/>
      <c r="AHM583"/>
      <c r="AHN583"/>
      <c r="AHO583"/>
      <c r="AHP583"/>
      <c r="AHQ583"/>
      <c r="AHR583"/>
      <c r="AHS583"/>
      <c r="AHT583"/>
      <c r="AHU583"/>
      <c r="AHV583"/>
      <c r="AHW583"/>
      <c r="AHX583"/>
      <c r="AHY583"/>
      <c r="AHZ583"/>
      <c r="AIA583"/>
      <c r="AIB583"/>
      <c r="AIC583"/>
      <c r="AID583"/>
      <c r="AIE583"/>
      <c r="AIF583"/>
      <c r="AIG583"/>
      <c r="AIH583"/>
      <c r="AII583"/>
      <c r="AIJ583"/>
      <c r="AIK583"/>
      <c r="AIL583"/>
      <c r="AIM583"/>
      <c r="AIN583"/>
      <c r="AIO583"/>
      <c r="AIP583"/>
      <c r="AIQ583"/>
      <c r="AIR583"/>
      <c r="AIS583"/>
      <c r="AIT583"/>
      <c r="AIU583"/>
      <c r="AIV583"/>
      <c r="AIW583"/>
      <c r="AIX583"/>
      <c r="AIY583"/>
      <c r="AIZ583"/>
      <c r="AJA583"/>
      <c r="AJB583"/>
      <c r="AJC583"/>
      <c r="AJD583"/>
      <c r="AJE583"/>
      <c r="AJF583"/>
      <c r="AJG583"/>
      <c r="AJH583"/>
      <c r="AJI583"/>
      <c r="AJJ583"/>
      <c r="AJK583"/>
      <c r="AJL583"/>
      <c r="AJM583"/>
      <c r="AJN583"/>
      <c r="AJO583"/>
      <c r="AJP583"/>
      <c r="AJQ583"/>
      <c r="AJR583"/>
      <c r="AJS583"/>
      <c r="AJT583"/>
      <c r="AJU583"/>
      <c r="AJV583"/>
      <c r="AJW583"/>
      <c r="AJX583"/>
      <c r="AJY583"/>
      <c r="AJZ583"/>
      <c r="AKA583"/>
      <c r="AKB583"/>
      <c r="AKC583"/>
      <c r="AKD583"/>
      <c r="AKE583"/>
      <c r="AKF583"/>
      <c r="AKG583"/>
      <c r="AKH583"/>
      <c r="AKI583"/>
      <c r="AKJ583"/>
      <c r="AKK583"/>
      <c r="AKL583"/>
      <c r="AKM583"/>
      <c r="AKN583"/>
      <c r="AKO583"/>
      <c r="AKP583"/>
      <c r="AKQ583"/>
      <c r="AKR583"/>
      <c r="AKS583"/>
      <c r="AKT583"/>
      <c r="AKU583"/>
      <c r="AKV583"/>
      <c r="AKW583"/>
      <c r="AKX583"/>
      <c r="AKY583"/>
      <c r="AKZ583"/>
      <c r="ALA583"/>
      <c r="ALB583"/>
      <c r="ALC583"/>
      <c r="ALD583"/>
      <c r="ALE583"/>
      <c r="ALF583"/>
      <c r="ALG583"/>
      <c r="ALH583"/>
      <c r="ALI583"/>
      <c r="ALJ583"/>
      <c r="ALK583"/>
      <c r="ALL583"/>
      <c r="ALM583"/>
      <c r="ALN583"/>
      <c r="ALO583"/>
      <c r="ALP583"/>
      <c r="ALQ583"/>
      <c r="ALR583"/>
      <c r="ALS583"/>
      <c r="ALT583"/>
      <c r="ALU583"/>
      <c r="ALV583"/>
      <c r="ALW583"/>
      <c r="ALX583"/>
      <c r="ALY583"/>
      <c r="ALZ583"/>
      <c r="AMA583"/>
      <c r="AMB583"/>
      <c r="AMC583"/>
      <c r="AMD583"/>
      <c r="AME583"/>
      <c r="AMF583"/>
      <c r="AMG583"/>
      <c r="AMH583"/>
      <c r="AMI583"/>
      <c r="AMJ583"/>
      <c r="AMK583"/>
      <c r="AML583"/>
      <c r="AMM583"/>
    </row>
    <row r="584" spans="1:1027" ht="30" customHeight="1">
      <c r="A584" s="655"/>
      <c r="B584" s="655"/>
      <c r="C584" s="263"/>
      <c r="D584" s="263">
        <v>4120</v>
      </c>
      <c r="E584" s="654" t="s">
        <v>222</v>
      </c>
      <c r="F584" s="654"/>
      <c r="G584" s="265">
        <v>30378</v>
      </c>
      <c r="H584" s="265">
        <v>30378</v>
      </c>
      <c r="I584" s="266">
        <v>14184.45</v>
      </c>
      <c r="J584" s="259">
        <f t="shared" si="61"/>
        <v>46.693166107051162</v>
      </c>
      <c r="K584" s="259">
        <f t="shared" si="62"/>
        <v>100</v>
      </c>
      <c r="L584" s="313"/>
      <c r="M584" s="313"/>
      <c r="N584" s="313"/>
      <c r="P584" s="267">
        <f t="shared" si="67"/>
        <v>0</v>
      </c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  <c r="LE584"/>
      <c r="LF584"/>
      <c r="LG584"/>
      <c r="LH584"/>
      <c r="LI584"/>
      <c r="LJ584"/>
      <c r="LK584"/>
      <c r="LL584"/>
      <c r="LM584"/>
      <c r="LN584"/>
      <c r="LO584"/>
      <c r="LP584"/>
      <c r="LQ584"/>
      <c r="LR584"/>
      <c r="LS584"/>
      <c r="LT584"/>
      <c r="LU584"/>
      <c r="LV584"/>
      <c r="LW584"/>
      <c r="LX584"/>
      <c r="LY584"/>
      <c r="LZ584"/>
      <c r="MA584"/>
      <c r="MB584"/>
      <c r="MC584"/>
      <c r="MD584"/>
      <c r="ME584"/>
      <c r="MF584"/>
      <c r="MG584"/>
      <c r="MH584"/>
      <c r="MI584"/>
      <c r="MJ584"/>
      <c r="MK584"/>
      <c r="ML584"/>
      <c r="MM584"/>
      <c r="MN584"/>
      <c r="MO584"/>
      <c r="MP584"/>
      <c r="MQ584"/>
      <c r="MR584"/>
      <c r="MS584"/>
      <c r="MT584"/>
      <c r="MU584"/>
      <c r="MV584"/>
      <c r="MW584"/>
      <c r="MX584"/>
      <c r="MY584"/>
      <c r="MZ584"/>
      <c r="NA584"/>
      <c r="NB584"/>
      <c r="NC584"/>
      <c r="ND584"/>
      <c r="NE584"/>
      <c r="NF584"/>
      <c r="NG584"/>
      <c r="NH584"/>
      <c r="NI584"/>
      <c r="NJ584"/>
      <c r="NK584"/>
      <c r="NL584"/>
      <c r="NM584"/>
      <c r="NN584"/>
      <c r="NO584"/>
      <c r="NP584"/>
      <c r="NQ584"/>
      <c r="NR584"/>
      <c r="NS584"/>
      <c r="NT584"/>
      <c r="NU584"/>
      <c r="NV584"/>
      <c r="NW584"/>
      <c r="NX584"/>
      <c r="NY584"/>
      <c r="NZ584"/>
      <c r="OA584"/>
      <c r="OB584"/>
      <c r="OC584"/>
      <c r="OD584"/>
      <c r="OE584"/>
      <c r="OF584"/>
      <c r="OG584"/>
      <c r="OH584"/>
      <c r="OI584"/>
      <c r="OJ584"/>
      <c r="OK584"/>
      <c r="OL584"/>
      <c r="OM584"/>
      <c r="ON584"/>
      <c r="OO584"/>
      <c r="OP584"/>
      <c r="OQ584"/>
      <c r="OR584"/>
      <c r="OS584"/>
      <c r="OT584"/>
      <c r="OU584"/>
      <c r="OV584"/>
      <c r="OW584"/>
      <c r="OX584"/>
      <c r="OY584"/>
      <c r="OZ584"/>
      <c r="PA584"/>
      <c r="PB584"/>
      <c r="PC584"/>
      <c r="PD584"/>
      <c r="PE584"/>
      <c r="PF584"/>
      <c r="PG584"/>
      <c r="PH584"/>
      <c r="PI584"/>
      <c r="PJ584"/>
      <c r="PK584"/>
      <c r="PL584"/>
      <c r="PM584"/>
      <c r="PN584"/>
      <c r="PO584"/>
      <c r="PP584"/>
      <c r="PQ584"/>
      <c r="PR584"/>
      <c r="PS584"/>
      <c r="PT584"/>
      <c r="PU584"/>
      <c r="PV584"/>
      <c r="PW584"/>
      <c r="PX584"/>
      <c r="PY584"/>
      <c r="PZ584"/>
      <c r="QA584"/>
      <c r="QB584"/>
      <c r="QC584"/>
      <c r="QD584"/>
      <c r="QE584"/>
      <c r="QF584"/>
      <c r="QG584"/>
      <c r="QH584"/>
      <c r="QI584"/>
      <c r="QJ584"/>
      <c r="QK584"/>
      <c r="QL584"/>
      <c r="QM584"/>
      <c r="QN584"/>
      <c r="QO584"/>
      <c r="QP584"/>
      <c r="QQ584"/>
      <c r="QR584"/>
      <c r="QS584"/>
      <c r="QT584"/>
      <c r="QU584"/>
      <c r="QV584"/>
      <c r="QW584"/>
      <c r="QX584"/>
      <c r="QY584"/>
      <c r="QZ584"/>
      <c r="RA584"/>
      <c r="RB584"/>
      <c r="RC584"/>
      <c r="RD584"/>
      <c r="RE584"/>
      <c r="RF584"/>
      <c r="RG584"/>
      <c r="RH584"/>
      <c r="RI584"/>
      <c r="RJ584"/>
      <c r="RK584"/>
      <c r="RL584"/>
      <c r="RM584"/>
      <c r="RN584"/>
      <c r="RO584"/>
      <c r="RP584"/>
      <c r="RQ584"/>
      <c r="RR584"/>
      <c r="RS584"/>
      <c r="RT584"/>
      <c r="RU584"/>
      <c r="RV584"/>
      <c r="RW584"/>
      <c r="RX584"/>
      <c r="RY584"/>
      <c r="RZ584"/>
      <c r="SA584"/>
      <c r="SB584"/>
      <c r="SC584"/>
      <c r="SD584"/>
      <c r="SE584"/>
      <c r="SF584"/>
      <c r="SG584"/>
      <c r="SH584"/>
      <c r="SI584"/>
      <c r="SJ584"/>
      <c r="SK584"/>
      <c r="SL584"/>
      <c r="SM584"/>
      <c r="SN584"/>
      <c r="SO584"/>
      <c r="SP584"/>
      <c r="SQ584"/>
      <c r="SR584"/>
      <c r="SS584"/>
      <c r="ST584"/>
      <c r="SU584"/>
      <c r="SV584"/>
      <c r="SW584"/>
      <c r="SX584"/>
      <c r="SY584"/>
      <c r="SZ584"/>
      <c r="TA584"/>
      <c r="TB584"/>
      <c r="TC584"/>
      <c r="TD584"/>
      <c r="TE584"/>
      <c r="TF584"/>
      <c r="TG584"/>
      <c r="TH584"/>
      <c r="TI584"/>
      <c r="TJ584"/>
      <c r="TK584"/>
      <c r="TL584"/>
      <c r="TM584"/>
      <c r="TN584"/>
      <c r="TO584"/>
      <c r="TP584"/>
      <c r="TQ584"/>
      <c r="TR584"/>
      <c r="TS584"/>
      <c r="TT584"/>
      <c r="TU584"/>
      <c r="TV584"/>
      <c r="TW584"/>
      <c r="TX584"/>
      <c r="TY584"/>
      <c r="TZ584"/>
      <c r="UA584"/>
      <c r="UB584"/>
      <c r="UC584"/>
      <c r="UD584"/>
      <c r="UE584"/>
      <c r="UF584"/>
      <c r="UG584"/>
      <c r="UH584"/>
      <c r="UI584"/>
      <c r="UJ584"/>
      <c r="UK584"/>
      <c r="UL584"/>
      <c r="UM584"/>
      <c r="UN584"/>
      <c r="UO584"/>
      <c r="UP584"/>
      <c r="UQ584"/>
      <c r="UR584"/>
      <c r="US584"/>
      <c r="UT584"/>
      <c r="UU584"/>
      <c r="UV584"/>
      <c r="UW584"/>
      <c r="UX584"/>
      <c r="UY584"/>
      <c r="UZ584"/>
      <c r="VA584"/>
      <c r="VB584"/>
      <c r="VC584"/>
      <c r="VD584"/>
      <c r="VE584"/>
      <c r="VF584"/>
      <c r="VG584"/>
      <c r="VH584"/>
      <c r="VI584"/>
      <c r="VJ584"/>
      <c r="VK584"/>
      <c r="VL584"/>
      <c r="VM584"/>
      <c r="VN584"/>
      <c r="VO584"/>
      <c r="VP584"/>
      <c r="VQ584"/>
      <c r="VR584"/>
      <c r="VS584"/>
      <c r="VT584"/>
      <c r="VU584"/>
      <c r="VV584"/>
      <c r="VW584"/>
      <c r="VX584"/>
      <c r="VY584"/>
      <c r="VZ584"/>
      <c r="WA584"/>
      <c r="WB584"/>
      <c r="WC584"/>
      <c r="WD584"/>
      <c r="WE584"/>
      <c r="WF584"/>
      <c r="WG584"/>
      <c r="WH584"/>
      <c r="WI584"/>
      <c r="WJ584"/>
      <c r="WK584"/>
      <c r="WL584"/>
      <c r="WM584"/>
      <c r="WN584"/>
      <c r="WO584"/>
      <c r="WP584"/>
      <c r="WQ584"/>
      <c r="WR584"/>
      <c r="WS584"/>
      <c r="WT584"/>
      <c r="WU584"/>
      <c r="WV584"/>
      <c r="WW584"/>
      <c r="WX584"/>
      <c r="WY584"/>
      <c r="WZ584"/>
      <c r="XA584"/>
      <c r="XB584"/>
      <c r="XC584"/>
      <c r="XD584"/>
      <c r="XE584"/>
      <c r="XF584"/>
      <c r="XG584"/>
      <c r="XH584"/>
      <c r="XI584"/>
      <c r="XJ584"/>
      <c r="XK584"/>
      <c r="XL584"/>
      <c r="XM584"/>
      <c r="XN584"/>
      <c r="XO584"/>
      <c r="XP584"/>
      <c r="XQ584"/>
      <c r="XR584"/>
      <c r="XS584"/>
      <c r="XT584"/>
      <c r="XU584"/>
      <c r="XV584"/>
      <c r="XW584"/>
      <c r="XX584"/>
      <c r="XY584"/>
      <c r="XZ584"/>
      <c r="YA584"/>
      <c r="YB584"/>
      <c r="YC584"/>
      <c r="YD584"/>
      <c r="YE584"/>
      <c r="YF584"/>
      <c r="YG584"/>
      <c r="YH584"/>
      <c r="YI584"/>
      <c r="YJ584"/>
      <c r="YK584"/>
      <c r="YL584"/>
      <c r="YM584"/>
      <c r="YN584"/>
      <c r="YO584"/>
      <c r="YP584"/>
      <c r="YQ584"/>
      <c r="YR584"/>
      <c r="YS584"/>
      <c r="YT584"/>
      <c r="YU584"/>
      <c r="YV584"/>
      <c r="YW584"/>
      <c r="YX584"/>
      <c r="YY584"/>
      <c r="YZ584"/>
      <c r="ZA584"/>
      <c r="ZB584"/>
      <c r="ZC584"/>
      <c r="ZD584"/>
      <c r="ZE584"/>
      <c r="ZF584"/>
      <c r="ZG584"/>
      <c r="ZH584"/>
      <c r="ZI584"/>
      <c r="ZJ584"/>
      <c r="ZK584"/>
      <c r="ZL584"/>
      <c r="ZM584"/>
      <c r="ZN584"/>
      <c r="ZO584"/>
      <c r="ZP584"/>
      <c r="ZQ584"/>
      <c r="ZR584"/>
      <c r="ZS584"/>
      <c r="ZT584"/>
      <c r="ZU584"/>
      <c r="ZV584"/>
      <c r="ZW584"/>
      <c r="ZX584"/>
      <c r="ZY584"/>
      <c r="ZZ584"/>
      <c r="AAA584"/>
      <c r="AAB584"/>
      <c r="AAC584"/>
      <c r="AAD584"/>
      <c r="AAE584"/>
      <c r="AAF584"/>
      <c r="AAG584"/>
      <c r="AAH584"/>
      <c r="AAI584"/>
      <c r="AAJ584"/>
      <c r="AAK584"/>
      <c r="AAL584"/>
      <c r="AAM584"/>
      <c r="AAN584"/>
      <c r="AAO584"/>
      <c r="AAP584"/>
      <c r="AAQ584"/>
      <c r="AAR584"/>
      <c r="AAS584"/>
      <c r="AAT584"/>
      <c r="AAU584"/>
      <c r="AAV584"/>
      <c r="AAW584"/>
      <c r="AAX584"/>
      <c r="AAY584"/>
      <c r="AAZ584"/>
      <c r="ABA584"/>
      <c r="ABB584"/>
      <c r="ABC584"/>
      <c r="ABD584"/>
      <c r="ABE584"/>
      <c r="ABF584"/>
      <c r="ABG584"/>
      <c r="ABH584"/>
      <c r="ABI584"/>
      <c r="ABJ584"/>
      <c r="ABK584"/>
      <c r="ABL584"/>
      <c r="ABM584"/>
      <c r="ABN584"/>
      <c r="ABO584"/>
      <c r="ABP584"/>
      <c r="ABQ584"/>
      <c r="ABR584"/>
      <c r="ABS584"/>
      <c r="ABT584"/>
      <c r="ABU584"/>
      <c r="ABV584"/>
      <c r="ABW584"/>
      <c r="ABX584"/>
      <c r="ABY584"/>
      <c r="ABZ584"/>
      <c r="ACA584"/>
      <c r="ACB584"/>
      <c r="ACC584"/>
      <c r="ACD584"/>
      <c r="ACE584"/>
      <c r="ACF584"/>
      <c r="ACG584"/>
      <c r="ACH584"/>
      <c r="ACI584"/>
      <c r="ACJ584"/>
      <c r="ACK584"/>
      <c r="ACL584"/>
      <c r="ACM584"/>
      <c r="ACN584"/>
      <c r="ACO584"/>
      <c r="ACP584"/>
      <c r="ACQ584"/>
      <c r="ACR584"/>
      <c r="ACS584"/>
      <c r="ACT584"/>
      <c r="ACU584"/>
      <c r="ACV584"/>
      <c r="ACW584"/>
      <c r="ACX584"/>
      <c r="ACY584"/>
      <c r="ACZ584"/>
      <c r="ADA584"/>
      <c r="ADB584"/>
      <c r="ADC584"/>
      <c r="ADD584"/>
      <c r="ADE584"/>
      <c r="ADF584"/>
      <c r="ADG584"/>
      <c r="ADH584"/>
      <c r="ADI584"/>
      <c r="ADJ584"/>
      <c r="ADK584"/>
      <c r="ADL584"/>
      <c r="ADM584"/>
      <c r="ADN584"/>
      <c r="ADO584"/>
      <c r="ADP584"/>
      <c r="ADQ584"/>
      <c r="ADR584"/>
      <c r="ADS584"/>
      <c r="ADT584"/>
      <c r="ADU584"/>
      <c r="ADV584"/>
      <c r="ADW584"/>
      <c r="ADX584"/>
      <c r="ADY584"/>
      <c r="ADZ584"/>
      <c r="AEA584"/>
      <c r="AEB584"/>
      <c r="AEC584"/>
      <c r="AED584"/>
      <c r="AEE584"/>
      <c r="AEF584"/>
      <c r="AEG584"/>
      <c r="AEH584"/>
      <c r="AEI584"/>
      <c r="AEJ584"/>
      <c r="AEK584"/>
      <c r="AEL584"/>
      <c r="AEM584"/>
      <c r="AEN584"/>
      <c r="AEO584"/>
      <c r="AEP584"/>
      <c r="AEQ584"/>
      <c r="AER584"/>
      <c r="AES584"/>
      <c r="AET584"/>
      <c r="AEU584"/>
      <c r="AEV584"/>
      <c r="AEW584"/>
      <c r="AEX584"/>
      <c r="AEY584"/>
      <c r="AEZ584"/>
      <c r="AFA584"/>
      <c r="AFB584"/>
      <c r="AFC584"/>
      <c r="AFD584"/>
      <c r="AFE584"/>
      <c r="AFF584"/>
      <c r="AFG584"/>
      <c r="AFH584"/>
      <c r="AFI584"/>
      <c r="AFJ584"/>
      <c r="AFK584"/>
      <c r="AFL584"/>
      <c r="AFM584"/>
      <c r="AFN584"/>
      <c r="AFO584"/>
      <c r="AFP584"/>
      <c r="AFQ584"/>
      <c r="AFR584"/>
      <c r="AFS584"/>
      <c r="AFT584"/>
      <c r="AFU584"/>
      <c r="AFV584"/>
      <c r="AFW584"/>
      <c r="AFX584"/>
      <c r="AFY584"/>
      <c r="AFZ584"/>
      <c r="AGA584"/>
      <c r="AGB584"/>
      <c r="AGC584"/>
      <c r="AGD584"/>
      <c r="AGE584"/>
      <c r="AGF584"/>
      <c r="AGG584"/>
      <c r="AGH584"/>
      <c r="AGI584"/>
      <c r="AGJ584"/>
      <c r="AGK584"/>
      <c r="AGL584"/>
      <c r="AGM584"/>
      <c r="AGN584"/>
      <c r="AGO584"/>
      <c r="AGP584"/>
      <c r="AGQ584"/>
      <c r="AGR584"/>
      <c r="AGS584"/>
      <c r="AGT584"/>
      <c r="AGU584"/>
      <c r="AGV584"/>
      <c r="AGW584"/>
      <c r="AGX584"/>
      <c r="AGY584"/>
      <c r="AGZ584"/>
      <c r="AHA584"/>
      <c r="AHB584"/>
      <c r="AHC584"/>
      <c r="AHD584"/>
      <c r="AHE584"/>
      <c r="AHF584"/>
      <c r="AHG584"/>
      <c r="AHH584"/>
      <c r="AHI584"/>
      <c r="AHJ584"/>
      <c r="AHK584"/>
      <c r="AHL584"/>
      <c r="AHM584"/>
      <c r="AHN584"/>
      <c r="AHO584"/>
      <c r="AHP584"/>
      <c r="AHQ584"/>
      <c r="AHR584"/>
      <c r="AHS584"/>
      <c r="AHT584"/>
      <c r="AHU584"/>
      <c r="AHV584"/>
      <c r="AHW584"/>
      <c r="AHX584"/>
      <c r="AHY584"/>
      <c r="AHZ584"/>
      <c r="AIA584"/>
      <c r="AIB584"/>
      <c r="AIC584"/>
      <c r="AID584"/>
      <c r="AIE584"/>
      <c r="AIF584"/>
      <c r="AIG584"/>
      <c r="AIH584"/>
      <c r="AII584"/>
      <c r="AIJ584"/>
      <c r="AIK584"/>
      <c r="AIL584"/>
      <c r="AIM584"/>
      <c r="AIN584"/>
      <c r="AIO584"/>
      <c r="AIP584"/>
      <c r="AIQ584"/>
      <c r="AIR584"/>
      <c r="AIS584"/>
      <c r="AIT584"/>
      <c r="AIU584"/>
      <c r="AIV584"/>
      <c r="AIW584"/>
      <c r="AIX584"/>
      <c r="AIY584"/>
      <c r="AIZ584"/>
      <c r="AJA584"/>
      <c r="AJB584"/>
      <c r="AJC584"/>
      <c r="AJD584"/>
      <c r="AJE584"/>
      <c r="AJF584"/>
      <c r="AJG584"/>
      <c r="AJH584"/>
      <c r="AJI584"/>
      <c r="AJJ584"/>
      <c r="AJK584"/>
      <c r="AJL584"/>
      <c r="AJM584"/>
      <c r="AJN584"/>
      <c r="AJO584"/>
      <c r="AJP584"/>
      <c r="AJQ584"/>
      <c r="AJR584"/>
      <c r="AJS584"/>
      <c r="AJT584"/>
      <c r="AJU584"/>
      <c r="AJV584"/>
      <c r="AJW584"/>
      <c r="AJX584"/>
      <c r="AJY584"/>
      <c r="AJZ584"/>
      <c r="AKA584"/>
      <c r="AKB584"/>
      <c r="AKC584"/>
      <c r="AKD584"/>
      <c r="AKE584"/>
      <c r="AKF584"/>
      <c r="AKG584"/>
      <c r="AKH584"/>
      <c r="AKI584"/>
      <c r="AKJ584"/>
      <c r="AKK584"/>
      <c r="AKL584"/>
      <c r="AKM584"/>
      <c r="AKN584"/>
      <c r="AKO584"/>
      <c r="AKP584"/>
      <c r="AKQ584"/>
      <c r="AKR584"/>
      <c r="AKS584"/>
      <c r="AKT584"/>
      <c r="AKU584"/>
      <c r="AKV584"/>
      <c r="AKW584"/>
      <c r="AKX584"/>
      <c r="AKY584"/>
      <c r="AKZ584"/>
      <c r="ALA584"/>
      <c r="ALB584"/>
      <c r="ALC584"/>
      <c r="ALD584"/>
      <c r="ALE584"/>
      <c r="ALF584"/>
      <c r="ALG584"/>
      <c r="ALH584"/>
      <c r="ALI584"/>
      <c r="ALJ584"/>
      <c r="ALK584"/>
      <c r="ALL584"/>
      <c r="ALM584"/>
      <c r="ALN584"/>
      <c r="ALO584"/>
      <c r="ALP584"/>
      <c r="ALQ584"/>
      <c r="ALR584"/>
      <c r="ALS584"/>
      <c r="ALT584"/>
      <c r="ALU584"/>
      <c r="ALV584"/>
      <c r="ALW584"/>
      <c r="ALX584"/>
      <c r="ALY584"/>
      <c r="ALZ584"/>
      <c r="AMA584"/>
      <c r="AMB584"/>
      <c r="AMC584"/>
      <c r="AMD584"/>
      <c r="AME584"/>
      <c r="AMF584"/>
      <c r="AMG584"/>
      <c r="AMH584"/>
      <c r="AMI584"/>
      <c r="AMJ584"/>
      <c r="AMK584"/>
      <c r="AML584"/>
      <c r="AMM584"/>
    </row>
    <row r="585" spans="1:1027" ht="43.35" customHeight="1">
      <c r="A585" s="655"/>
      <c r="B585" s="655"/>
      <c r="C585" s="263"/>
      <c r="D585" s="263">
        <v>4140</v>
      </c>
      <c r="E585" s="654" t="s">
        <v>243</v>
      </c>
      <c r="F585" s="654"/>
      <c r="G585" s="265">
        <v>17000</v>
      </c>
      <c r="H585" s="265">
        <v>17000</v>
      </c>
      <c r="I585" s="266">
        <v>10702</v>
      </c>
      <c r="J585" s="259">
        <f t="shared" si="61"/>
        <v>62.952941176470588</v>
      </c>
      <c r="K585" s="259">
        <f t="shared" si="62"/>
        <v>100</v>
      </c>
      <c r="L585" s="313"/>
      <c r="M585" s="313"/>
      <c r="N585" s="313"/>
      <c r="P585" s="267">
        <f t="shared" si="67"/>
        <v>0</v>
      </c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  <c r="IW585"/>
      <c r="IX585"/>
      <c r="IY585"/>
      <c r="IZ585"/>
      <c r="JA585"/>
      <c r="JB585"/>
      <c r="JC585"/>
      <c r="JD585"/>
      <c r="JE585"/>
      <c r="JF585"/>
      <c r="JG585"/>
      <c r="JH585"/>
      <c r="JI585"/>
      <c r="JJ585"/>
      <c r="JK585"/>
      <c r="JL585"/>
      <c r="JM585"/>
      <c r="JN585"/>
      <c r="JO585"/>
      <c r="JP585"/>
      <c r="JQ585"/>
      <c r="JR585"/>
      <c r="JS585"/>
      <c r="JT585"/>
      <c r="JU585"/>
      <c r="JV585"/>
      <c r="JW585"/>
      <c r="JX585"/>
      <c r="JY585"/>
      <c r="JZ585"/>
      <c r="KA585"/>
      <c r="KB585"/>
      <c r="KC585"/>
      <c r="KD585"/>
      <c r="KE585"/>
      <c r="KF585"/>
      <c r="KG585"/>
      <c r="KH585"/>
      <c r="KI585"/>
      <c r="KJ585"/>
      <c r="KK585"/>
      <c r="KL585"/>
      <c r="KM585"/>
      <c r="KN585"/>
      <c r="KO585"/>
      <c r="KP585"/>
      <c r="KQ585"/>
      <c r="KR585"/>
      <c r="KS585"/>
      <c r="KT585"/>
      <c r="KU585"/>
      <c r="KV585"/>
      <c r="KW585"/>
      <c r="KX585"/>
      <c r="KY585"/>
      <c r="KZ585"/>
      <c r="LA585"/>
      <c r="LB585"/>
      <c r="LC585"/>
      <c r="LD585"/>
      <c r="LE585"/>
      <c r="LF585"/>
      <c r="LG585"/>
      <c r="LH585"/>
      <c r="LI585"/>
      <c r="LJ585"/>
      <c r="LK585"/>
      <c r="LL585"/>
      <c r="LM585"/>
      <c r="LN585"/>
      <c r="LO585"/>
      <c r="LP585"/>
      <c r="LQ585"/>
      <c r="LR585"/>
      <c r="LS585"/>
      <c r="LT585"/>
      <c r="LU585"/>
      <c r="LV585"/>
      <c r="LW585"/>
      <c r="LX585"/>
      <c r="LY585"/>
      <c r="LZ585"/>
      <c r="MA585"/>
      <c r="MB585"/>
      <c r="MC585"/>
      <c r="MD585"/>
      <c r="ME585"/>
      <c r="MF585"/>
      <c r="MG585"/>
      <c r="MH585"/>
      <c r="MI585"/>
      <c r="MJ585"/>
      <c r="MK585"/>
      <c r="ML585"/>
      <c r="MM585"/>
      <c r="MN585"/>
      <c r="MO585"/>
      <c r="MP585"/>
      <c r="MQ585"/>
      <c r="MR585"/>
      <c r="MS585"/>
      <c r="MT585"/>
      <c r="MU585"/>
      <c r="MV585"/>
      <c r="MW585"/>
      <c r="MX585"/>
      <c r="MY585"/>
      <c r="MZ585"/>
      <c r="NA585"/>
      <c r="NB585"/>
      <c r="NC585"/>
      <c r="ND585"/>
      <c r="NE585"/>
      <c r="NF585"/>
      <c r="NG585"/>
      <c r="NH585"/>
      <c r="NI585"/>
      <c r="NJ585"/>
      <c r="NK585"/>
      <c r="NL585"/>
      <c r="NM585"/>
      <c r="NN585"/>
      <c r="NO585"/>
      <c r="NP585"/>
      <c r="NQ585"/>
      <c r="NR585"/>
      <c r="NS585"/>
      <c r="NT585"/>
      <c r="NU585"/>
      <c r="NV585"/>
      <c r="NW585"/>
      <c r="NX585"/>
      <c r="NY585"/>
      <c r="NZ585"/>
      <c r="OA585"/>
      <c r="OB585"/>
      <c r="OC585"/>
      <c r="OD585"/>
      <c r="OE585"/>
      <c r="OF585"/>
      <c r="OG585"/>
      <c r="OH585"/>
      <c r="OI585"/>
      <c r="OJ585"/>
      <c r="OK585"/>
      <c r="OL585"/>
      <c r="OM585"/>
      <c r="ON585"/>
      <c r="OO585"/>
      <c r="OP585"/>
      <c r="OQ585"/>
      <c r="OR585"/>
      <c r="OS585"/>
      <c r="OT585"/>
      <c r="OU585"/>
      <c r="OV585"/>
      <c r="OW585"/>
      <c r="OX585"/>
      <c r="OY585"/>
      <c r="OZ585"/>
      <c r="PA585"/>
      <c r="PB585"/>
      <c r="PC585"/>
      <c r="PD585"/>
      <c r="PE585"/>
      <c r="PF585"/>
      <c r="PG585"/>
      <c r="PH585"/>
      <c r="PI585"/>
      <c r="PJ585"/>
      <c r="PK585"/>
      <c r="PL585"/>
      <c r="PM585"/>
      <c r="PN585"/>
      <c r="PO585"/>
      <c r="PP585"/>
      <c r="PQ585"/>
      <c r="PR585"/>
      <c r="PS585"/>
      <c r="PT585"/>
      <c r="PU585"/>
      <c r="PV585"/>
      <c r="PW585"/>
      <c r="PX585"/>
      <c r="PY585"/>
      <c r="PZ585"/>
      <c r="QA585"/>
      <c r="QB585"/>
      <c r="QC585"/>
      <c r="QD585"/>
      <c r="QE585"/>
      <c r="QF585"/>
      <c r="QG585"/>
      <c r="QH585"/>
      <c r="QI585"/>
      <c r="QJ585"/>
      <c r="QK585"/>
      <c r="QL585"/>
      <c r="QM585"/>
      <c r="QN585"/>
      <c r="QO585"/>
      <c r="QP585"/>
      <c r="QQ585"/>
      <c r="QR585"/>
      <c r="QS585"/>
      <c r="QT585"/>
      <c r="QU585"/>
      <c r="QV585"/>
      <c r="QW585"/>
      <c r="QX585"/>
      <c r="QY585"/>
      <c r="QZ585"/>
      <c r="RA585"/>
      <c r="RB585"/>
      <c r="RC585"/>
      <c r="RD585"/>
      <c r="RE585"/>
      <c r="RF585"/>
      <c r="RG585"/>
      <c r="RH585"/>
      <c r="RI585"/>
      <c r="RJ585"/>
      <c r="RK585"/>
      <c r="RL585"/>
      <c r="RM585"/>
      <c r="RN585"/>
      <c r="RO585"/>
      <c r="RP585"/>
      <c r="RQ585"/>
      <c r="RR585"/>
      <c r="RS585"/>
      <c r="RT585"/>
      <c r="RU585"/>
      <c r="RV585"/>
      <c r="RW585"/>
      <c r="RX585"/>
      <c r="RY585"/>
      <c r="RZ585"/>
      <c r="SA585"/>
      <c r="SB585"/>
      <c r="SC585"/>
      <c r="SD585"/>
      <c r="SE585"/>
      <c r="SF585"/>
      <c r="SG585"/>
      <c r="SH585"/>
      <c r="SI585"/>
      <c r="SJ585"/>
      <c r="SK585"/>
      <c r="SL585"/>
      <c r="SM585"/>
      <c r="SN585"/>
      <c r="SO585"/>
      <c r="SP585"/>
      <c r="SQ585"/>
      <c r="SR585"/>
      <c r="SS585"/>
      <c r="ST585"/>
      <c r="SU585"/>
      <c r="SV585"/>
      <c r="SW585"/>
      <c r="SX585"/>
      <c r="SY585"/>
      <c r="SZ585"/>
      <c r="TA585"/>
      <c r="TB585"/>
      <c r="TC585"/>
      <c r="TD585"/>
      <c r="TE585"/>
      <c r="TF585"/>
      <c r="TG585"/>
      <c r="TH585"/>
      <c r="TI585"/>
      <c r="TJ585"/>
      <c r="TK585"/>
      <c r="TL585"/>
      <c r="TM585"/>
      <c r="TN585"/>
      <c r="TO585"/>
      <c r="TP585"/>
      <c r="TQ585"/>
      <c r="TR585"/>
      <c r="TS585"/>
      <c r="TT585"/>
      <c r="TU585"/>
      <c r="TV585"/>
      <c r="TW585"/>
      <c r="TX585"/>
      <c r="TY585"/>
      <c r="TZ585"/>
      <c r="UA585"/>
      <c r="UB585"/>
      <c r="UC585"/>
      <c r="UD585"/>
      <c r="UE585"/>
      <c r="UF585"/>
      <c r="UG585"/>
      <c r="UH585"/>
      <c r="UI585"/>
      <c r="UJ585"/>
      <c r="UK585"/>
      <c r="UL585"/>
      <c r="UM585"/>
      <c r="UN585"/>
      <c r="UO585"/>
      <c r="UP585"/>
      <c r="UQ585"/>
      <c r="UR585"/>
      <c r="US585"/>
      <c r="UT585"/>
      <c r="UU585"/>
      <c r="UV585"/>
      <c r="UW585"/>
      <c r="UX585"/>
      <c r="UY585"/>
      <c r="UZ585"/>
      <c r="VA585"/>
      <c r="VB585"/>
      <c r="VC585"/>
      <c r="VD585"/>
      <c r="VE585"/>
      <c r="VF585"/>
      <c r="VG585"/>
      <c r="VH585"/>
      <c r="VI585"/>
      <c r="VJ585"/>
      <c r="VK585"/>
      <c r="VL585"/>
      <c r="VM585"/>
      <c r="VN585"/>
      <c r="VO585"/>
      <c r="VP585"/>
      <c r="VQ585"/>
      <c r="VR585"/>
      <c r="VS585"/>
      <c r="VT585"/>
      <c r="VU585"/>
      <c r="VV585"/>
      <c r="VW585"/>
      <c r="VX585"/>
      <c r="VY585"/>
      <c r="VZ585"/>
      <c r="WA585"/>
      <c r="WB585"/>
      <c r="WC585"/>
      <c r="WD585"/>
      <c r="WE585"/>
      <c r="WF585"/>
      <c r="WG585"/>
      <c r="WH585"/>
      <c r="WI585"/>
      <c r="WJ585"/>
      <c r="WK585"/>
      <c r="WL585"/>
      <c r="WM585"/>
      <c r="WN585"/>
      <c r="WO585"/>
      <c r="WP585"/>
      <c r="WQ585"/>
      <c r="WR585"/>
      <c r="WS585"/>
      <c r="WT585"/>
      <c r="WU585"/>
      <c r="WV585"/>
      <c r="WW585"/>
      <c r="WX585"/>
      <c r="WY585"/>
      <c r="WZ585"/>
      <c r="XA585"/>
      <c r="XB585"/>
      <c r="XC585"/>
      <c r="XD585"/>
      <c r="XE585"/>
      <c r="XF585"/>
      <c r="XG585"/>
      <c r="XH585"/>
      <c r="XI585"/>
      <c r="XJ585"/>
      <c r="XK585"/>
      <c r="XL585"/>
      <c r="XM585"/>
      <c r="XN585"/>
      <c r="XO585"/>
      <c r="XP585"/>
      <c r="XQ585"/>
      <c r="XR585"/>
      <c r="XS585"/>
      <c r="XT585"/>
      <c r="XU585"/>
      <c r="XV585"/>
      <c r="XW585"/>
      <c r="XX585"/>
      <c r="XY585"/>
      <c r="XZ585"/>
      <c r="YA585"/>
      <c r="YB585"/>
      <c r="YC585"/>
      <c r="YD585"/>
      <c r="YE585"/>
      <c r="YF585"/>
      <c r="YG585"/>
      <c r="YH585"/>
      <c r="YI585"/>
      <c r="YJ585"/>
      <c r="YK585"/>
      <c r="YL585"/>
      <c r="YM585"/>
      <c r="YN585"/>
      <c r="YO585"/>
      <c r="YP585"/>
      <c r="YQ585"/>
      <c r="YR585"/>
      <c r="YS585"/>
      <c r="YT585"/>
      <c r="YU585"/>
      <c r="YV585"/>
      <c r="YW585"/>
      <c r="YX585"/>
      <c r="YY585"/>
      <c r="YZ585"/>
      <c r="ZA585"/>
      <c r="ZB585"/>
      <c r="ZC585"/>
      <c r="ZD585"/>
      <c r="ZE585"/>
      <c r="ZF585"/>
      <c r="ZG585"/>
      <c r="ZH585"/>
      <c r="ZI585"/>
      <c r="ZJ585"/>
      <c r="ZK585"/>
      <c r="ZL585"/>
      <c r="ZM585"/>
      <c r="ZN585"/>
      <c r="ZO585"/>
      <c r="ZP585"/>
      <c r="ZQ585"/>
      <c r="ZR585"/>
      <c r="ZS585"/>
      <c r="ZT585"/>
      <c r="ZU585"/>
      <c r="ZV585"/>
      <c r="ZW585"/>
      <c r="ZX585"/>
      <c r="ZY585"/>
      <c r="ZZ585"/>
      <c r="AAA585"/>
      <c r="AAB585"/>
      <c r="AAC585"/>
      <c r="AAD585"/>
      <c r="AAE585"/>
      <c r="AAF585"/>
      <c r="AAG585"/>
      <c r="AAH585"/>
      <c r="AAI585"/>
      <c r="AAJ585"/>
      <c r="AAK585"/>
      <c r="AAL585"/>
      <c r="AAM585"/>
      <c r="AAN585"/>
      <c r="AAO585"/>
      <c r="AAP585"/>
      <c r="AAQ585"/>
      <c r="AAR585"/>
      <c r="AAS585"/>
      <c r="AAT585"/>
      <c r="AAU585"/>
      <c r="AAV585"/>
      <c r="AAW585"/>
      <c r="AAX585"/>
      <c r="AAY585"/>
      <c r="AAZ585"/>
      <c r="ABA585"/>
      <c r="ABB585"/>
      <c r="ABC585"/>
      <c r="ABD585"/>
      <c r="ABE585"/>
      <c r="ABF585"/>
      <c r="ABG585"/>
      <c r="ABH585"/>
      <c r="ABI585"/>
      <c r="ABJ585"/>
      <c r="ABK585"/>
      <c r="ABL585"/>
      <c r="ABM585"/>
      <c r="ABN585"/>
      <c r="ABO585"/>
      <c r="ABP585"/>
      <c r="ABQ585"/>
      <c r="ABR585"/>
      <c r="ABS585"/>
      <c r="ABT585"/>
      <c r="ABU585"/>
      <c r="ABV585"/>
      <c r="ABW585"/>
      <c r="ABX585"/>
      <c r="ABY585"/>
      <c r="ABZ585"/>
      <c r="ACA585"/>
      <c r="ACB585"/>
      <c r="ACC585"/>
      <c r="ACD585"/>
      <c r="ACE585"/>
      <c r="ACF585"/>
      <c r="ACG585"/>
      <c r="ACH585"/>
      <c r="ACI585"/>
      <c r="ACJ585"/>
      <c r="ACK585"/>
      <c r="ACL585"/>
      <c r="ACM585"/>
      <c r="ACN585"/>
      <c r="ACO585"/>
      <c r="ACP585"/>
      <c r="ACQ585"/>
      <c r="ACR585"/>
      <c r="ACS585"/>
      <c r="ACT585"/>
      <c r="ACU585"/>
      <c r="ACV585"/>
      <c r="ACW585"/>
      <c r="ACX585"/>
      <c r="ACY585"/>
      <c r="ACZ585"/>
      <c r="ADA585"/>
      <c r="ADB585"/>
      <c r="ADC585"/>
      <c r="ADD585"/>
      <c r="ADE585"/>
      <c r="ADF585"/>
      <c r="ADG585"/>
      <c r="ADH585"/>
      <c r="ADI585"/>
      <c r="ADJ585"/>
      <c r="ADK585"/>
      <c r="ADL585"/>
      <c r="ADM585"/>
      <c r="ADN585"/>
      <c r="ADO585"/>
      <c r="ADP585"/>
      <c r="ADQ585"/>
      <c r="ADR585"/>
      <c r="ADS585"/>
      <c r="ADT585"/>
      <c r="ADU585"/>
      <c r="ADV585"/>
      <c r="ADW585"/>
      <c r="ADX585"/>
      <c r="ADY585"/>
      <c r="ADZ585"/>
      <c r="AEA585"/>
      <c r="AEB585"/>
      <c r="AEC585"/>
      <c r="AED585"/>
      <c r="AEE585"/>
      <c r="AEF585"/>
      <c r="AEG585"/>
      <c r="AEH585"/>
      <c r="AEI585"/>
      <c r="AEJ585"/>
      <c r="AEK585"/>
      <c r="AEL585"/>
      <c r="AEM585"/>
      <c r="AEN585"/>
      <c r="AEO585"/>
      <c r="AEP585"/>
      <c r="AEQ585"/>
      <c r="AER585"/>
      <c r="AES585"/>
      <c r="AET585"/>
      <c r="AEU585"/>
      <c r="AEV585"/>
      <c r="AEW585"/>
      <c r="AEX585"/>
      <c r="AEY585"/>
      <c r="AEZ585"/>
      <c r="AFA585"/>
      <c r="AFB585"/>
      <c r="AFC585"/>
      <c r="AFD585"/>
      <c r="AFE585"/>
      <c r="AFF585"/>
      <c r="AFG585"/>
      <c r="AFH585"/>
      <c r="AFI585"/>
      <c r="AFJ585"/>
      <c r="AFK585"/>
      <c r="AFL585"/>
      <c r="AFM585"/>
      <c r="AFN585"/>
      <c r="AFO585"/>
      <c r="AFP585"/>
      <c r="AFQ585"/>
      <c r="AFR585"/>
      <c r="AFS585"/>
      <c r="AFT585"/>
      <c r="AFU585"/>
      <c r="AFV585"/>
      <c r="AFW585"/>
      <c r="AFX585"/>
      <c r="AFY585"/>
      <c r="AFZ585"/>
      <c r="AGA585"/>
      <c r="AGB585"/>
      <c r="AGC585"/>
      <c r="AGD585"/>
      <c r="AGE585"/>
      <c r="AGF585"/>
      <c r="AGG585"/>
      <c r="AGH585"/>
      <c r="AGI585"/>
      <c r="AGJ585"/>
      <c r="AGK585"/>
      <c r="AGL585"/>
      <c r="AGM585"/>
      <c r="AGN585"/>
      <c r="AGO585"/>
      <c r="AGP585"/>
      <c r="AGQ585"/>
      <c r="AGR585"/>
      <c r="AGS585"/>
      <c r="AGT585"/>
      <c r="AGU585"/>
      <c r="AGV585"/>
      <c r="AGW585"/>
      <c r="AGX585"/>
      <c r="AGY585"/>
      <c r="AGZ585"/>
      <c r="AHA585"/>
      <c r="AHB585"/>
      <c r="AHC585"/>
      <c r="AHD585"/>
      <c r="AHE585"/>
      <c r="AHF585"/>
      <c r="AHG585"/>
      <c r="AHH585"/>
      <c r="AHI585"/>
      <c r="AHJ585"/>
      <c r="AHK585"/>
      <c r="AHL585"/>
      <c r="AHM585"/>
      <c r="AHN585"/>
      <c r="AHO585"/>
      <c r="AHP585"/>
      <c r="AHQ585"/>
      <c r="AHR585"/>
      <c r="AHS585"/>
      <c r="AHT585"/>
      <c r="AHU585"/>
      <c r="AHV585"/>
      <c r="AHW585"/>
      <c r="AHX585"/>
      <c r="AHY585"/>
      <c r="AHZ585"/>
      <c r="AIA585"/>
      <c r="AIB585"/>
      <c r="AIC585"/>
      <c r="AID585"/>
      <c r="AIE585"/>
      <c r="AIF585"/>
      <c r="AIG585"/>
      <c r="AIH585"/>
      <c r="AII585"/>
      <c r="AIJ585"/>
      <c r="AIK585"/>
      <c r="AIL585"/>
      <c r="AIM585"/>
      <c r="AIN585"/>
      <c r="AIO585"/>
      <c r="AIP585"/>
      <c r="AIQ585"/>
      <c r="AIR585"/>
      <c r="AIS585"/>
      <c r="AIT585"/>
      <c r="AIU585"/>
      <c r="AIV585"/>
      <c r="AIW585"/>
      <c r="AIX585"/>
      <c r="AIY585"/>
      <c r="AIZ585"/>
      <c r="AJA585"/>
      <c r="AJB585"/>
      <c r="AJC585"/>
      <c r="AJD585"/>
      <c r="AJE585"/>
      <c r="AJF585"/>
      <c r="AJG585"/>
      <c r="AJH585"/>
      <c r="AJI585"/>
      <c r="AJJ585"/>
      <c r="AJK585"/>
      <c r="AJL585"/>
      <c r="AJM585"/>
      <c r="AJN585"/>
      <c r="AJO585"/>
      <c r="AJP585"/>
      <c r="AJQ585"/>
      <c r="AJR585"/>
      <c r="AJS585"/>
      <c r="AJT585"/>
      <c r="AJU585"/>
      <c r="AJV585"/>
      <c r="AJW585"/>
      <c r="AJX585"/>
      <c r="AJY585"/>
      <c r="AJZ585"/>
      <c r="AKA585"/>
      <c r="AKB585"/>
      <c r="AKC585"/>
      <c r="AKD585"/>
      <c r="AKE585"/>
      <c r="AKF585"/>
      <c r="AKG585"/>
      <c r="AKH585"/>
      <c r="AKI585"/>
      <c r="AKJ585"/>
      <c r="AKK585"/>
      <c r="AKL585"/>
      <c r="AKM585"/>
      <c r="AKN585"/>
      <c r="AKO585"/>
      <c r="AKP585"/>
      <c r="AKQ585"/>
      <c r="AKR585"/>
      <c r="AKS585"/>
      <c r="AKT585"/>
      <c r="AKU585"/>
      <c r="AKV585"/>
      <c r="AKW585"/>
      <c r="AKX585"/>
      <c r="AKY585"/>
      <c r="AKZ585"/>
      <c r="ALA585"/>
      <c r="ALB585"/>
      <c r="ALC585"/>
      <c r="ALD585"/>
      <c r="ALE585"/>
      <c r="ALF585"/>
      <c r="ALG585"/>
      <c r="ALH585"/>
      <c r="ALI585"/>
      <c r="ALJ585"/>
      <c r="ALK585"/>
      <c r="ALL585"/>
      <c r="ALM585"/>
      <c r="ALN585"/>
      <c r="ALO585"/>
      <c r="ALP585"/>
      <c r="ALQ585"/>
      <c r="ALR585"/>
      <c r="ALS585"/>
      <c r="ALT585"/>
      <c r="ALU585"/>
      <c r="ALV585"/>
      <c r="ALW585"/>
      <c r="ALX585"/>
      <c r="ALY585"/>
      <c r="ALZ585"/>
      <c r="AMA585"/>
      <c r="AMB585"/>
      <c r="AMC585"/>
      <c r="AMD585"/>
      <c r="AME585"/>
      <c r="AMF585"/>
      <c r="AMG585"/>
      <c r="AMH585"/>
      <c r="AMI585"/>
      <c r="AMJ585"/>
      <c r="AMK585"/>
      <c r="AML585"/>
      <c r="AMM585"/>
    </row>
    <row r="586" spans="1:1027" ht="23.25" customHeight="1">
      <c r="A586" s="655"/>
      <c r="B586" s="655"/>
      <c r="C586" s="263"/>
      <c r="D586" s="263">
        <v>4170</v>
      </c>
      <c r="E586" s="654" t="s">
        <v>237</v>
      </c>
      <c r="F586" s="654"/>
      <c r="G586" s="265">
        <v>160257</v>
      </c>
      <c r="H586" s="265">
        <v>163257</v>
      </c>
      <c r="I586" s="266">
        <v>30923</v>
      </c>
      <c r="J586" s="259">
        <f t="shared" si="61"/>
        <v>18.941301138695433</v>
      </c>
      <c r="K586" s="259">
        <f t="shared" si="62"/>
        <v>101.87199311106536</v>
      </c>
      <c r="L586" s="313"/>
      <c r="M586" s="313"/>
      <c r="N586" s="313"/>
      <c r="P586" s="267">
        <f t="shared" si="67"/>
        <v>3000</v>
      </c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  <c r="JB586"/>
      <c r="JC586"/>
      <c r="JD586"/>
      <c r="JE586"/>
      <c r="JF586"/>
      <c r="JG586"/>
      <c r="JH586"/>
      <c r="JI586"/>
      <c r="JJ586"/>
      <c r="JK586"/>
      <c r="JL586"/>
      <c r="JM586"/>
      <c r="JN586"/>
      <c r="JO586"/>
      <c r="JP586"/>
      <c r="JQ586"/>
      <c r="JR586"/>
      <c r="JS586"/>
      <c r="JT586"/>
      <c r="JU586"/>
      <c r="JV586"/>
      <c r="JW586"/>
      <c r="JX586"/>
      <c r="JY586"/>
      <c r="JZ586"/>
      <c r="KA586"/>
      <c r="KB586"/>
      <c r="KC586"/>
      <c r="KD586"/>
      <c r="KE586"/>
      <c r="KF586"/>
      <c r="KG586"/>
      <c r="KH586"/>
      <c r="KI586"/>
      <c r="KJ586"/>
      <c r="KK586"/>
      <c r="KL586"/>
      <c r="KM586"/>
      <c r="KN586"/>
      <c r="KO586"/>
      <c r="KP586"/>
      <c r="KQ586"/>
      <c r="KR586"/>
      <c r="KS586"/>
      <c r="KT586"/>
      <c r="KU586"/>
      <c r="KV586"/>
      <c r="KW586"/>
      <c r="KX586"/>
      <c r="KY586"/>
      <c r="KZ586"/>
      <c r="LA586"/>
      <c r="LB586"/>
      <c r="LC586"/>
      <c r="LD586"/>
      <c r="LE586"/>
      <c r="LF586"/>
      <c r="LG586"/>
      <c r="LH586"/>
      <c r="LI586"/>
      <c r="LJ586"/>
      <c r="LK586"/>
      <c r="LL586"/>
      <c r="LM586"/>
      <c r="LN586"/>
      <c r="LO586"/>
      <c r="LP586"/>
      <c r="LQ586"/>
      <c r="LR586"/>
      <c r="LS586"/>
      <c r="LT586"/>
      <c r="LU586"/>
      <c r="LV586"/>
      <c r="LW586"/>
      <c r="LX586"/>
      <c r="LY586"/>
      <c r="LZ586"/>
      <c r="MA586"/>
      <c r="MB586"/>
      <c r="MC586"/>
      <c r="MD586"/>
      <c r="ME586"/>
      <c r="MF586"/>
      <c r="MG586"/>
      <c r="MH586"/>
      <c r="MI586"/>
      <c r="MJ586"/>
      <c r="MK586"/>
      <c r="ML586"/>
      <c r="MM586"/>
      <c r="MN586"/>
      <c r="MO586"/>
      <c r="MP586"/>
      <c r="MQ586"/>
      <c r="MR586"/>
      <c r="MS586"/>
      <c r="MT586"/>
      <c r="MU586"/>
      <c r="MV586"/>
      <c r="MW586"/>
      <c r="MX586"/>
      <c r="MY586"/>
      <c r="MZ586"/>
      <c r="NA586"/>
      <c r="NB586"/>
      <c r="NC586"/>
      <c r="ND586"/>
      <c r="NE586"/>
      <c r="NF586"/>
      <c r="NG586"/>
      <c r="NH586"/>
      <c r="NI586"/>
      <c r="NJ586"/>
      <c r="NK586"/>
      <c r="NL586"/>
      <c r="NM586"/>
      <c r="NN586"/>
      <c r="NO586"/>
      <c r="NP586"/>
      <c r="NQ586"/>
      <c r="NR586"/>
      <c r="NS586"/>
      <c r="NT586"/>
      <c r="NU586"/>
      <c r="NV586"/>
      <c r="NW586"/>
      <c r="NX586"/>
      <c r="NY586"/>
      <c r="NZ586"/>
      <c r="OA586"/>
      <c r="OB586"/>
      <c r="OC586"/>
      <c r="OD586"/>
      <c r="OE586"/>
      <c r="OF586"/>
      <c r="OG586"/>
      <c r="OH586"/>
      <c r="OI586"/>
      <c r="OJ586"/>
      <c r="OK586"/>
      <c r="OL586"/>
      <c r="OM586"/>
      <c r="ON586"/>
      <c r="OO586"/>
      <c r="OP586"/>
      <c r="OQ586"/>
      <c r="OR586"/>
      <c r="OS586"/>
      <c r="OT586"/>
      <c r="OU586"/>
      <c r="OV586"/>
      <c r="OW586"/>
      <c r="OX586"/>
      <c r="OY586"/>
      <c r="OZ586"/>
      <c r="PA586"/>
      <c r="PB586"/>
      <c r="PC586"/>
      <c r="PD586"/>
      <c r="PE586"/>
      <c r="PF586"/>
      <c r="PG586"/>
      <c r="PH586"/>
      <c r="PI586"/>
      <c r="PJ586"/>
      <c r="PK586"/>
      <c r="PL586"/>
      <c r="PM586"/>
      <c r="PN586"/>
      <c r="PO586"/>
      <c r="PP586"/>
      <c r="PQ586"/>
      <c r="PR586"/>
      <c r="PS586"/>
      <c r="PT586"/>
      <c r="PU586"/>
      <c r="PV586"/>
      <c r="PW586"/>
      <c r="PX586"/>
      <c r="PY586"/>
      <c r="PZ586"/>
      <c r="QA586"/>
      <c r="QB586"/>
      <c r="QC586"/>
      <c r="QD586"/>
      <c r="QE586"/>
      <c r="QF586"/>
      <c r="QG586"/>
      <c r="QH586"/>
      <c r="QI586"/>
      <c r="QJ586"/>
      <c r="QK586"/>
      <c r="QL586"/>
      <c r="QM586"/>
      <c r="QN586"/>
      <c r="QO586"/>
      <c r="QP586"/>
      <c r="QQ586"/>
      <c r="QR586"/>
      <c r="QS586"/>
      <c r="QT586"/>
      <c r="QU586"/>
      <c r="QV586"/>
      <c r="QW586"/>
      <c r="QX586"/>
      <c r="QY586"/>
      <c r="QZ586"/>
      <c r="RA586"/>
      <c r="RB586"/>
      <c r="RC586"/>
      <c r="RD586"/>
      <c r="RE586"/>
      <c r="RF586"/>
      <c r="RG586"/>
      <c r="RH586"/>
      <c r="RI586"/>
      <c r="RJ586"/>
      <c r="RK586"/>
      <c r="RL586"/>
      <c r="RM586"/>
      <c r="RN586"/>
      <c r="RO586"/>
      <c r="RP586"/>
      <c r="RQ586"/>
      <c r="RR586"/>
      <c r="RS586"/>
      <c r="RT586"/>
      <c r="RU586"/>
      <c r="RV586"/>
      <c r="RW586"/>
      <c r="RX586"/>
      <c r="RY586"/>
      <c r="RZ586"/>
      <c r="SA586"/>
      <c r="SB586"/>
      <c r="SC586"/>
      <c r="SD586"/>
      <c r="SE586"/>
      <c r="SF586"/>
      <c r="SG586"/>
      <c r="SH586"/>
      <c r="SI586"/>
      <c r="SJ586"/>
      <c r="SK586"/>
      <c r="SL586"/>
      <c r="SM586"/>
      <c r="SN586"/>
      <c r="SO586"/>
      <c r="SP586"/>
      <c r="SQ586"/>
      <c r="SR586"/>
      <c r="SS586"/>
      <c r="ST586"/>
      <c r="SU586"/>
      <c r="SV586"/>
      <c r="SW586"/>
      <c r="SX586"/>
      <c r="SY586"/>
      <c r="SZ586"/>
      <c r="TA586"/>
      <c r="TB586"/>
      <c r="TC586"/>
      <c r="TD586"/>
      <c r="TE586"/>
      <c r="TF586"/>
      <c r="TG586"/>
      <c r="TH586"/>
      <c r="TI586"/>
      <c r="TJ586"/>
      <c r="TK586"/>
      <c r="TL586"/>
      <c r="TM586"/>
      <c r="TN586"/>
      <c r="TO586"/>
      <c r="TP586"/>
      <c r="TQ586"/>
      <c r="TR586"/>
      <c r="TS586"/>
      <c r="TT586"/>
      <c r="TU586"/>
      <c r="TV586"/>
      <c r="TW586"/>
      <c r="TX586"/>
      <c r="TY586"/>
      <c r="TZ586"/>
      <c r="UA586"/>
      <c r="UB586"/>
      <c r="UC586"/>
      <c r="UD586"/>
      <c r="UE586"/>
      <c r="UF586"/>
      <c r="UG586"/>
      <c r="UH586"/>
      <c r="UI586"/>
      <c r="UJ586"/>
      <c r="UK586"/>
      <c r="UL586"/>
      <c r="UM586"/>
      <c r="UN586"/>
      <c r="UO586"/>
      <c r="UP586"/>
      <c r="UQ586"/>
      <c r="UR586"/>
      <c r="US586"/>
      <c r="UT586"/>
      <c r="UU586"/>
      <c r="UV586"/>
      <c r="UW586"/>
      <c r="UX586"/>
      <c r="UY586"/>
      <c r="UZ586"/>
      <c r="VA586"/>
      <c r="VB586"/>
      <c r="VC586"/>
      <c r="VD586"/>
      <c r="VE586"/>
      <c r="VF586"/>
      <c r="VG586"/>
      <c r="VH586"/>
      <c r="VI586"/>
      <c r="VJ586"/>
      <c r="VK586"/>
      <c r="VL586"/>
      <c r="VM586"/>
      <c r="VN586"/>
      <c r="VO586"/>
      <c r="VP586"/>
      <c r="VQ586"/>
      <c r="VR586"/>
      <c r="VS586"/>
      <c r="VT586"/>
      <c r="VU586"/>
      <c r="VV586"/>
      <c r="VW586"/>
      <c r="VX586"/>
      <c r="VY586"/>
      <c r="VZ586"/>
      <c r="WA586"/>
      <c r="WB586"/>
      <c r="WC586"/>
      <c r="WD586"/>
      <c r="WE586"/>
      <c r="WF586"/>
      <c r="WG586"/>
      <c r="WH586"/>
      <c r="WI586"/>
      <c r="WJ586"/>
      <c r="WK586"/>
      <c r="WL586"/>
      <c r="WM586"/>
      <c r="WN586"/>
      <c r="WO586"/>
      <c r="WP586"/>
      <c r="WQ586"/>
      <c r="WR586"/>
      <c r="WS586"/>
      <c r="WT586"/>
      <c r="WU586"/>
      <c r="WV586"/>
      <c r="WW586"/>
      <c r="WX586"/>
      <c r="WY586"/>
      <c r="WZ586"/>
      <c r="XA586"/>
      <c r="XB586"/>
      <c r="XC586"/>
      <c r="XD586"/>
      <c r="XE586"/>
      <c r="XF586"/>
      <c r="XG586"/>
      <c r="XH586"/>
      <c r="XI586"/>
      <c r="XJ586"/>
      <c r="XK586"/>
      <c r="XL586"/>
      <c r="XM586"/>
      <c r="XN586"/>
      <c r="XO586"/>
      <c r="XP586"/>
      <c r="XQ586"/>
      <c r="XR586"/>
      <c r="XS586"/>
      <c r="XT586"/>
      <c r="XU586"/>
      <c r="XV586"/>
      <c r="XW586"/>
      <c r="XX586"/>
      <c r="XY586"/>
      <c r="XZ586"/>
      <c r="YA586"/>
      <c r="YB586"/>
      <c r="YC586"/>
      <c r="YD586"/>
      <c r="YE586"/>
      <c r="YF586"/>
      <c r="YG586"/>
      <c r="YH586"/>
      <c r="YI586"/>
      <c r="YJ586"/>
      <c r="YK586"/>
      <c r="YL586"/>
      <c r="YM586"/>
      <c r="YN586"/>
      <c r="YO586"/>
      <c r="YP586"/>
      <c r="YQ586"/>
      <c r="YR586"/>
      <c r="YS586"/>
      <c r="YT586"/>
      <c r="YU586"/>
      <c r="YV586"/>
      <c r="YW586"/>
      <c r="YX586"/>
      <c r="YY586"/>
      <c r="YZ586"/>
      <c r="ZA586"/>
      <c r="ZB586"/>
      <c r="ZC586"/>
      <c r="ZD586"/>
      <c r="ZE586"/>
      <c r="ZF586"/>
      <c r="ZG586"/>
      <c r="ZH586"/>
      <c r="ZI586"/>
      <c r="ZJ586"/>
      <c r="ZK586"/>
      <c r="ZL586"/>
      <c r="ZM586"/>
      <c r="ZN586"/>
      <c r="ZO586"/>
      <c r="ZP586"/>
      <c r="ZQ586"/>
      <c r="ZR586"/>
      <c r="ZS586"/>
      <c r="ZT586"/>
      <c r="ZU586"/>
      <c r="ZV586"/>
      <c r="ZW586"/>
      <c r="ZX586"/>
      <c r="ZY586"/>
      <c r="ZZ586"/>
      <c r="AAA586"/>
      <c r="AAB586"/>
      <c r="AAC586"/>
      <c r="AAD586"/>
      <c r="AAE586"/>
      <c r="AAF586"/>
      <c r="AAG586"/>
      <c r="AAH586"/>
      <c r="AAI586"/>
      <c r="AAJ586"/>
      <c r="AAK586"/>
      <c r="AAL586"/>
      <c r="AAM586"/>
      <c r="AAN586"/>
      <c r="AAO586"/>
      <c r="AAP586"/>
      <c r="AAQ586"/>
      <c r="AAR586"/>
      <c r="AAS586"/>
      <c r="AAT586"/>
      <c r="AAU586"/>
      <c r="AAV586"/>
      <c r="AAW586"/>
      <c r="AAX586"/>
      <c r="AAY586"/>
      <c r="AAZ586"/>
      <c r="ABA586"/>
      <c r="ABB586"/>
      <c r="ABC586"/>
      <c r="ABD586"/>
      <c r="ABE586"/>
      <c r="ABF586"/>
      <c r="ABG586"/>
      <c r="ABH586"/>
      <c r="ABI586"/>
      <c r="ABJ586"/>
      <c r="ABK586"/>
      <c r="ABL586"/>
      <c r="ABM586"/>
      <c r="ABN586"/>
      <c r="ABO586"/>
      <c r="ABP586"/>
      <c r="ABQ586"/>
      <c r="ABR586"/>
      <c r="ABS586"/>
      <c r="ABT586"/>
      <c r="ABU586"/>
      <c r="ABV586"/>
      <c r="ABW586"/>
      <c r="ABX586"/>
      <c r="ABY586"/>
      <c r="ABZ586"/>
      <c r="ACA586"/>
      <c r="ACB586"/>
      <c r="ACC586"/>
      <c r="ACD586"/>
      <c r="ACE586"/>
      <c r="ACF586"/>
      <c r="ACG586"/>
      <c r="ACH586"/>
      <c r="ACI586"/>
      <c r="ACJ586"/>
      <c r="ACK586"/>
      <c r="ACL586"/>
      <c r="ACM586"/>
      <c r="ACN586"/>
      <c r="ACO586"/>
      <c r="ACP586"/>
      <c r="ACQ586"/>
      <c r="ACR586"/>
      <c r="ACS586"/>
      <c r="ACT586"/>
      <c r="ACU586"/>
      <c r="ACV586"/>
      <c r="ACW586"/>
      <c r="ACX586"/>
      <c r="ACY586"/>
      <c r="ACZ586"/>
      <c r="ADA586"/>
      <c r="ADB586"/>
      <c r="ADC586"/>
      <c r="ADD586"/>
      <c r="ADE586"/>
      <c r="ADF586"/>
      <c r="ADG586"/>
      <c r="ADH586"/>
      <c r="ADI586"/>
      <c r="ADJ586"/>
      <c r="ADK586"/>
      <c r="ADL586"/>
      <c r="ADM586"/>
      <c r="ADN586"/>
      <c r="ADO586"/>
      <c r="ADP586"/>
      <c r="ADQ586"/>
      <c r="ADR586"/>
      <c r="ADS586"/>
      <c r="ADT586"/>
      <c r="ADU586"/>
      <c r="ADV586"/>
      <c r="ADW586"/>
      <c r="ADX586"/>
      <c r="ADY586"/>
      <c r="ADZ586"/>
      <c r="AEA586"/>
      <c r="AEB586"/>
      <c r="AEC586"/>
      <c r="AED586"/>
      <c r="AEE586"/>
      <c r="AEF586"/>
      <c r="AEG586"/>
      <c r="AEH586"/>
      <c r="AEI586"/>
      <c r="AEJ586"/>
      <c r="AEK586"/>
      <c r="AEL586"/>
      <c r="AEM586"/>
      <c r="AEN586"/>
      <c r="AEO586"/>
      <c r="AEP586"/>
      <c r="AEQ586"/>
      <c r="AER586"/>
      <c r="AES586"/>
      <c r="AET586"/>
      <c r="AEU586"/>
      <c r="AEV586"/>
      <c r="AEW586"/>
      <c r="AEX586"/>
      <c r="AEY586"/>
      <c r="AEZ586"/>
      <c r="AFA586"/>
      <c r="AFB586"/>
      <c r="AFC586"/>
      <c r="AFD586"/>
      <c r="AFE586"/>
      <c r="AFF586"/>
      <c r="AFG586"/>
      <c r="AFH586"/>
      <c r="AFI586"/>
      <c r="AFJ586"/>
      <c r="AFK586"/>
      <c r="AFL586"/>
      <c r="AFM586"/>
      <c r="AFN586"/>
      <c r="AFO586"/>
      <c r="AFP586"/>
      <c r="AFQ586"/>
      <c r="AFR586"/>
      <c r="AFS586"/>
      <c r="AFT586"/>
      <c r="AFU586"/>
      <c r="AFV586"/>
      <c r="AFW586"/>
      <c r="AFX586"/>
      <c r="AFY586"/>
      <c r="AFZ586"/>
      <c r="AGA586"/>
      <c r="AGB586"/>
      <c r="AGC586"/>
      <c r="AGD586"/>
      <c r="AGE586"/>
      <c r="AGF586"/>
      <c r="AGG586"/>
      <c r="AGH586"/>
      <c r="AGI586"/>
      <c r="AGJ586"/>
      <c r="AGK586"/>
      <c r="AGL586"/>
      <c r="AGM586"/>
      <c r="AGN586"/>
      <c r="AGO586"/>
      <c r="AGP586"/>
      <c r="AGQ586"/>
      <c r="AGR586"/>
      <c r="AGS586"/>
      <c r="AGT586"/>
      <c r="AGU586"/>
      <c r="AGV586"/>
      <c r="AGW586"/>
      <c r="AGX586"/>
      <c r="AGY586"/>
      <c r="AGZ586"/>
      <c r="AHA586"/>
      <c r="AHB586"/>
      <c r="AHC586"/>
      <c r="AHD586"/>
      <c r="AHE586"/>
      <c r="AHF586"/>
      <c r="AHG586"/>
      <c r="AHH586"/>
      <c r="AHI586"/>
      <c r="AHJ586"/>
      <c r="AHK586"/>
      <c r="AHL586"/>
      <c r="AHM586"/>
      <c r="AHN586"/>
      <c r="AHO586"/>
      <c r="AHP586"/>
      <c r="AHQ586"/>
      <c r="AHR586"/>
      <c r="AHS586"/>
      <c r="AHT586"/>
      <c r="AHU586"/>
      <c r="AHV586"/>
      <c r="AHW586"/>
      <c r="AHX586"/>
      <c r="AHY586"/>
      <c r="AHZ586"/>
      <c r="AIA586"/>
      <c r="AIB586"/>
      <c r="AIC586"/>
      <c r="AID586"/>
      <c r="AIE586"/>
      <c r="AIF586"/>
      <c r="AIG586"/>
      <c r="AIH586"/>
      <c r="AII586"/>
      <c r="AIJ586"/>
      <c r="AIK586"/>
      <c r="AIL586"/>
      <c r="AIM586"/>
      <c r="AIN586"/>
      <c r="AIO586"/>
      <c r="AIP586"/>
      <c r="AIQ586"/>
      <c r="AIR586"/>
      <c r="AIS586"/>
      <c r="AIT586"/>
      <c r="AIU586"/>
      <c r="AIV586"/>
      <c r="AIW586"/>
      <c r="AIX586"/>
      <c r="AIY586"/>
      <c r="AIZ586"/>
      <c r="AJA586"/>
      <c r="AJB586"/>
      <c r="AJC586"/>
      <c r="AJD586"/>
      <c r="AJE586"/>
      <c r="AJF586"/>
      <c r="AJG586"/>
      <c r="AJH586"/>
      <c r="AJI586"/>
      <c r="AJJ586"/>
      <c r="AJK586"/>
      <c r="AJL586"/>
      <c r="AJM586"/>
      <c r="AJN586"/>
      <c r="AJO586"/>
      <c r="AJP586"/>
      <c r="AJQ586"/>
      <c r="AJR586"/>
      <c r="AJS586"/>
      <c r="AJT586"/>
      <c r="AJU586"/>
      <c r="AJV586"/>
      <c r="AJW586"/>
      <c r="AJX586"/>
      <c r="AJY586"/>
      <c r="AJZ586"/>
      <c r="AKA586"/>
      <c r="AKB586"/>
      <c r="AKC586"/>
      <c r="AKD586"/>
      <c r="AKE586"/>
      <c r="AKF586"/>
      <c r="AKG586"/>
      <c r="AKH586"/>
      <c r="AKI586"/>
      <c r="AKJ586"/>
      <c r="AKK586"/>
      <c r="AKL586"/>
      <c r="AKM586"/>
      <c r="AKN586"/>
      <c r="AKO586"/>
      <c r="AKP586"/>
      <c r="AKQ586"/>
      <c r="AKR586"/>
      <c r="AKS586"/>
      <c r="AKT586"/>
      <c r="AKU586"/>
      <c r="AKV586"/>
      <c r="AKW586"/>
      <c r="AKX586"/>
      <c r="AKY586"/>
      <c r="AKZ586"/>
      <c r="ALA586"/>
      <c r="ALB586"/>
      <c r="ALC586"/>
      <c r="ALD586"/>
      <c r="ALE586"/>
      <c r="ALF586"/>
      <c r="ALG586"/>
      <c r="ALH586"/>
      <c r="ALI586"/>
      <c r="ALJ586"/>
      <c r="ALK586"/>
      <c r="ALL586"/>
      <c r="ALM586"/>
      <c r="ALN586"/>
      <c r="ALO586"/>
      <c r="ALP586"/>
      <c r="ALQ586"/>
      <c r="ALR586"/>
      <c r="ALS586"/>
      <c r="ALT586"/>
      <c r="ALU586"/>
      <c r="ALV586"/>
      <c r="ALW586"/>
      <c r="ALX586"/>
      <c r="ALY586"/>
      <c r="ALZ586"/>
      <c r="AMA586"/>
      <c r="AMB586"/>
      <c r="AMC586"/>
      <c r="AMD586"/>
      <c r="AME586"/>
      <c r="AMF586"/>
      <c r="AMG586"/>
      <c r="AMH586"/>
      <c r="AMI586"/>
      <c r="AMJ586"/>
      <c r="AMK586"/>
      <c r="AML586"/>
      <c r="AMM586"/>
    </row>
    <row r="587" spans="1:1027" ht="23.25" customHeight="1">
      <c r="A587" s="655"/>
      <c r="B587" s="655"/>
      <c r="C587" s="263"/>
      <c r="D587" s="263">
        <v>4190</v>
      </c>
      <c r="E587" s="654" t="s">
        <v>392</v>
      </c>
      <c r="F587" s="654"/>
      <c r="G587" s="265">
        <v>15000</v>
      </c>
      <c r="H587" s="265">
        <v>38793</v>
      </c>
      <c r="I587" s="266">
        <v>27370.5</v>
      </c>
      <c r="J587" s="259">
        <f t="shared" si="61"/>
        <v>70.555254814012841</v>
      </c>
      <c r="K587" s="259">
        <f t="shared" si="62"/>
        <v>258.62</v>
      </c>
      <c r="L587" s="313"/>
      <c r="M587" s="313"/>
      <c r="N587" s="313"/>
      <c r="P587" s="267">
        <f t="shared" si="67"/>
        <v>23793</v>
      </c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  <c r="JB587"/>
      <c r="JC587"/>
      <c r="JD587"/>
      <c r="JE587"/>
      <c r="JF587"/>
      <c r="JG587"/>
      <c r="JH587"/>
      <c r="JI587"/>
      <c r="JJ587"/>
      <c r="JK587"/>
      <c r="JL587"/>
      <c r="JM587"/>
      <c r="JN587"/>
      <c r="JO587"/>
      <c r="JP587"/>
      <c r="JQ587"/>
      <c r="JR587"/>
      <c r="JS587"/>
      <c r="JT587"/>
      <c r="JU587"/>
      <c r="JV587"/>
      <c r="JW587"/>
      <c r="JX587"/>
      <c r="JY587"/>
      <c r="JZ587"/>
      <c r="KA587"/>
      <c r="KB587"/>
      <c r="KC587"/>
      <c r="KD587"/>
      <c r="KE587"/>
      <c r="KF587"/>
      <c r="KG587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/>
      <c r="LB587"/>
      <c r="LC587"/>
      <c r="LD587"/>
      <c r="LE587"/>
      <c r="LF587"/>
      <c r="LG587"/>
      <c r="LH587"/>
      <c r="LI587"/>
      <c r="LJ587"/>
      <c r="LK587"/>
      <c r="LL587"/>
      <c r="LM587"/>
      <c r="LN587"/>
      <c r="LO587"/>
      <c r="LP587"/>
      <c r="LQ587"/>
      <c r="LR587"/>
      <c r="LS587"/>
      <c r="LT587"/>
      <c r="LU587"/>
      <c r="LV587"/>
      <c r="LW587"/>
      <c r="LX587"/>
      <c r="LY587"/>
      <c r="LZ587"/>
      <c r="MA587"/>
      <c r="MB587"/>
      <c r="MC587"/>
      <c r="MD587"/>
      <c r="ME587"/>
      <c r="MF587"/>
      <c r="MG587"/>
      <c r="MH587"/>
      <c r="MI587"/>
      <c r="MJ587"/>
      <c r="MK587"/>
      <c r="ML587"/>
      <c r="MM587"/>
      <c r="MN587"/>
      <c r="MO587"/>
      <c r="MP587"/>
      <c r="MQ587"/>
      <c r="MR587"/>
      <c r="MS587"/>
      <c r="MT587"/>
      <c r="MU587"/>
      <c r="MV587"/>
      <c r="MW587"/>
      <c r="MX587"/>
      <c r="MY587"/>
      <c r="MZ587"/>
      <c r="NA587"/>
      <c r="NB587"/>
      <c r="NC587"/>
      <c r="ND587"/>
      <c r="NE587"/>
      <c r="NF587"/>
      <c r="NG587"/>
      <c r="NH587"/>
      <c r="NI587"/>
      <c r="NJ587"/>
      <c r="NK587"/>
      <c r="NL587"/>
      <c r="NM587"/>
      <c r="NN587"/>
      <c r="NO587"/>
      <c r="NP587"/>
      <c r="NQ587"/>
      <c r="NR587"/>
      <c r="NS587"/>
      <c r="NT587"/>
      <c r="NU587"/>
      <c r="NV587"/>
      <c r="NW587"/>
      <c r="NX587"/>
      <c r="NY587"/>
      <c r="NZ587"/>
      <c r="OA587"/>
      <c r="OB587"/>
      <c r="OC587"/>
      <c r="OD587"/>
      <c r="OE587"/>
      <c r="OF587"/>
      <c r="OG587"/>
      <c r="OH587"/>
      <c r="OI587"/>
      <c r="OJ587"/>
      <c r="OK587"/>
      <c r="OL587"/>
      <c r="OM587"/>
      <c r="ON587"/>
      <c r="OO587"/>
      <c r="OP587"/>
      <c r="OQ587"/>
      <c r="OR587"/>
      <c r="OS587"/>
      <c r="OT587"/>
      <c r="OU587"/>
      <c r="OV587"/>
      <c r="OW587"/>
      <c r="OX587"/>
      <c r="OY587"/>
      <c r="OZ587"/>
      <c r="PA587"/>
      <c r="PB587"/>
      <c r="PC587"/>
      <c r="PD587"/>
      <c r="PE587"/>
      <c r="PF587"/>
      <c r="PG587"/>
      <c r="PH587"/>
      <c r="PI587"/>
      <c r="PJ587"/>
      <c r="PK587"/>
      <c r="PL587"/>
      <c r="PM587"/>
      <c r="PN587"/>
      <c r="PO587"/>
      <c r="PP587"/>
      <c r="PQ587"/>
      <c r="PR587"/>
      <c r="PS587"/>
      <c r="PT587"/>
      <c r="PU587"/>
      <c r="PV587"/>
      <c r="PW587"/>
      <c r="PX587"/>
      <c r="PY587"/>
      <c r="PZ587"/>
      <c r="QA587"/>
      <c r="QB587"/>
      <c r="QC587"/>
      <c r="QD587"/>
      <c r="QE587"/>
      <c r="QF587"/>
      <c r="QG587"/>
      <c r="QH587"/>
      <c r="QI587"/>
      <c r="QJ587"/>
      <c r="QK587"/>
      <c r="QL587"/>
      <c r="QM587"/>
      <c r="QN587"/>
      <c r="QO587"/>
      <c r="QP587"/>
      <c r="QQ587"/>
      <c r="QR587"/>
      <c r="QS587"/>
      <c r="QT587"/>
      <c r="QU587"/>
      <c r="QV587"/>
      <c r="QW587"/>
      <c r="QX587"/>
      <c r="QY587"/>
      <c r="QZ587"/>
      <c r="RA587"/>
      <c r="RB587"/>
      <c r="RC587"/>
      <c r="RD587"/>
      <c r="RE587"/>
      <c r="RF587"/>
      <c r="RG587"/>
      <c r="RH587"/>
      <c r="RI587"/>
      <c r="RJ587"/>
      <c r="RK587"/>
      <c r="RL587"/>
      <c r="RM587"/>
      <c r="RN587"/>
      <c r="RO587"/>
      <c r="RP587"/>
      <c r="RQ587"/>
      <c r="RR587"/>
      <c r="RS587"/>
      <c r="RT587"/>
      <c r="RU587"/>
      <c r="RV587"/>
      <c r="RW587"/>
      <c r="RX587"/>
      <c r="RY587"/>
      <c r="RZ587"/>
      <c r="SA587"/>
      <c r="SB587"/>
      <c r="SC587"/>
      <c r="SD587"/>
      <c r="SE587"/>
      <c r="SF587"/>
      <c r="SG587"/>
      <c r="SH587"/>
      <c r="SI587"/>
      <c r="SJ587"/>
      <c r="SK587"/>
      <c r="SL587"/>
      <c r="SM587"/>
      <c r="SN587"/>
      <c r="SO587"/>
      <c r="SP587"/>
      <c r="SQ587"/>
      <c r="SR587"/>
      <c r="SS587"/>
      <c r="ST587"/>
      <c r="SU587"/>
      <c r="SV587"/>
      <c r="SW587"/>
      <c r="SX587"/>
      <c r="SY587"/>
      <c r="SZ587"/>
      <c r="TA587"/>
      <c r="TB587"/>
      <c r="TC587"/>
      <c r="TD587"/>
      <c r="TE587"/>
      <c r="TF587"/>
      <c r="TG587"/>
      <c r="TH587"/>
      <c r="TI587"/>
      <c r="TJ587"/>
      <c r="TK587"/>
      <c r="TL587"/>
      <c r="TM587"/>
      <c r="TN587"/>
      <c r="TO587"/>
      <c r="TP587"/>
      <c r="TQ587"/>
      <c r="TR587"/>
      <c r="TS587"/>
      <c r="TT587"/>
      <c r="TU587"/>
      <c r="TV587"/>
      <c r="TW587"/>
      <c r="TX587"/>
      <c r="TY587"/>
      <c r="TZ587"/>
      <c r="UA587"/>
      <c r="UB587"/>
      <c r="UC587"/>
      <c r="UD587"/>
      <c r="UE587"/>
      <c r="UF587"/>
      <c r="UG587"/>
      <c r="UH587"/>
      <c r="UI587"/>
      <c r="UJ587"/>
      <c r="UK587"/>
      <c r="UL587"/>
      <c r="UM587"/>
      <c r="UN587"/>
      <c r="UO587"/>
      <c r="UP587"/>
      <c r="UQ587"/>
      <c r="UR587"/>
      <c r="US587"/>
      <c r="UT587"/>
      <c r="UU587"/>
      <c r="UV587"/>
      <c r="UW587"/>
      <c r="UX587"/>
      <c r="UY587"/>
      <c r="UZ587"/>
      <c r="VA587"/>
      <c r="VB587"/>
      <c r="VC587"/>
      <c r="VD587"/>
      <c r="VE587"/>
      <c r="VF587"/>
      <c r="VG587"/>
      <c r="VH587"/>
      <c r="VI587"/>
      <c r="VJ587"/>
      <c r="VK587"/>
      <c r="VL587"/>
      <c r="VM587"/>
      <c r="VN587"/>
      <c r="VO587"/>
      <c r="VP587"/>
      <c r="VQ587"/>
      <c r="VR587"/>
      <c r="VS587"/>
      <c r="VT587"/>
      <c r="VU587"/>
      <c r="VV587"/>
      <c r="VW587"/>
      <c r="VX587"/>
      <c r="VY587"/>
      <c r="VZ587"/>
      <c r="WA587"/>
      <c r="WB587"/>
      <c r="WC587"/>
      <c r="WD587"/>
      <c r="WE587"/>
      <c r="WF587"/>
      <c r="WG587"/>
      <c r="WH587"/>
      <c r="WI587"/>
      <c r="WJ587"/>
      <c r="WK587"/>
      <c r="WL587"/>
      <c r="WM587"/>
      <c r="WN587"/>
      <c r="WO587"/>
      <c r="WP587"/>
      <c r="WQ587"/>
      <c r="WR587"/>
      <c r="WS587"/>
      <c r="WT587"/>
      <c r="WU587"/>
      <c r="WV587"/>
      <c r="WW587"/>
      <c r="WX587"/>
      <c r="WY587"/>
      <c r="WZ587"/>
      <c r="XA587"/>
      <c r="XB587"/>
      <c r="XC587"/>
      <c r="XD587"/>
      <c r="XE587"/>
      <c r="XF587"/>
      <c r="XG587"/>
      <c r="XH587"/>
      <c r="XI587"/>
      <c r="XJ587"/>
      <c r="XK587"/>
      <c r="XL587"/>
      <c r="XM587"/>
      <c r="XN587"/>
      <c r="XO587"/>
      <c r="XP587"/>
      <c r="XQ587"/>
      <c r="XR587"/>
      <c r="XS587"/>
      <c r="XT587"/>
      <c r="XU587"/>
      <c r="XV587"/>
      <c r="XW587"/>
      <c r="XX587"/>
      <c r="XY587"/>
      <c r="XZ587"/>
      <c r="YA587"/>
      <c r="YB587"/>
      <c r="YC587"/>
      <c r="YD587"/>
      <c r="YE587"/>
      <c r="YF587"/>
      <c r="YG587"/>
      <c r="YH587"/>
      <c r="YI587"/>
      <c r="YJ587"/>
      <c r="YK587"/>
      <c r="YL587"/>
      <c r="YM587"/>
      <c r="YN587"/>
      <c r="YO587"/>
      <c r="YP587"/>
      <c r="YQ587"/>
      <c r="YR587"/>
      <c r="YS587"/>
      <c r="YT587"/>
      <c r="YU587"/>
      <c r="YV587"/>
      <c r="YW587"/>
      <c r="YX587"/>
      <c r="YY587"/>
      <c r="YZ587"/>
      <c r="ZA587"/>
      <c r="ZB587"/>
      <c r="ZC587"/>
      <c r="ZD587"/>
      <c r="ZE587"/>
      <c r="ZF587"/>
      <c r="ZG587"/>
      <c r="ZH587"/>
      <c r="ZI587"/>
      <c r="ZJ587"/>
      <c r="ZK587"/>
      <c r="ZL587"/>
      <c r="ZM587"/>
      <c r="ZN587"/>
      <c r="ZO587"/>
      <c r="ZP587"/>
      <c r="ZQ587"/>
      <c r="ZR587"/>
      <c r="ZS587"/>
      <c r="ZT587"/>
      <c r="ZU587"/>
      <c r="ZV587"/>
      <c r="ZW587"/>
      <c r="ZX587"/>
      <c r="ZY587"/>
      <c r="ZZ587"/>
      <c r="AAA587"/>
      <c r="AAB587"/>
      <c r="AAC587"/>
      <c r="AAD587"/>
      <c r="AAE587"/>
      <c r="AAF587"/>
      <c r="AAG587"/>
      <c r="AAH587"/>
      <c r="AAI587"/>
      <c r="AAJ587"/>
      <c r="AAK587"/>
      <c r="AAL587"/>
      <c r="AAM587"/>
      <c r="AAN587"/>
      <c r="AAO587"/>
      <c r="AAP587"/>
      <c r="AAQ587"/>
      <c r="AAR587"/>
      <c r="AAS587"/>
      <c r="AAT587"/>
      <c r="AAU587"/>
      <c r="AAV587"/>
      <c r="AAW587"/>
      <c r="AAX587"/>
      <c r="AAY587"/>
      <c r="AAZ587"/>
      <c r="ABA587"/>
      <c r="ABB587"/>
      <c r="ABC587"/>
      <c r="ABD587"/>
      <c r="ABE587"/>
      <c r="ABF587"/>
      <c r="ABG587"/>
      <c r="ABH587"/>
      <c r="ABI587"/>
      <c r="ABJ587"/>
      <c r="ABK587"/>
      <c r="ABL587"/>
      <c r="ABM587"/>
      <c r="ABN587"/>
      <c r="ABO587"/>
      <c r="ABP587"/>
      <c r="ABQ587"/>
      <c r="ABR587"/>
      <c r="ABS587"/>
      <c r="ABT587"/>
      <c r="ABU587"/>
      <c r="ABV587"/>
      <c r="ABW587"/>
      <c r="ABX587"/>
      <c r="ABY587"/>
      <c r="ABZ587"/>
      <c r="ACA587"/>
      <c r="ACB587"/>
      <c r="ACC587"/>
      <c r="ACD587"/>
      <c r="ACE587"/>
      <c r="ACF587"/>
      <c r="ACG587"/>
      <c r="ACH587"/>
      <c r="ACI587"/>
      <c r="ACJ587"/>
      <c r="ACK587"/>
      <c r="ACL587"/>
      <c r="ACM587"/>
      <c r="ACN587"/>
      <c r="ACO587"/>
      <c r="ACP587"/>
      <c r="ACQ587"/>
      <c r="ACR587"/>
      <c r="ACS587"/>
      <c r="ACT587"/>
      <c r="ACU587"/>
      <c r="ACV587"/>
      <c r="ACW587"/>
      <c r="ACX587"/>
      <c r="ACY587"/>
      <c r="ACZ587"/>
      <c r="ADA587"/>
      <c r="ADB587"/>
      <c r="ADC587"/>
      <c r="ADD587"/>
      <c r="ADE587"/>
      <c r="ADF587"/>
      <c r="ADG587"/>
      <c r="ADH587"/>
      <c r="ADI587"/>
      <c r="ADJ587"/>
      <c r="ADK587"/>
      <c r="ADL587"/>
      <c r="ADM587"/>
      <c r="ADN587"/>
      <c r="ADO587"/>
      <c r="ADP587"/>
      <c r="ADQ587"/>
      <c r="ADR587"/>
      <c r="ADS587"/>
      <c r="ADT587"/>
      <c r="ADU587"/>
      <c r="ADV587"/>
      <c r="ADW587"/>
      <c r="ADX587"/>
      <c r="ADY587"/>
      <c r="ADZ587"/>
      <c r="AEA587"/>
      <c r="AEB587"/>
      <c r="AEC587"/>
      <c r="AED587"/>
      <c r="AEE587"/>
      <c r="AEF587"/>
      <c r="AEG587"/>
      <c r="AEH587"/>
      <c r="AEI587"/>
      <c r="AEJ587"/>
      <c r="AEK587"/>
      <c r="AEL587"/>
      <c r="AEM587"/>
      <c r="AEN587"/>
      <c r="AEO587"/>
      <c r="AEP587"/>
      <c r="AEQ587"/>
      <c r="AER587"/>
      <c r="AES587"/>
      <c r="AET587"/>
      <c r="AEU587"/>
      <c r="AEV587"/>
      <c r="AEW587"/>
      <c r="AEX587"/>
      <c r="AEY587"/>
      <c r="AEZ587"/>
      <c r="AFA587"/>
      <c r="AFB587"/>
      <c r="AFC587"/>
      <c r="AFD587"/>
      <c r="AFE587"/>
      <c r="AFF587"/>
      <c r="AFG587"/>
      <c r="AFH587"/>
      <c r="AFI587"/>
      <c r="AFJ587"/>
      <c r="AFK587"/>
      <c r="AFL587"/>
      <c r="AFM587"/>
      <c r="AFN587"/>
      <c r="AFO587"/>
      <c r="AFP587"/>
      <c r="AFQ587"/>
      <c r="AFR587"/>
      <c r="AFS587"/>
      <c r="AFT587"/>
      <c r="AFU587"/>
      <c r="AFV587"/>
      <c r="AFW587"/>
      <c r="AFX587"/>
      <c r="AFY587"/>
      <c r="AFZ587"/>
      <c r="AGA587"/>
      <c r="AGB587"/>
      <c r="AGC587"/>
      <c r="AGD587"/>
      <c r="AGE587"/>
      <c r="AGF587"/>
      <c r="AGG587"/>
      <c r="AGH587"/>
      <c r="AGI587"/>
      <c r="AGJ587"/>
      <c r="AGK587"/>
      <c r="AGL587"/>
      <c r="AGM587"/>
      <c r="AGN587"/>
      <c r="AGO587"/>
      <c r="AGP587"/>
      <c r="AGQ587"/>
      <c r="AGR587"/>
      <c r="AGS587"/>
      <c r="AGT587"/>
      <c r="AGU587"/>
      <c r="AGV587"/>
      <c r="AGW587"/>
      <c r="AGX587"/>
      <c r="AGY587"/>
      <c r="AGZ587"/>
      <c r="AHA587"/>
      <c r="AHB587"/>
      <c r="AHC587"/>
      <c r="AHD587"/>
      <c r="AHE587"/>
      <c r="AHF587"/>
      <c r="AHG587"/>
      <c r="AHH587"/>
      <c r="AHI587"/>
      <c r="AHJ587"/>
      <c r="AHK587"/>
      <c r="AHL587"/>
      <c r="AHM587"/>
      <c r="AHN587"/>
      <c r="AHO587"/>
      <c r="AHP587"/>
      <c r="AHQ587"/>
      <c r="AHR587"/>
      <c r="AHS587"/>
      <c r="AHT587"/>
      <c r="AHU587"/>
      <c r="AHV587"/>
      <c r="AHW587"/>
      <c r="AHX587"/>
      <c r="AHY587"/>
      <c r="AHZ587"/>
      <c r="AIA587"/>
      <c r="AIB587"/>
      <c r="AIC587"/>
      <c r="AID587"/>
      <c r="AIE587"/>
      <c r="AIF587"/>
      <c r="AIG587"/>
      <c r="AIH587"/>
      <c r="AII587"/>
      <c r="AIJ587"/>
      <c r="AIK587"/>
      <c r="AIL587"/>
      <c r="AIM587"/>
      <c r="AIN587"/>
      <c r="AIO587"/>
      <c r="AIP587"/>
      <c r="AIQ587"/>
      <c r="AIR587"/>
      <c r="AIS587"/>
      <c r="AIT587"/>
      <c r="AIU587"/>
      <c r="AIV587"/>
      <c r="AIW587"/>
      <c r="AIX587"/>
      <c r="AIY587"/>
      <c r="AIZ587"/>
      <c r="AJA587"/>
      <c r="AJB587"/>
      <c r="AJC587"/>
      <c r="AJD587"/>
      <c r="AJE587"/>
      <c r="AJF587"/>
      <c r="AJG587"/>
      <c r="AJH587"/>
      <c r="AJI587"/>
      <c r="AJJ587"/>
      <c r="AJK587"/>
      <c r="AJL587"/>
      <c r="AJM587"/>
      <c r="AJN587"/>
      <c r="AJO587"/>
      <c r="AJP587"/>
      <c r="AJQ587"/>
      <c r="AJR587"/>
      <c r="AJS587"/>
      <c r="AJT587"/>
      <c r="AJU587"/>
      <c r="AJV587"/>
      <c r="AJW587"/>
      <c r="AJX587"/>
      <c r="AJY587"/>
      <c r="AJZ587"/>
      <c r="AKA587"/>
      <c r="AKB587"/>
      <c r="AKC587"/>
      <c r="AKD587"/>
      <c r="AKE587"/>
      <c r="AKF587"/>
      <c r="AKG587"/>
      <c r="AKH587"/>
      <c r="AKI587"/>
      <c r="AKJ587"/>
      <c r="AKK587"/>
      <c r="AKL587"/>
      <c r="AKM587"/>
      <c r="AKN587"/>
      <c r="AKO587"/>
      <c r="AKP587"/>
      <c r="AKQ587"/>
      <c r="AKR587"/>
      <c r="AKS587"/>
      <c r="AKT587"/>
      <c r="AKU587"/>
      <c r="AKV587"/>
      <c r="AKW587"/>
      <c r="AKX587"/>
      <c r="AKY587"/>
      <c r="AKZ587"/>
      <c r="ALA587"/>
      <c r="ALB587"/>
      <c r="ALC587"/>
      <c r="ALD587"/>
      <c r="ALE587"/>
      <c r="ALF587"/>
      <c r="ALG587"/>
      <c r="ALH587"/>
      <c r="ALI587"/>
      <c r="ALJ587"/>
      <c r="ALK587"/>
      <c r="ALL587"/>
      <c r="ALM587"/>
      <c r="ALN587"/>
      <c r="ALO587"/>
      <c r="ALP587"/>
      <c r="ALQ587"/>
      <c r="ALR587"/>
      <c r="ALS587"/>
      <c r="ALT587"/>
      <c r="ALU587"/>
      <c r="ALV587"/>
      <c r="ALW587"/>
      <c r="ALX587"/>
      <c r="ALY587"/>
      <c r="ALZ587"/>
      <c r="AMA587"/>
      <c r="AMB587"/>
      <c r="AMC587"/>
      <c r="AMD587"/>
      <c r="AME587"/>
      <c r="AMF587"/>
      <c r="AMG587"/>
      <c r="AMH587"/>
      <c r="AMI587"/>
      <c r="AMJ587"/>
      <c r="AMK587"/>
      <c r="AML587"/>
      <c r="AMM587"/>
    </row>
    <row r="588" spans="1:1027" ht="29.25" customHeight="1">
      <c r="A588" s="655"/>
      <c r="B588" s="655"/>
      <c r="C588" s="263"/>
      <c r="D588" s="263">
        <v>4210</v>
      </c>
      <c r="E588" s="654" t="s">
        <v>225</v>
      </c>
      <c r="F588" s="654"/>
      <c r="G588" s="265">
        <v>141000</v>
      </c>
      <c r="H588" s="265">
        <v>241000</v>
      </c>
      <c r="I588" s="266">
        <v>190105.95</v>
      </c>
      <c r="J588" s="259">
        <f t="shared" si="61"/>
        <v>78.882136929460586</v>
      </c>
      <c r="K588" s="259">
        <f t="shared" si="62"/>
        <v>170.92198581560282</v>
      </c>
      <c r="L588" s="313"/>
      <c r="M588" s="313"/>
      <c r="N588" s="313"/>
      <c r="P588" s="267">
        <f t="shared" si="67"/>
        <v>100000</v>
      </c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  <c r="IY588"/>
      <c r="IZ588"/>
      <c r="JA588"/>
      <c r="JB588"/>
      <c r="JC588"/>
      <c r="JD588"/>
      <c r="JE588"/>
      <c r="JF588"/>
      <c r="JG588"/>
      <c r="JH588"/>
      <c r="JI588"/>
      <c r="JJ588"/>
      <c r="JK588"/>
      <c r="JL588"/>
      <c r="JM588"/>
      <c r="JN588"/>
      <c r="JO588"/>
      <c r="JP588"/>
      <c r="JQ588"/>
      <c r="JR588"/>
      <c r="JS588"/>
      <c r="JT588"/>
      <c r="JU588"/>
      <c r="JV588"/>
      <c r="JW588"/>
      <c r="JX588"/>
      <c r="JY588"/>
      <c r="JZ588"/>
      <c r="KA588"/>
      <c r="KB588"/>
      <c r="KC588"/>
      <c r="KD588"/>
      <c r="KE588"/>
      <c r="KF588"/>
      <c r="KG588"/>
      <c r="KH588"/>
      <c r="KI588"/>
      <c r="KJ588"/>
      <c r="KK588"/>
      <c r="KL588"/>
      <c r="KM588"/>
      <c r="KN588"/>
      <c r="KO588"/>
      <c r="KP588"/>
      <c r="KQ588"/>
      <c r="KR588"/>
      <c r="KS588"/>
      <c r="KT588"/>
      <c r="KU588"/>
      <c r="KV588"/>
      <c r="KW588"/>
      <c r="KX588"/>
      <c r="KY588"/>
      <c r="KZ588"/>
      <c r="LA588"/>
      <c r="LB588"/>
      <c r="LC588"/>
      <c r="LD588"/>
      <c r="LE588"/>
      <c r="LF588"/>
      <c r="LG588"/>
      <c r="LH588"/>
      <c r="LI588"/>
      <c r="LJ588"/>
      <c r="LK588"/>
      <c r="LL588"/>
      <c r="LM588"/>
      <c r="LN588"/>
      <c r="LO588"/>
      <c r="LP588"/>
      <c r="LQ588"/>
      <c r="LR588"/>
      <c r="LS588"/>
      <c r="LT588"/>
      <c r="LU588"/>
      <c r="LV588"/>
      <c r="LW588"/>
      <c r="LX588"/>
      <c r="LY588"/>
      <c r="LZ588"/>
      <c r="MA588"/>
      <c r="MB588"/>
      <c r="MC588"/>
      <c r="MD588"/>
      <c r="ME588"/>
      <c r="MF588"/>
      <c r="MG588"/>
      <c r="MH588"/>
      <c r="MI588"/>
      <c r="MJ588"/>
      <c r="MK588"/>
      <c r="ML588"/>
      <c r="MM588"/>
      <c r="MN588"/>
      <c r="MO588"/>
      <c r="MP588"/>
      <c r="MQ588"/>
      <c r="MR588"/>
      <c r="MS588"/>
      <c r="MT588"/>
      <c r="MU588"/>
      <c r="MV588"/>
      <c r="MW588"/>
      <c r="MX588"/>
      <c r="MY588"/>
      <c r="MZ588"/>
      <c r="NA588"/>
      <c r="NB588"/>
      <c r="NC588"/>
      <c r="ND588"/>
      <c r="NE588"/>
      <c r="NF588"/>
      <c r="NG588"/>
      <c r="NH588"/>
      <c r="NI588"/>
      <c r="NJ588"/>
      <c r="NK588"/>
      <c r="NL588"/>
      <c r="NM588"/>
      <c r="NN588"/>
      <c r="NO588"/>
      <c r="NP588"/>
      <c r="NQ588"/>
      <c r="NR588"/>
      <c r="NS588"/>
      <c r="NT588"/>
      <c r="NU588"/>
      <c r="NV588"/>
      <c r="NW588"/>
      <c r="NX588"/>
      <c r="NY588"/>
      <c r="NZ588"/>
      <c r="OA588"/>
      <c r="OB588"/>
      <c r="OC588"/>
      <c r="OD588"/>
      <c r="OE588"/>
      <c r="OF588"/>
      <c r="OG588"/>
      <c r="OH588"/>
      <c r="OI588"/>
      <c r="OJ588"/>
      <c r="OK588"/>
      <c r="OL588"/>
      <c r="OM588"/>
      <c r="ON588"/>
      <c r="OO588"/>
      <c r="OP588"/>
      <c r="OQ588"/>
      <c r="OR588"/>
      <c r="OS588"/>
      <c r="OT588"/>
      <c r="OU588"/>
      <c r="OV588"/>
      <c r="OW588"/>
      <c r="OX588"/>
      <c r="OY588"/>
      <c r="OZ588"/>
      <c r="PA588"/>
      <c r="PB588"/>
      <c r="PC588"/>
      <c r="PD588"/>
      <c r="PE588"/>
      <c r="PF588"/>
      <c r="PG588"/>
      <c r="PH588"/>
      <c r="PI588"/>
      <c r="PJ588"/>
      <c r="PK588"/>
      <c r="PL588"/>
      <c r="PM588"/>
      <c r="PN588"/>
      <c r="PO588"/>
      <c r="PP588"/>
      <c r="PQ588"/>
      <c r="PR588"/>
      <c r="PS588"/>
      <c r="PT588"/>
      <c r="PU588"/>
      <c r="PV588"/>
      <c r="PW588"/>
      <c r="PX588"/>
      <c r="PY588"/>
      <c r="PZ588"/>
      <c r="QA588"/>
      <c r="QB588"/>
      <c r="QC588"/>
      <c r="QD588"/>
      <c r="QE588"/>
      <c r="QF588"/>
      <c r="QG588"/>
      <c r="QH588"/>
      <c r="QI588"/>
      <c r="QJ588"/>
      <c r="QK588"/>
      <c r="QL588"/>
      <c r="QM588"/>
      <c r="QN588"/>
      <c r="QO588"/>
      <c r="QP588"/>
      <c r="QQ588"/>
      <c r="QR588"/>
      <c r="QS588"/>
      <c r="QT588"/>
      <c r="QU588"/>
      <c r="QV588"/>
      <c r="QW588"/>
      <c r="QX588"/>
      <c r="QY588"/>
      <c r="QZ588"/>
      <c r="RA588"/>
      <c r="RB588"/>
      <c r="RC588"/>
      <c r="RD588"/>
      <c r="RE588"/>
      <c r="RF588"/>
      <c r="RG588"/>
      <c r="RH588"/>
      <c r="RI588"/>
      <c r="RJ588"/>
      <c r="RK588"/>
      <c r="RL588"/>
      <c r="RM588"/>
      <c r="RN588"/>
      <c r="RO588"/>
      <c r="RP588"/>
      <c r="RQ588"/>
      <c r="RR588"/>
      <c r="RS588"/>
      <c r="RT588"/>
      <c r="RU588"/>
      <c r="RV588"/>
      <c r="RW588"/>
      <c r="RX588"/>
      <c r="RY588"/>
      <c r="RZ588"/>
      <c r="SA588"/>
      <c r="SB588"/>
      <c r="SC588"/>
      <c r="SD588"/>
      <c r="SE588"/>
      <c r="SF588"/>
      <c r="SG588"/>
      <c r="SH588"/>
      <c r="SI588"/>
      <c r="SJ588"/>
      <c r="SK588"/>
      <c r="SL588"/>
      <c r="SM588"/>
      <c r="SN588"/>
      <c r="SO588"/>
      <c r="SP588"/>
      <c r="SQ588"/>
      <c r="SR588"/>
      <c r="SS588"/>
      <c r="ST588"/>
      <c r="SU588"/>
      <c r="SV588"/>
      <c r="SW588"/>
      <c r="SX588"/>
      <c r="SY588"/>
      <c r="SZ588"/>
      <c r="TA588"/>
      <c r="TB588"/>
      <c r="TC588"/>
      <c r="TD588"/>
      <c r="TE588"/>
      <c r="TF588"/>
      <c r="TG588"/>
      <c r="TH588"/>
      <c r="TI588"/>
      <c r="TJ588"/>
      <c r="TK588"/>
      <c r="TL588"/>
      <c r="TM588"/>
      <c r="TN588"/>
      <c r="TO588"/>
      <c r="TP588"/>
      <c r="TQ588"/>
      <c r="TR588"/>
      <c r="TS588"/>
      <c r="TT588"/>
      <c r="TU588"/>
      <c r="TV588"/>
      <c r="TW588"/>
      <c r="TX588"/>
      <c r="TY588"/>
      <c r="TZ588"/>
      <c r="UA588"/>
      <c r="UB588"/>
      <c r="UC588"/>
      <c r="UD588"/>
      <c r="UE588"/>
      <c r="UF588"/>
      <c r="UG588"/>
      <c r="UH588"/>
      <c r="UI588"/>
      <c r="UJ588"/>
      <c r="UK588"/>
      <c r="UL588"/>
      <c r="UM588"/>
      <c r="UN588"/>
      <c r="UO588"/>
      <c r="UP588"/>
      <c r="UQ588"/>
      <c r="UR588"/>
      <c r="US588"/>
      <c r="UT588"/>
      <c r="UU588"/>
      <c r="UV588"/>
      <c r="UW588"/>
      <c r="UX588"/>
      <c r="UY588"/>
      <c r="UZ588"/>
      <c r="VA588"/>
      <c r="VB588"/>
      <c r="VC588"/>
      <c r="VD588"/>
      <c r="VE588"/>
      <c r="VF588"/>
      <c r="VG588"/>
      <c r="VH588"/>
      <c r="VI588"/>
      <c r="VJ588"/>
      <c r="VK588"/>
      <c r="VL588"/>
      <c r="VM588"/>
      <c r="VN588"/>
      <c r="VO588"/>
      <c r="VP588"/>
      <c r="VQ588"/>
      <c r="VR588"/>
      <c r="VS588"/>
      <c r="VT588"/>
      <c r="VU588"/>
      <c r="VV588"/>
      <c r="VW588"/>
      <c r="VX588"/>
      <c r="VY588"/>
      <c r="VZ588"/>
      <c r="WA588"/>
      <c r="WB588"/>
      <c r="WC588"/>
      <c r="WD588"/>
      <c r="WE588"/>
      <c r="WF588"/>
      <c r="WG588"/>
      <c r="WH588"/>
      <c r="WI588"/>
      <c r="WJ588"/>
      <c r="WK588"/>
      <c r="WL588"/>
      <c r="WM588"/>
      <c r="WN588"/>
      <c r="WO588"/>
      <c r="WP588"/>
      <c r="WQ588"/>
      <c r="WR588"/>
      <c r="WS588"/>
      <c r="WT588"/>
      <c r="WU588"/>
      <c r="WV588"/>
      <c r="WW588"/>
      <c r="WX588"/>
      <c r="WY588"/>
      <c r="WZ588"/>
      <c r="XA588"/>
      <c r="XB588"/>
      <c r="XC588"/>
      <c r="XD588"/>
      <c r="XE588"/>
      <c r="XF588"/>
      <c r="XG588"/>
      <c r="XH588"/>
      <c r="XI588"/>
      <c r="XJ588"/>
      <c r="XK588"/>
      <c r="XL588"/>
      <c r="XM588"/>
      <c r="XN588"/>
      <c r="XO588"/>
      <c r="XP588"/>
      <c r="XQ588"/>
      <c r="XR588"/>
      <c r="XS588"/>
      <c r="XT588"/>
      <c r="XU588"/>
      <c r="XV588"/>
      <c r="XW588"/>
      <c r="XX588"/>
      <c r="XY588"/>
      <c r="XZ588"/>
      <c r="YA588"/>
      <c r="YB588"/>
      <c r="YC588"/>
      <c r="YD588"/>
      <c r="YE588"/>
      <c r="YF588"/>
      <c r="YG588"/>
      <c r="YH588"/>
      <c r="YI588"/>
      <c r="YJ588"/>
      <c r="YK588"/>
      <c r="YL588"/>
      <c r="YM588"/>
      <c r="YN588"/>
      <c r="YO588"/>
      <c r="YP588"/>
      <c r="YQ588"/>
      <c r="YR588"/>
      <c r="YS588"/>
      <c r="YT588"/>
      <c r="YU588"/>
      <c r="YV588"/>
      <c r="YW588"/>
      <c r="YX588"/>
      <c r="YY588"/>
      <c r="YZ588"/>
      <c r="ZA588"/>
      <c r="ZB588"/>
      <c r="ZC588"/>
      <c r="ZD588"/>
      <c r="ZE588"/>
      <c r="ZF588"/>
      <c r="ZG588"/>
      <c r="ZH588"/>
      <c r="ZI588"/>
      <c r="ZJ588"/>
      <c r="ZK588"/>
      <c r="ZL588"/>
      <c r="ZM588"/>
      <c r="ZN588"/>
      <c r="ZO588"/>
      <c r="ZP588"/>
      <c r="ZQ588"/>
      <c r="ZR588"/>
      <c r="ZS588"/>
      <c r="ZT588"/>
      <c r="ZU588"/>
      <c r="ZV588"/>
      <c r="ZW588"/>
      <c r="ZX588"/>
      <c r="ZY588"/>
      <c r="ZZ588"/>
      <c r="AAA588"/>
      <c r="AAB588"/>
      <c r="AAC588"/>
      <c r="AAD588"/>
      <c r="AAE588"/>
      <c r="AAF588"/>
      <c r="AAG588"/>
      <c r="AAH588"/>
      <c r="AAI588"/>
      <c r="AAJ588"/>
      <c r="AAK588"/>
      <c r="AAL588"/>
      <c r="AAM588"/>
      <c r="AAN588"/>
      <c r="AAO588"/>
      <c r="AAP588"/>
      <c r="AAQ588"/>
      <c r="AAR588"/>
      <c r="AAS588"/>
      <c r="AAT588"/>
      <c r="AAU588"/>
      <c r="AAV588"/>
      <c r="AAW588"/>
      <c r="AAX588"/>
      <c r="AAY588"/>
      <c r="AAZ588"/>
      <c r="ABA588"/>
      <c r="ABB588"/>
      <c r="ABC588"/>
      <c r="ABD588"/>
      <c r="ABE588"/>
      <c r="ABF588"/>
      <c r="ABG588"/>
      <c r="ABH588"/>
      <c r="ABI588"/>
      <c r="ABJ588"/>
      <c r="ABK588"/>
      <c r="ABL588"/>
      <c r="ABM588"/>
      <c r="ABN588"/>
      <c r="ABO588"/>
      <c r="ABP588"/>
      <c r="ABQ588"/>
      <c r="ABR588"/>
      <c r="ABS588"/>
      <c r="ABT588"/>
      <c r="ABU588"/>
      <c r="ABV588"/>
      <c r="ABW588"/>
      <c r="ABX588"/>
      <c r="ABY588"/>
      <c r="ABZ588"/>
      <c r="ACA588"/>
      <c r="ACB588"/>
      <c r="ACC588"/>
      <c r="ACD588"/>
      <c r="ACE588"/>
      <c r="ACF588"/>
      <c r="ACG588"/>
      <c r="ACH588"/>
      <c r="ACI588"/>
      <c r="ACJ588"/>
      <c r="ACK588"/>
      <c r="ACL588"/>
      <c r="ACM588"/>
      <c r="ACN588"/>
      <c r="ACO588"/>
      <c r="ACP588"/>
      <c r="ACQ588"/>
      <c r="ACR588"/>
      <c r="ACS588"/>
      <c r="ACT588"/>
      <c r="ACU588"/>
      <c r="ACV588"/>
      <c r="ACW588"/>
      <c r="ACX588"/>
      <c r="ACY588"/>
      <c r="ACZ588"/>
      <c r="ADA588"/>
      <c r="ADB588"/>
      <c r="ADC588"/>
      <c r="ADD588"/>
      <c r="ADE588"/>
      <c r="ADF588"/>
      <c r="ADG588"/>
      <c r="ADH588"/>
      <c r="ADI588"/>
      <c r="ADJ588"/>
      <c r="ADK588"/>
      <c r="ADL588"/>
      <c r="ADM588"/>
      <c r="ADN588"/>
      <c r="ADO588"/>
      <c r="ADP588"/>
      <c r="ADQ588"/>
      <c r="ADR588"/>
      <c r="ADS588"/>
      <c r="ADT588"/>
      <c r="ADU588"/>
      <c r="ADV588"/>
      <c r="ADW588"/>
      <c r="ADX588"/>
      <c r="ADY588"/>
      <c r="ADZ588"/>
      <c r="AEA588"/>
      <c r="AEB588"/>
      <c r="AEC588"/>
      <c r="AED588"/>
      <c r="AEE588"/>
      <c r="AEF588"/>
      <c r="AEG588"/>
      <c r="AEH588"/>
      <c r="AEI588"/>
      <c r="AEJ588"/>
      <c r="AEK588"/>
      <c r="AEL588"/>
      <c r="AEM588"/>
      <c r="AEN588"/>
      <c r="AEO588"/>
      <c r="AEP588"/>
      <c r="AEQ588"/>
      <c r="AER588"/>
      <c r="AES588"/>
      <c r="AET588"/>
      <c r="AEU588"/>
      <c r="AEV588"/>
      <c r="AEW588"/>
      <c r="AEX588"/>
      <c r="AEY588"/>
      <c r="AEZ588"/>
      <c r="AFA588"/>
      <c r="AFB588"/>
      <c r="AFC588"/>
      <c r="AFD588"/>
      <c r="AFE588"/>
      <c r="AFF588"/>
      <c r="AFG588"/>
      <c r="AFH588"/>
      <c r="AFI588"/>
      <c r="AFJ588"/>
      <c r="AFK588"/>
      <c r="AFL588"/>
      <c r="AFM588"/>
      <c r="AFN588"/>
      <c r="AFO588"/>
      <c r="AFP588"/>
      <c r="AFQ588"/>
      <c r="AFR588"/>
      <c r="AFS588"/>
      <c r="AFT588"/>
      <c r="AFU588"/>
      <c r="AFV588"/>
      <c r="AFW588"/>
      <c r="AFX588"/>
      <c r="AFY588"/>
      <c r="AFZ588"/>
      <c r="AGA588"/>
      <c r="AGB588"/>
      <c r="AGC588"/>
      <c r="AGD588"/>
      <c r="AGE588"/>
      <c r="AGF588"/>
      <c r="AGG588"/>
      <c r="AGH588"/>
      <c r="AGI588"/>
      <c r="AGJ588"/>
      <c r="AGK588"/>
      <c r="AGL588"/>
      <c r="AGM588"/>
      <c r="AGN588"/>
      <c r="AGO588"/>
      <c r="AGP588"/>
      <c r="AGQ588"/>
      <c r="AGR588"/>
      <c r="AGS588"/>
      <c r="AGT588"/>
      <c r="AGU588"/>
      <c r="AGV588"/>
      <c r="AGW588"/>
      <c r="AGX588"/>
      <c r="AGY588"/>
      <c r="AGZ588"/>
      <c r="AHA588"/>
      <c r="AHB588"/>
      <c r="AHC588"/>
      <c r="AHD588"/>
      <c r="AHE588"/>
      <c r="AHF588"/>
      <c r="AHG588"/>
      <c r="AHH588"/>
      <c r="AHI588"/>
      <c r="AHJ588"/>
      <c r="AHK588"/>
      <c r="AHL588"/>
      <c r="AHM588"/>
      <c r="AHN588"/>
      <c r="AHO588"/>
      <c r="AHP588"/>
      <c r="AHQ588"/>
      <c r="AHR588"/>
      <c r="AHS588"/>
      <c r="AHT588"/>
      <c r="AHU588"/>
      <c r="AHV588"/>
      <c r="AHW588"/>
      <c r="AHX588"/>
      <c r="AHY588"/>
      <c r="AHZ588"/>
      <c r="AIA588"/>
      <c r="AIB588"/>
      <c r="AIC588"/>
      <c r="AID588"/>
      <c r="AIE588"/>
      <c r="AIF588"/>
      <c r="AIG588"/>
      <c r="AIH588"/>
      <c r="AII588"/>
      <c r="AIJ588"/>
      <c r="AIK588"/>
      <c r="AIL588"/>
      <c r="AIM588"/>
      <c r="AIN588"/>
      <c r="AIO588"/>
      <c r="AIP588"/>
      <c r="AIQ588"/>
      <c r="AIR588"/>
      <c r="AIS588"/>
      <c r="AIT588"/>
      <c r="AIU588"/>
      <c r="AIV588"/>
      <c r="AIW588"/>
      <c r="AIX588"/>
      <c r="AIY588"/>
      <c r="AIZ588"/>
      <c r="AJA588"/>
      <c r="AJB588"/>
      <c r="AJC588"/>
      <c r="AJD588"/>
      <c r="AJE588"/>
      <c r="AJF588"/>
      <c r="AJG588"/>
      <c r="AJH588"/>
      <c r="AJI588"/>
      <c r="AJJ588"/>
      <c r="AJK588"/>
      <c r="AJL588"/>
      <c r="AJM588"/>
      <c r="AJN588"/>
      <c r="AJO588"/>
      <c r="AJP588"/>
      <c r="AJQ588"/>
      <c r="AJR588"/>
      <c r="AJS588"/>
      <c r="AJT588"/>
      <c r="AJU588"/>
      <c r="AJV588"/>
      <c r="AJW588"/>
      <c r="AJX588"/>
      <c r="AJY588"/>
      <c r="AJZ588"/>
      <c r="AKA588"/>
      <c r="AKB588"/>
      <c r="AKC588"/>
      <c r="AKD588"/>
      <c r="AKE588"/>
      <c r="AKF588"/>
      <c r="AKG588"/>
      <c r="AKH588"/>
      <c r="AKI588"/>
      <c r="AKJ588"/>
      <c r="AKK588"/>
      <c r="AKL588"/>
      <c r="AKM588"/>
      <c r="AKN588"/>
      <c r="AKO588"/>
      <c r="AKP588"/>
      <c r="AKQ588"/>
      <c r="AKR588"/>
      <c r="AKS588"/>
      <c r="AKT588"/>
      <c r="AKU588"/>
      <c r="AKV588"/>
      <c r="AKW588"/>
      <c r="AKX588"/>
      <c r="AKY588"/>
      <c r="AKZ588"/>
      <c r="ALA588"/>
      <c r="ALB588"/>
      <c r="ALC588"/>
      <c r="ALD588"/>
      <c r="ALE588"/>
      <c r="ALF588"/>
      <c r="ALG588"/>
      <c r="ALH588"/>
      <c r="ALI588"/>
      <c r="ALJ588"/>
      <c r="ALK588"/>
      <c r="ALL588"/>
      <c r="ALM588"/>
      <c r="ALN588"/>
      <c r="ALO588"/>
      <c r="ALP588"/>
      <c r="ALQ588"/>
      <c r="ALR588"/>
      <c r="ALS588"/>
      <c r="ALT588"/>
      <c r="ALU588"/>
      <c r="ALV588"/>
      <c r="ALW588"/>
      <c r="ALX588"/>
      <c r="ALY588"/>
      <c r="ALZ588"/>
      <c r="AMA588"/>
      <c r="AMB588"/>
      <c r="AMC588"/>
      <c r="AMD588"/>
      <c r="AME588"/>
      <c r="AMF588"/>
      <c r="AMG588"/>
      <c r="AMH588"/>
      <c r="AMI588"/>
      <c r="AMJ588"/>
      <c r="AMK588"/>
      <c r="AML588"/>
      <c r="AMM588"/>
    </row>
    <row r="589" spans="1:1027" ht="26.85" customHeight="1">
      <c r="A589" s="655"/>
      <c r="B589" s="655"/>
      <c r="C589" s="263"/>
      <c r="D589" s="263">
        <v>4260</v>
      </c>
      <c r="E589" s="654" t="s">
        <v>230</v>
      </c>
      <c r="F589" s="654"/>
      <c r="G589" s="265">
        <v>628154</v>
      </c>
      <c r="H589" s="265">
        <v>628154</v>
      </c>
      <c r="I589" s="266">
        <v>370919.67999999999</v>
      </c>
      <c r="J589" s="259">
        <f t="shared" si="61"/>
        <v>59.049163103315429</v>
      </c>
      <c r="K589" s="259">
        <f t="shared" si="62"/>
        <v>100</v>
      </c>
      <c r="L589" s="313"/>
      <c r="M589" s="313"/>
      <c r="N589" s="313"/>
      <c r="P589" s="267">
        <f t="shared" si="67"/>
        <v>0</v>
      </c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  <c r="IW589"/>
      <c r="IX589"/>
      <c r="IY589"/>
      <c r="IZ589"/>
      <c r="JA589"/>
      <c r="JB589"/>
      <c r="JC589"/>
      <c r="JD589"/>
      <c r="JE589"/>
      <c r="JF589"/>
      <c r="JG589"/>
      <c r="JH589"/>
      <c r="JI589"/>
      <c r="JJ589"/>
      <c r="JK589"/>
      <c r="JL589"/>
      <c r="JM589"/>
      <c r="JN589"/>
      <c r="JO589"/>
      <c r="JP589"/>
      <c r="JQ589"/>
      <c r="JR589"/>
      <c r="JS589"/>
      <c r="JT589"/>
      <c r="JU589"/>
      <c r="JV589"/>
      <c r="JW589"/>
      <c r="JX589"/>
      <c r="JY589"/>
      <c r="JZ589"/>
      <c r="KA589"/>
      <c r="KB589"/>
      <c r="KC589"/>
      <c r="KD589"/>
      <c r="KE589"/>
      <c r="KF589"/>
      <c r="KG589"/>
      <c r="KH589"/>
      <c r="KI589"/>
      <c r="KJ589"/>
      <c r="KK589"/>
      <c r="KL589"/>
      <c r="KM589"/>
      <c r="KN589"/>
      <c r="KO589"/>
      <c r="KP589"/>
      <c r="KQ589"/>
      <c r="KR589"/>
      <c r="KS589"/>
      <c r="KT589"/>
      <c r="KU589"/>
      <c r="KV589"/>
      <c r="KW589"/>
      <c r="KX589"/>
      <c r="KY589"/>
      <c r="KZ589"/>
      <c r="LA589"/>
      <c r="LB589"/>
      <c r="LC589"/>
      <c r="LD589"/>
      <c r="LE589"/>
      <c r="LF589"/>
      <c r="LG589"/>
      <c r="LH589"/>
      <c r="LI589"/>
      <c r="LJ589"/>
      <c r="LK589"/>
      <c r="LL589"/>
      <c r="LM589"/>
      <c r="LN589"/>
      <c r="LO589"/>
      <c r="LP589"/>
      <c r="LQ589"/>
      <c r="LR589"/>
      <c r="LS589"/>
      <c r="LT589"/>
      <c r="LU589"/>
      <c r="LV589"/>
      <c r="LW589"/>
      <c r="LX589"/>
      <c r="LY589"/>
      <c r="LZ589"/>
      <c r="MA589"/>
      <c r="MB589"/>
      <c r="MC589"/>
      <c r="MD589"/>
      <c r="ME589"/>
      <c r="MF589"/>
      <c r="MG589"/>
      <c r="MH589"/>
      <c r="MI589"/>
      <c r="MJ589"/>
      <c r="MK589"/>
      <c r="ML589"/>
      <c r="MM589"/>
      <c r="MN589"/>
      <c r="MO589"/>
      <c r="MP589"/>
      <c r="MQ589"/>
      <c r="MR589"/>
      <c r="MS589"/>
      <c r="MT589"/>
      <c r="MU589"/>
      <c r="MV589"/>
      <c r="MW589"/>
      <c r="MX589"/>
      <c r="MY589"/>
      <c r="MZ589"/>
      <c r="NA589"/>
      <c r="NB589"/>
      <c r="NC589"/>
      <c r="ND589"/>
      <c r="NE589"/>
      <c r="NF589"/>
      <c r="NG589"/>
      <c r="NH589"/>
      <c r="NI589"/>
      <c r="NJ589"/>
      <c r="NK589"/>
      <c r="NL589"/>
      <c r="NM589"/>
      <c r="NN589"/>
      <c r="NO589"/>
      <c r="NP589"/>
      <c r="NQ589"/>
      <c r="NR589"/>
      <c r="NS589"/>
      <c r="NT589"/>
      <c r="NU589"/>
      <c r="NV589"/>
      <c r="NW589"/>
      <c r="NX589"/>
      <c r="NY589"/>
      <c r="NZ589"/>
      <c r="OA589"/>
      <c r="OB589"/>
      <c r="OC589"/>
      <c r="OD589"/>
      <c r="OE589"/>
      <c r="OF589"/>
      <c r="OG589"/>
      <c r="OH589"/>
      <c r="OI589"/>
      <c r="OJ589"/>
      <c r="OK589"/>
      <c r="OL589"/>
      <c r="OM589"/>
      <c r="ON589"/>
      <c r="OO589"/>
      <c r="OP589"/>
      <c r="OQ589"/>
      <c r="OR589"/>
      <c r="OS589"/>
      <c r="OT589"/>
      <c r="OU589"/>
      <c r="OV589"/>
      <c r="OW589"/>
      <c r="OX589"/>
      <c r="OY589"/>
      <c r="OZ589"/>
      <c r="PA589"/>
      <c r="PB589"/>
      <c r="PC589"/>
      <c r="PD589"/>
      <c r="PE589"/>
      <c r="PF589"/>
      <c r="PG589"/>
      <c r="PH589"/>
      <c r="PI589"/>
      <c r="PJ589"/>
      <c r="PK589"/>
      <c r="PL589"/>
      <c r="PM589"/>
      <c r="PN589"/>
      <c r="PO589"/>
      <c r="PP589"/>
      <c r="PQ589"/>
      <c r="PR589"/>
      <c r="PS589"/>
      <c r="PT589"/>
      <c r="PU589"/>
      <c r="PV589"/>
      <c r="PW589"/>
      <c r="PX589"/>
      <c r="PY589"/>
      <c r="PZ589"/>
      <c r="QA589"/>
      <c r="QB589"/>
      <c r="QC589"/>
      <c r="QD589"/>
      <c r="QE589"/>
      <c r="QF589"/>
      <c r="QG589"/>
      <c r="QH589"/>
      <c r="QI589"/>
      <c r="QJ589"/>
      <c r="QK589"/>
      <c r="QL589"/>
      <c r="QM589"/>
      <c r="QN589"/>
      <c r="QO589"/>
      <c r="QP589"/>
      <c r="QQ589"/>
      <c r="QR589"/>
      <c r="QS589"/>
      <c r="QT589"/>
      <c r="QU589"/>
      <c r="QV589"/>
      <c r="QW589"/>
      <c r="QX589"/>
      <c r="QY589"/>
      <c r="QZ589"/>
      <c r="RA589"/>
      <c r="RB589"/>
      <c r="RC589"/>
      <c r="RD589"/>
      <c r="RE589"/>
      <c r="RF589"/>
      <c r="RG589"/>
      <c r="RH589"/>
      <c r="RI589"/>
      <c r="RJ589"/>
      <c r="RK589"/>
      <c r="RL589"/>
      <c r="RM589"/>
      <c r="RN589"/>
      <c r="RO589"/>
      <c r="RP589"/>
      <c r="RQ589"/>
      <c r="RR589"/>
      <c r="RS589"/>
      <c r="RT589"/>
      <c r="RU589"/>
      <c r="RV589"/>
      <c r="RW589"/>
      <c r="RX589"/>
      <c r="RY589"/>
      <c r="RZ589"/>
      <c r="SA589"/>
      <c r="SB589"/>
      <c r="SC589"/>
      <c r="SD589"/>
      <c r="SE589"/>
      <c r="SF589"/>
      <c r="SG589"/>
      <c r="SH589"/>
      <c r="SI589"/>
      <c r="SJ589"/>
      <c r="SK589"/>
      <c r="SL589"/>
      <c r="SM589"/>
      <c r="SN589"/>
      <c r="SO589"/>
      <c r="SP589"/>
      <c r="SQ589"/>
      <c r="SR589"/>
      <c r="SS589"/>
      <c r="ST589"/>
      <c r="SU589"/>
      <c r="SV589"/>
      <c r="SW589"/>
      <c r="SX589"/>
      <c r="SY589"/>
      <c r="SZ589"/>
      <c r="TA589"/>
      <c r="TB589"/>
      <c r="TC589"/>
      <c r="TD589"/>
      <c r="TE589"/>
      <c r="TF589"/>
      <c r="TG589"/>
      <c r="TH589"/>
      <c r="TI589"/>
      <c r="TJ589"/>
      <c r="TK589"/>
      <c r="TL589"/>
      <c r="TM589"/>
      <c r="TN589"/>
      <c r="TO589"/>
      <c r="TP589"/>
      <c r="TQ589"/>
      <c r="TR589"/>
      <c r="TS589"/>
      <c r="TT589"/>
      <c r="TU589"/>
      <c r="TV589"/>
      <c r="TW589"/>
      <c r="TX589"/>
      <c r="TY589"/>
      <c r="TZ589"/>
      <c r="UA589"/>
      <c r="UB589"/>
      <c r="UC589"/>
      <c r="UD589"/>
      <c r="UE589"/>
      <c r="UF589"/>
      <c r="UG589"/>
      <c r="UH589"/>
      <c r="UI589"/>
      <c r="UJ589"/>
      <c r="UK589"/>
      <c r="UL589"/>
      <c r="UM589"/>
      <c r="UN589"/>
      <c r="UO589"/>
      <c r="UP589"/>
      <c r="UQ589"/>
      <c r="UR589"/>
      <c r="US589"/>
      <c r="UT589"/>
      <c r="UU589"/>
      <c r="UV589"/>
      <c r="UW589"/>
      <c r="UX589"/>
      <c r="UY589"/>
      <c r="UZ589"/>
      <c r="VA589"/>
      <c r="VB589"/>
      <c r="VC589"/>
      <c r="VD589"/>
      <c r="VE589"/>
      <c r="VF589"/>
      <c r="VG589"/>
      <c r="VH589"/>
      <c r="VI589"/>
      <c r="VJ589"/>
      <c r="VK589"/>
      <c r="VL589"/>
      <c r="VM589"/>
      <c r="VN589"/>
      <c r="VO589"/>
      <c r="VP589"/>
      <c r="VQ589"/>
      <c r="VR589"/>
      <c r="VS589"/>
      <c r="VT589"/>
      <c r="VU589"/>
      <c r="VV589"/>
      <c r="VW589"/>
      <c r="VX589"/>
      <c r="VY589"/>
      <c r="VZ589"/>
      <c r="WA589"/>
      <c r="WB589"/>
      <c r="WC589"/>
      <c r="WD589"/>
      <c r="WE589"/>
      <c r="WF589"/>
      <c r="WG589"/>
      <c r="WH589"/>
      <c r="WI589"/>
      <c r="WJ589"/>
      <c r="WK589"/>
      <c r="WL589"/>
      <c r="WM589"/>
      <c r="WN589"/>
      <c r="WO589"/>
      <c r="WP589"/>
      <c r="WQ589"/>
      <c r="WR589"/>
      <c r="WS589"/>
      <c r="WT589"/>
      <c r="WU589"/>
      <c r="WV589"/>
      <c r="WW589"/>
      <c r="WX589"/>
      <c r="WY589"/>
      <c r="WZ589"/>
      <c r="XA589"/>
      <c r="XB589"/>
      <c r="XC589"/>
      <c r="XD589"/>
      <c r="XE589"/>
      <c r="XF589"/>
      <c r="XG589"/>
      <c r="XH589"/>
      <c r="XI589"/>
      <c r="XJ589"/>
      <c r="XK589"/>
      <c r="XL589"/>
      <c r="XM589"/>
      <c r="XN589"/>
      <c r="XO589"/>
      <c r="XP589"/>
      <c r="XQ589"/>
      <c r="XR589"/>
      <c r="XS589"/>
      <c r="XT589"/>
      <c r="XU589"/>
      <c r="XV589"/>
      <c r="XW589"/>
      <c r="XX589"/>
      <c r="XY589"/>
      <c r="XZ589"/>
      <c r="YA589"/>
      <c r="YB589"/>
      <c r="YC589"/>
      <c r="YD589"/>
      <c r="YE589"/>
      <c r="YF589"/>
      <c r="YG589"/>
      <c r="YH589"/>
      <c r="YI589"/>
      <c r="YJ589"/>
      <c r="YK589"/>
      <c r="YL589"/>
      <c r="YM589"/>
      <c r="YN589"/>
      <c r="YO589"/>
      <c r="YP589"/>
      <c r="YQ589"/>
      <c r="YR589"/>
      <c r="YS589"/>
      <c r="YT589"/>
      <c r="YU589"/>
      <c r="YV589"/>
      <c r="YW589"/>
      <c r="YX589"/>
      <c r="YY589"/>
      <c r="YZ589"/>
      <c r="ZA589"/>
      <c r="ZB589"/>
      <c r="ZC589"/>
      <c r="ZD589"/>
      <c r="ZE589"/>
      <c r="ZF589"/>
      <c r="ZG589"/>
      <c r="ZH589"/>
      <c r="ZI589"/>
      <c r="ZJ589"/>
      <c r="ZK589"/>
      <c r="ZL589"/>
      <c r="ZM589"/>
      <c r="ZN589"/>
      <c r="ZO589"/>
      <c r="ZP589"/>
      <c r="ZQ589"/>
      <c r="ZR589"/>
      <c r="ZS589"/>
      <c r="ZT589"/>
      <c r="ZU589"/>
      <c r="ZV589"/>
      <c r="ZW589"/>
      <c r="ZX589"/>
      <c r="ZY589"/>
      <c r="ZZ589"/>
      <c r="AAA589"/>
      <c r="AAB589"/>
      <c r="AAC589"/>
      <c r="AAD589"/>
      <c r="AAE589"/>
      <c r="AAF589"/>
      <c r="AAG589"/>
      <c r="AAH589"/>
      <c r="AAI589"/>
      <c r="AAJ589"/>
      <c r="AAK589"/>
      <c r="AAL589"/>
      <c r="AAM589"/>
      <c r="AAN589"/>
      <c r="AAO589"/>
      <c r="AAP589"/>
      <c r="AAQ589"/>
      <c r="AAR589"/>
      <c r="AAS589"/>
      <c r="AAT589"/>
      <c r="AAU589"/>
      <c r="AAV589"/>
      <c r="AAW589"/>
      <c r="AAX589"/>
      <c r="AAY589"/>
      <c r="AAZ589"/>
      <c r="ABA589"/>
      <c r="ABB589"/>
      <c r="ABC589"/>
      <c r="ABD589"/>
      <c r="ABE589"/>
      <c r="ABF589"/>
      <c r="ABG589"/>
      <c r="ABH589"/>
      <c r="ABI589"/>
      <c r="ABJ589"/>
      <c r="ABK589"/>
      <c r="ABL589"/>
      <c r="ABM589"/>
      <c r="ABN589"/>
      <c r="ABO589"/>
      <c r="ABP589"/>
      <c r="ABQ589"/>
      <c r="ABR589"/>
      <c r="ABS589"/>
      <c r="ABT589"/>
      <c r="ABU589"/>
      <c r="ABV589"/>
      <c r="ABW589"/>
      <c r="ABX589"/>
      <c r="ABY589"/>
      <c r="ABZ589"/>
      <c r="ACA589"/>
      <c r="ACB589"/>
      <c r="ACC589"/>
      <c r="ACD589"/>
      <c r="ACE589"/>
      <c r="ACF589"/>
      <c r="ACG589"/>
      <c r="ACH589"/>
      <c r="ACI589"/>
      <c r="ACJ589"/>
      <c r="ACK589"/>
      <c r="ACL589"/>
      <c r="ACM589"/>
      <c r="ACN589"/>
      <c r="ACO589"/>
      <c r="ACP589"/>
      <c r="ACQ589"/>
      <c r="ACR589"/>
      <c r="ACS589"/>
      <c r="ACT589"/>
      <c r="ACU589"/>
      <c r="ACV589"/>
      <c r="ACW589"/>
      <c r="ACX589"/>
      <c r="ACY589"/>
      <c r="ACZ589"/>
      <c r="ADA589"/>
      <c r="ADB589"/>
      <c r="ADC589"/>
      <c r="ADD589"/>
      <c r="ADE589"/>
      <c r="ADF589"/>
      <c r="ADG589"/>
      <c r="ADH589"/>
      <c r="ADI589"/>
      <c r="ADJ589"/>
      <c r="ADK589"/>
      <c r="ADL589"/>
      <c r="ADM589"/>
      <c r="ADN589"/>
      <c r="ADO589"/>
      <c r="ADP589"/>
      <c r="ADQ589"/>
      <c r="ADR589"/>
      <c r="ADS589"/>
      <c r="ADT589"/>
      <c r="ADU589"/>
      <c r="ADV589"/>
      <c r="ADW589"/>
      <c r="ADX589"/>
      <c r="ADY589"/>
      <c r="ADZ589"/>
      <c r="AEA589"/>
      <c r="AEB589"/>
      <c r="AEC589"/>
      <c r="AED589"/>
      <c r="AEE589"/>
      <c r="AEF589"/>
      <c r="AEG589"/>
      <c r="AEH589"/>
      <c r="AEI589"/>
      <c r="AEJ589"/>
      <c r="AEK589"/>
      <c r="AEL589"/>
      <c r="AEM589"/>
      <c r="AEN589"/>
      <c r="AEO589"/>
      <c r="AEP589"/>
      <c r="AEQ589"/>
      <c r="AER589"/>
      <c r="AES589"/>
      <c r="AET589"/>
      <c r="AEU589"/>
      <c r="AEV589"/>
      <c r="AEW589"/>
      <c r="AEX589"/>
      <c r="AEY589"/>
      <c r="AEZ589"/>
      <c r="AFA589"/>
      <c r="AFB589"/>
      <c r="AFC589"/>
      <c r="AFD589"/>
      <c r="AFE589"/>
      <c r="AFF589"/>
      <c r="AFG589"/>
      <c r="AFH589"/>
      <c r="AFI589"/>
      <c r="AFJ589"/>
      <c r="AFK589"/>
      <c r="AFL589"/>
      <c r="AFM589"/>
      <c r="AFN589"/>
      <c r="AFO589"/>
      <c r="AFP589"/>
      <c r="AFQ589"/>
      <c r="AFR589"/>
      <c r="AFS589"/>
      <c r="AFT589"/>
      <c r="AFU589"/>
      <c r="AFV589"/>
      <c r="AFW589"/>
      <c r="AFX589"/>
      <c r="AFY589"/>
      <c r="AFZ589"/>
      <c r="AGA589"/>
      <c r="AGB589"/>
      <c r="AGC589"/>
      <c r="AGD589"/>
      <c r="AGE589"/>
      <c r="AGF589"/>
      <c r="AGG589"/>
      <c r="AGH589"/>
      <c r="AGI589"/>
      <c r="AGJ589"/>
      <c r="AGK589"/>
      <c r="AGL589"/>
      <c r="AGM589"/>
      <c r="AGN589"/>
      <c r="AGO589"/>
      <c r="AGP589"/>
      <c r="AGQ589"/>
      <c r="AGR589"/>
      <c r="AGS589"/>
      <c r="AGT589"/>
      <c r="AGU589"/>
      <c r="AGV589"/>
      <c r="AGW589"/>
      <c r="AGX589"/>
      <c r="AGY589"/>
      <c r="AGZ589"/>
      <c r="AHA589"/>
      <c r="AHB589"/>
      <c r="AHC589"/>
      <c r="AHD589"/>
      <c r="AHE589"/>
      <c r="AHF589"/>
      <c r="AHG589"/>
      <c r="AHH589"/>
      <c r="AHI589"/>
      <c r="AHJ589"/>
      <c r="AHK589"/>
      <c r="AHL589"/>
      <c r="AHM589"/>
      <c r="AHN589"/>
      <c r="AHO589"/>
      <c r="AHP589"/>
      <c r="AHQ589"/>
      <c r="AHR589"/>
      <c r="AHS589"/>
      <c r="AHT589"/>
      <c r="AHU589"/>
      <c r="AHV589"/>
      <c r="AHW589"/>
      <c r="AHX589"/>
      <c r="AHY589"/>
      <c r="AHZ589"/>
      <c r="AIA589"/>
      <c r="AIB589"/>
      <c r="AIC589"/>
      <c r="AID589"/>
      <c r="AIE589"/>
      <c r="AIF589"/>
      <c r="AIG589"/>
      <c r="AIH589"/>
      <c r="AII589"/>
      <c r="AIJ589"/>
      <c r="AIK589"/>
      <c r="AIL589"/>
      <c r="AIM589"/>
      <c r="AIN589"/>
      <c r="AIO589"/>
      <c r="AIP589"/>
      <c r="AIQ589"/>
      <c r="AIR589"/>
      <c r="AIS589"/>
      <c r="AIT589"/>
      <c r="AIU589"/>
      <c r="AIV589"/>
      <c r="AIW589"/>
      <c r="AIX589"/>
      <c r="AIY589"/>
      <c r="AIZ589"/>
      <c r="AJA589"/>
      <c r="AJB589"/>
      <c r="AJC589"/>
      <c r="AJD589"/>
      <c r="AJE589"/>
      <c r="AJF589"/>
      <c r="AJG589"/>
      <c r="AJH589"/>
      <c r="AJI589"/>
      <c r="AJJ589"/>
      <c r="AJK589"/>
      <c r="AJL589"/>
      <c r="AJM589"/>
      <c r="AJN589"/>
      <c r="AJO589"/>
      <c r="AJP589"/>
      <c r="AJQ589"/>
      <c r="AJR589"/>
      <c r="AJS589"/>
      <c r="AJT589"/>
      <c r="AJU589"/>
      <c r="AJV589"/>
      <c r="AJW589"/>
      <c r="AJX589"/>
      <c r="AJY589"/>
      <c r="AJZ589"/>
      <c r="AKA589"/>
      <c r="AKB589"/>
      <c r="AKC589"/>
      <c r="AKD589"/>
      <c r="AKE589"/>
      <c r="AKF589"/>
      <c r="AKG589"/>
      <c r="AKH589"/>
      <c r="AKI589"/>
      <c r="AKJ589"/>
      <c r="AKK589"/>
      <c r="AKL589"/>
      <c r="AKM589"/>
      <c r="AKN589"/>
      <c r="AKO589"/>
      <c r="AKP589"/>
      <c r="AKQ589"/>
      <c r="AKR589"/>
      <c r="AKS589"/>
      <c r="AKT589"/>
      <c r="AKU589"/>
      <c r="AKV589"/>
      <c r="AKW589"/>
      <c r="AKX589"/>
      <c r="AKY589"/>
      <c r="AKZ589"/>
      <c r="ALA589"/>
      <c r="ALB589"/>
      <c r="ALC589"/>
      <c r="ALD589"/>
      <c r="ALE589"/>
      <c r="ALF589"/>
      <c r="ALG589"/>
      <c r="ALH589"/>
      <c r="ALI589"/>
      <c r="ALJ589"/>
      <c r="ALK589"/>
      <c r="ALL589"/>
      <c r="ALM589"/>
      <c r="ALN589"/>
      <c r="ALO589"/>
      <c r="ALP589"/>
      <c r="ALQ589"/>
      <c r="ALR589"/>
      <c r="ALS589"/>
      <c r="ALT589"/>
      <c r="ALU589"/>
      <c r="ALV589"/>
      <c r="ALW589"/>
      <c r="ALX589"/>
      <c r="ALY589"/>
      <c r="ALZ589"/>
      <c r="AMA589"/>
      <c r="AMB589"/>
      <c r="AMC589"/>
      <c r="AMD589"/>
      <c r="AME589"/>
      <c r="AMF589"/>
      <c r="AMG589"/>
      <c r="AMH589"/>
      <c r="AMI589"/>
      <c r="AMJ589"/>
      <c r="AMK589"/>
      <c r="AML589"/>
      <c r="AMM589"/>
    </row>
    <row r="590" spans="1:1027" ht="25.35" customHeight="1">
      <c r="A590" s="655"/>
      <c r="B590" s="655"/>
      <c r="C590" s="263"/>
      <c r="D590" s="263">
        <v>4270</v>
      </c>
      <c r="E590" s="654" t="s">
        <v>223</v>
      </c>
      <c r="F590" s="654"/>
      <c r="G590" s="265">
        <v>25115</v>
      </c>
      <c r="H590" s="265">
        <v>25115</v>
      </c>
      <c r="I590" s="266">
        <v>11033.96</v>
      </c>
      <c r="J590" s="259">
        <f t="shared" si="61"/>
        <v>43.933744774039411</v>
      </c>
      <c r="K590" s="259">
        <f t="shared" si="62"/>
        <v>100</v>
      </c>
      <c r="L590" s="313"/>
      <c r="M590" s="313"/>
      <c r="N590" s="313"/>
      <c r="P590" s="267">
        <f t="shared" si="67"/>
        <v>0</v>
      </c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  <c r="IY590"/>
      <c r="IZ590"/>
      <c r="JA590"/>
      <c r="JB590"/>
      <c r="JC590"/>
      <c r="JD590"/>
      <c r="JE590"/>
      <c r="JF590"/>
      <c r="JG590"/>
      <c r="JH590"/>
      <c r="JI590"/>
      <c r="JJ590"/>
      <c r="JK590"/>
      <c r="JL590"/>
      <c r="JM590"/>
      <c r="JN590"/>
      <c r="JO590"/>
      <c r="JP590"/>
      <c r="JQ590"/>
      <c r="JR590"/>
      <c r="JS590"/>
      <c r="JT590"/>
      <c r="JU590"/>
      <c r="JV590"/>
      <c r="JW590"/>
      <c r="JX590"/>
      <c r="JY590"/>
      <c r="JZ590"/>
      <c r="KA590"/>
      <c r="KB590"/>
      <c r="KC590"/>
      <c r="KD590"/>
      <c r="KE590"/>
      <c r="KF590"/>
      <c r="KG590"/>
      <c r="KH590"/>
      <c r="KI590"/>
      <c r="KJ590"/>
      <c r="KK590"/>
      <c r="KL590"/>
      <c r="KM590"/>
      <c r="KN590"/>
      <c r="KO590"/>
      <c r="KP590"/>
      <c r="KQ590"/>
      <c r="KR590"/>
      <c r="KS590"/>
      <c r="KT590"/>
      <c r="KU590"/>
      <c r="KV590"/>
      <c r="KW590"/>
      <c r="KX590"/>
      <c r="KY590"/>
      <c r="KZ590"/>
      <c r="LA590"/>
      <c r="LB590"/>
      <c r="LC590"/>
      <c r="LD590"/>
      <c r="LE590"/>
      <c r="LF590"/>
      <c r="LG590"/>
      <c r="LH590"/>
      <c r="LI590"/>
      <c r="LJ590"/>
      <c r="LK590"/>
      <c r="LL590"/>
      <c r="LM590"/>
      <c r="LN590"/>
      <c r="LO590"/>
      <c r="LP590"/>
      <c r="LQ590"/>
      <c r="LR590"/>
      <c r="LS590"/>
      <c r="LT590"/>
      <c r="LU590"/>
      <c r="LV590"/>
      <c r="LW590"/>
      <c r="LX590"/>
      <c r="LY590"/>
      <c r="LZ590"/>
      <c r="MA590"/>
      <c r="MB590"/>
      <c r="MC590"/>
      <c r="MD590"/>
      <c r="ME590"/>
      <c r="MF590"/>
      <c r="MG590"/>
      <c r="MH590"/>
      <c r="MI590"/>
      <c r="MJ590"/>
      <c r="MK590"/>
      <c r="ML590"/>
      <c r="MM590"/>
      <c r="MN590"/>
      <c r="MO590"/>
      <c r="MP590"/>
      <c r="MQ590"/>
      <c r="MR590"/>
      <c r="MS590"/>
      <c r="MT590"/>
      <c r="MU590"/>
      <c r="MV590"/>
      <c r="MW590"/>
      <c r="MX590"/>
      <c r="MY590"/>
      <c r="MZ590"/>
      <c r="NA590"/>
      <c r="NB590"/>
      <c r="NC590"/>
      <c r="ND590"/>
      <c r="NE590"/>
      <c r="NF590"/>
      <c r="NG590"/>
      <c r="NH590"/>
      <c r="NI590"/>
      <c r="NJ590"/>
      <c r="NK590"/>
      <c r="NL590"/>
      <c r="NM590"/>
      <c r="NN590"/>
      <c r="NO590"/>
      <c r="NP590"/>
      <c r="NQ590"/>
      <c r="NR590"/>
      <c r="NS590"/>
      <c r="NT590"/>
      <c r="NU590"/>
      <c r="NV590"/>
      <c r="NW590"/>
      <c r="NX590"/>
      <c r="NY590"/>
      <c r="NZ590"/>
      <c r="OA590"/>
      <c r="OB590"/>
      <c r="OC590"/>
      <c r="OD590"/>
      <c r="OE590"/>
      <c r="OF590"/>
      <c r="OG590"/>
      <c r="OH590"/>
      <c r="OI590"/>
      <c r="OJ590"/>
      <c r="OK590"/>
      <c r="OL590"/>
      <c r="OM590"/>
      <c r="ON590"/>
      <c r="OO590"/>
      <c r="OP590"/>
      <c r="OQ590"/>
      <c r="OR590"/>
      <c r="OS590"/>
      <c r="OT590"/>
      <c r="OU590"/>
      <c r="OV590"/>
      <c r="OW590"/>
      <c r="OX590"/>
      <c r="OY590"/>
      <c r="OZ590"/>
      <c r="PA590"/>
      <c r="PB590"/>
      <c r="PC590"/>
      <c r="PD590"/>
      <c r="PE590"/>
      <c r="PF590"/>
      <c r="PG590"/>
      <c r="PH590"/>
      <c r="PI590"/>
      <c r="PJ590"/>
      <c r="PK590"/>
      <c r="PL590"/>
      <c r="PM590"/>
      <c r="PN590"/>
      <c r="PO590"/>
      <c r="PP590"/>
      <c r="PQ590"/>
      <c r="PR590"/>
      <c r="PS590"/>
      <c r="PT590"/>
      <c r="PU590"/>
      <c r="PV590"/>
      <c r="PW590"/>
      <c r="PX590"/>
      <c r="PY590"/>
      <c r="PZ590"/>
      <c r="QA590"/>
      <c r="QB590"/>
      <c r="QC590"/>
      <c r="QD590"/>
      <c r="QE590"/>
      <c r="QF590"/>
      <c r="QG590"/>
      <c r="QH590"/>
      <c r="QI590"/>
      <c r="QJ590"/>
      <c r="QK590"/>
      <c r="QL590"/>
      <c r="QM590"/>
      <c r="QN590"/>
      <c r="QO590"/>
      <c r="QP590"/>
      <c r="QQ590"/>
      <c r="QR590"/>
      <c r="QS590"/>
      <c r="QT590"/>
      <c r="QU590"/>
      <c r="QV590"/>
      <c r="QW590"/>
      <c r="QX590"/>
      <c r="QY590"/>
      <c r="QZ590"/>
      <c r="RA590"/>
      <c r="RB590"/>
      <c r="RC590"/>
      <c r="RD590"/>
      <c r="RE590"/>
      <c r="RF590"/>
      <c r="RG590"/>
      <c r="RH590"/>
      <c r="RI590"/>
      <c r="RJ590"/>
      <c r="RK590"/>
      <c r="RL590"/>
      <c r="RM590"/>
      <c r="RN590"/>
      <c r="RO590"/>
      <c r="RP590"/>
      <c r="RQ590"/>
      <c r="RR590"/>
      <c r="RS590"/>
      <c r="RT590"/>
      <c r="RU590"/>
      <c r="RV590"/>
      <c r="RW590"/>
      <c r="RX590"/>
      <c r="RY590"/>
      <c r="RZ590"/>
      <c r="SA590"/>
      <c r="SB590"/>
      <c r="SC590"/>
      <c r="SD590"/>
      <c r="SE590"/>
      <c r="SF590"/>
      <c r="SG590"/>
      <c r="SH590"/>
      <c r="SI590"/>
      <c r="SJ590"/>
      <c r="SK590"/>
      <c r="SL590"/>
      <c r="SM590"/>
      <c r="SN590"/>
      <c r="SO590"/>
      <c r="SP590"/>
      <c r="SQ590"/>
      <c r="SR590"/>
      <c r="SS590"/>
      <c r="ST590"/>
      <c r="SU590"/>
      <c r="SV590"/>
      <c r="SW590"/>
      <c r="SX590"/>
      <c r="SY590"/>
      <c r="SZ590"/>
      <c r="TA590"/>
      <c r="TB590"/>
      <c r="TC590"/>
      <c r="TD590"/>
      <c r="TE590"/>
      <c r="TF590"/>
      <c r="TG590"/>
      <c r="TH590"/>
      <c r="TI590"/>
      <c r="TJ590"/>
      <c r="TK590"/>
      <c r="TL590"/>
      <c r="TM590"/>
      <c r="TN590"/>
      <c r="TO590"/>
      <c r="TP590"/>
      <c r="TQ590"/>
      <c r="TR590"/>
      <c r="TS590"/>
      <c r="TT590"/>
      <c r="TU590"/>
      <c r="TV590"/>
      <c r="TW590"/>
      <c r="TX590"/>
      <c r="TY590"/>
      <c r="TZ590"/>
      <c r="UA590"/>
      <c r="UB590"/>
      <c r="UC590"/>
      <c r="UD590"/>
      <c r="UE590"/>
      <c r="UF590"/>
      <c r="UG590"/>
      <c r="UH590"/>
      <c r="UI590"/>
      <c r="UJ590"/>
      <c r="UK590"/>
      <c r="UL590"/>
      <c r="UM590"/>
      <c r="UN590"/>
      <c r="UO590"/>
      <c r="UP590"/>
      <c r="UQ590"/>
      <c r="UR590"/>
      <c r="US590"/>
      <c r="UT590"/>
      <c r="UU590"/>
      <c r="UV590"/>
      <c r="UW590"/>
      <c r="UX590"/>
      <c r="UY590"/>
      <c r="UZ590"/>
      <c r="VA590"/>
      <c r="VB590"/>
      <c r="VC590"/>
      <c r="VD590"/>
      <c r="VE590"/>
      <c r="VF590"/>
      <c r="VG590"/>
      <c r="VH590"/>
      <c r="VI590"/>
      <c r="VJ590"/>
      <c r="VK590"/>
      <c r="VL590"/>
      <c r="VM590"/>
      <c r="VN590"/>
      <c r="VO590"/>
      <c r="VP590"/>
      <c r="VQ590"/>
      <c r="VR590"/>
      <c r="VS590"/>
      <c r="VT590"/>
      <c r="VU590"/>
      <c r="VV590"/>
      <c r="VW590"/>
      <c r="VX590"/>
      <c r="VY590"/>
      <c r="VZ590"/>
      <c r="WA590"/>
      <c r="WB590"/>
      <c r="WC590"/>
      <c r="WD590"/>
      <c r="WE590"/>
      <c r="WF590"/>
      <c r="WG590"/>
      <c r="WH590"/>
      <c r="WI590"/>
      <c r="WJ590"/>
      <c r="WK590"/>
      <c r="WL590"/>
      <c r="WM590"/>
      <c r="WN590"/>
      <c r="WO590"/>
      <c r="WP590"/>
      <c r="WQ590"/>
      <c r="WR590"/>
      <c r="WS590"/>
      <c r="WT590"/>
      <c r="WU590"/>
      <c r="WV590"/>
      <c r="WW590"/>
      <c r="WX590"/>
      <c r="WY590"/>
      <c r="WZ590"/>
      <c r="XA590"/>
      <c r="XB590"/>
      <c r="XC590"/>
      <c r="XD590"/>
      <c r="XE590"/>
      <c r="XF590"/>
      <c r="XG590"/>
      <c r="XH590"/>
      <c r="XI590"/>
      <c r="XJ590"/>
      <c r="XK590"/>
      <c r="XL590"/>
      <c r="XM590"/>
      <c r="XN590"/>
      <c r="XO590"/>
      <c r="XP590"/>
      <c r="XQ590"/>
      <c r="XR590"/>
      <c r="XS590"/>
      <c r="XT590"/>
      <c r="XU590"/>
      <c r="XV590"/>
      <c r="XW590"/>
      <c r="XX590"/>
      <c r="XY590"/>
      <c r="XZ590"/>
      <c r="YA590"/>
      <c r="YB590"/>
      <c r="YC590"/>
      <c r="YD590"/>
      <c r="YE590"/>
      <c r="YF590"/>
      <c r="YG590"/>
      <c r="YH590"/>
      <c r="YI590"/>
      <c r="YJ590"/>
      <c r="YK590"/>
      <c r="YL590"/>
      <c r="YM590"/>
      <c r="YN590"/>
      <c r="YO590"/>
      <c r="YP590"/>
      <c r="YQ590"/>
      <c r="YR590"/>
      <c r="YS590"/>
      <c r="YT590"/>
      <c r="YU590"/>
      <c r="YV590"/>
      <c r="YW590"/>
      <c r="YX590"/>
      <c r="YY590"/>
      <c r="YZ590"/>
      <c r="ZA590"/>
      <c r="ZB590"/>
      <c r="ZC590"/>
      <c r="ZD590"/>
      <c r="ZE590"/>
      <c r="ZF590"/>
      <c r="ZG590"/>
      <c r="ZH590"/>
      <c r="ZI590"/>
      <c r="ZJ590"/>
      <c r="ZK590"/>
      <c r="ZL590"/>
      <c r="ZM590"/>
      <c r="ZN590"/>
      <c r="ZO590"/>
      <c r="ZP590"/>
      <c r="ZQ590"/>
      <c r="ZR590"/>
      <c r="ZS590"/>
      <c r="ZT590"/>
      <c r="ZU590"/>
      <c r="ZV590"/>
      <c r="ZW590"/>
      <c r="ZX590"/>
      <c r="ZY590"/>
      <c r="ZZ590"/>
      <c r="AAA590"/>
      <c r="AAB590"/>
      <c r="AAC590"/>
      <c r="AAD590"/>
      <c r="AAE590"/>
      <c r="AAF590"/>
      <c r="AAG590"/>
      <c r="AAH590"/>
      <c r="AAI590"/>
      <c r="AAJ590"/>
      <c r="AAK590"/>
      <c r="AAL590"/>
      <c r="AAM590"/>
      <c r="AAN590"/>
      <c r="AAO590"/>
      <c r="AAP590"/>
      <c r="AAQ590"/>
      <c r="AAR590"/>
      <c r="AAS590"/>
      <c r="AAT590"/>
      <c r="AAU590"/>
      <c r="AAV590"/>
      <c r="AAW590"/>
      <c r="AAX590"/>
      <c r="AAY590"/>
      <c r="AAZ590"/>
      <c r="ABA590"/>
      <c r="ABB590"/>
      <c r="ABC590"/>
      <c r="ABD590"/>
      <c r="ABE590"/>
      <c r="ABF590"/>
      <c r="ABG590"/>
      <c r="ABH590"/>
      <c r="ABI590"/>
      <c r="ABJ590"/>
      <c r="ABK590"/>
      <c r="ABL590"/>
      <c r="ABM590"/>
      <c r="ABN590"/>
      <c r="ABO590"/>
      <c r="ABP590"/>
      <c r="ABQ590"/>
      <c r="ABR590"/>
      <c r="ABS590"/>
      <c r="ABT590"/>
      <c r="ABU590"/>
      <c r="ABV590"/>
      <c r="ABW590"/>
      <c r="ABX590"/>
      <c r="ABY590"/>
      <c r="ABZ590"/>
      <c r="ACA590"/>
      <c r="ACB590"/>
      <c r="ACC590"/>
      <c r="ACD590"/>
      <c r="ACE590"/>
      <c r="ACF590"/>
      <c r="ACG590"/>
      <c r="ACH590"/>
      <c r="ACI590"/>
      <c r="ACJ590"/>
      <c r="ACK590"/>
      <c r="ACL590"/>
      <c r="ACM590"/>
      <c r="ACN590"/>
      <c r="ACO590"/>
      <c r="ACP590"/>
      <c r="ACQ590"/>
      <c r="ACR590"/>
      <c r="ACS590"/>
      <c r="ACT590"/>
      <c r="ACU590"/>
      <c r="ACV590"/>
      <c r="ACW590"/>
      <c r="ACX590"/>
      <c r="ACY590"/>
      <c r="ACZ590"/>
      <c r="ADA590"/>
      <c r="ADB590"/>
      <c r="ADC590"/>
      <c r="ADD590"/>
      <c r="ADE590"/>
      <c r="ADF590"/>
      <c r="ADG590"/>
      <c r="ADH590"/>
      <c r="ADI590"/>
      <c r="ADJ590"/>
      <c r="ADK590"/>
      <c r="ADL590"/>
      <c r="ADM590"/>
      <c r="ADN590"/>
      <c r="ADO590"/>
      <c r="ADP590"/>
      <c r="ADQ590"/>
      <c r="ADR590"/>
      <c r="ADS590"/>
      <c r="ADT590"/>
      <c r="ADU590"/>
      <c r="ADV590"/>
      <c r="ADW590"/>
      <c r="ADX590"/>
      <c r="ADY590"/>
      <c r="ADZ590"/>
      <c r="AEA590"/>
      <c r="AEB590"/>
      <c r="AEC590"/>
      <c r="AED590"/>
      <c r="AEE590"/>
      <c r="AEF590"/>
      <c r="AEG590"/>
      <c r="AEH590"/>
      <c r="AEI590"/>
      <c r="AEJ590"/>
      <c r="AEK590"/>
      <c r="AEL590"/>
      <c r="AEM590"/>
      <c r="AEN590"/>
      <c r="AEO590"/>
      <c r="AEP590"/>
      <c r="AEQ590"/>
      <c r="AER590"/>
      <c r="AES590"/>
      <c r="AET590"/>
      <c r="AEU590"/>
      <c r="AEV590"/>
      <c r="AEW590"/>
      <c r="AEX590"/>
      <c r="AEY590"/>
      <c r="AEZ590"/>
      <c r="AFA590"/>
      <c r="AFB590"/>
      <c r="AFC590"/>
      <c r="AFD590"/>
      <c r="AFE590"/>
      <c r="AFF590"/>
      <c r="AFG590"/>
      <c r="AFH590"/>
      <c r="AFI590"/>
      <c r="AFJ590"/>
      <c r="AFK590"/>
      <c r="AFL590"/>
      <c r="AFM590"/>
      <c r="AFN590"/>
      <c r="AFO590"/>
      <c r="AFP590"/>
      <c r="AFQ590"/>
      <c r="AFR590"/>
      <c r="AFS590"/>
      <c r="AFT590"/>
      <c r="AFU590"/>
      <c r="AFV590"/>
      <c r="AFW590"/>
      <c r="AFX590"/>
      <c r="AFY590"/>
      <c r="AFZ590"/>
      <c r="AGA590"/>
      <c r="AGB590"/>
      <c r="AGC590"/>
      <c r="AGD590"/>
      <c r="AGE590"/>
      <c r="AGF590"/>
      <c r="AGG590"/>
      <c r="AGH590"/>
      <c r="AGI590"/>
      <c r="AGJ590"/>
      <c r="AGK590"/>
      <c r="AGL590"/>
      <c r="AGM590"/>
      <c r="AGN590"/>
      <c r="AGO590"/>
      <c r="AGP590"/>
      <c r="AGQ590"/>
      <c r="AGR590"/>
      <c r="AGS590"/>
      <c r="AGT590"/>
      <c r="AGU590"/>
      <c r="AGV590"/>
      <c r="AGW590"/>
      <c r="AGX590"/>
      <c r="AGY590"/>
      <c r="AGZ590"/>
      <c r="AHA590"/>
      <c r="AHB590"/>
      <c r="AHC590"/>
      <c r="AHD590"/>
      <c r="AHE590"/>
      <c r="AHF590"/>
      <c r="AHG590"/>
      <c r="AHH590"/>
      <c r="AHI590"/>
      <c r="AHJ590"/>
      <c r="AHK590"/>
      <c r="AHL590"/>
      <c r="AHM590"/>
      <c r="AHN590"/>
      <c r="AHO590"/>
      <c r="AHP590"/>
      <c r="AHQ590"/>
      <c r="AHR590"/>
      <c r="AHS590"/>
      <c r="AHT590"/>
      <c r="AHU590"/>
      <c r="AHV590"/>
      <c r="AHW590"/>
      <c r="AHX590"/>
      <c r="AHY590"/>
      <c r="AHZ590"/>
      <c r="AIA590"/>
      <c r="AIB590"/>
      <c r="AIC590"/>
      <c r="AID590"/>
      <c r="AIE590"/>
      <c r="AIF590"/>
      <c r="AIG590"/>
      <c r="AIH590"/>
      <c r="AII590"/>
      <c r="AIJ590"/>
      <c r="AIK590"/>
      <c r="AIL590"/>
      <c r="AIM590"/>
      <c r="AIN590"/>
      <c r="AIO590"/>
      <c r="AIP590"/>
      <c r="AIQ590"/>
      <c r="AIR590"/>
      <c r="AIS590"/>
      <c r="AIT590"/>
      <c r="AIU590"/>
      <c r="AIV590"/>
      <c r="AIW590"/>
      <c r="AIX590"/>
      <c r="AIY590"/>
      <c r="AIZ590"/>
      <c r="AJA590"/>
      <c r="AJB590"/>
      <c r="AJC590"/>
      <c r="AJD590"/>
      <c r="AJE590"/>
      <c r="AJF590"/>
      <c r="AJG590"/>
      <c r="AJH590"/>
      <c r="AJI590"/>
      <c r="AJJ590"/>
      <c r="AJK590"/>
      <c r="AJL590"/>
      <c r="AJM590"/>
      <c r="AJN590"/>
      <c r="AJO590"/>
      <c r="AJP590"/>
      <c r="AJQ590"/>
      <c r="AJR590"/>
      <c r="AJS590"/>
      <c r="AJT590"/>
      <c r="AJU590"/>
      <c r="AJV590"/>
      <c r="AJW590"/>
      <c r="AJX590"/>
      <c r="AJY590"/>
      <c r="AJZ590"/>
      <c r="AKA590"/>
      <c r="AKB590"/>
      <c r="AKC590"/>
      <c r="AKD590"/>
      <c r="AKE590"/>
      <c r="AKF590"/>
      <c r="AKG590"/>
      <c r="AKH590"/>
      <c r="AKI590"/>
      <c r="AKJ590"/>
      <c r="AKK590"/>
      <c r="AKL590"/>
      <c r="AKM590"/>
      <c r="AKN590"/>
      <c r="AKO590"/>
      <c r="AKP590"/>
      <c r="AKQ590"/>
      <c r="AKR590"/>
      <c r="AKS590"/>
      <c r="AKT590"/>
      <c r="AKU590"/>
      <c r="AKV590"/>
      <c r="AKW590"/>
      <c r="AKX590"/>
      <c r="AKY590"/>
      <c r="AKZ590"/>
      <c r="ALA590"/>
      <c r="ALB590"/>
      <c r="ALC590"/>
      <c r="ALD590"/>
      <c r="ALE590"/>
      <c r="ALF590"/>
      <c r="ALG590"/>
      <c r="ALH590"/>
      <c r="ALI590"/>
      <c r="ALJ590"/>
      <c r="ALK590"/>
      <c r="ALL590"/>
      <c r="ALM590"/>
      <c r="ALN590"/>
      <c r="ALO590"/>
      <c r="ALP590"/>
      <c r="ALQ590"/>
      <c r="ALR590"/>
      <c r="ALS590"/>
      <c r="ALT590"/>
      <c r="ALU590"/>
      <c r="ALV590"/>
      <c r="ALW590"/>
      <c r="ALX590"/>
      <c r="ALY590"/>
      <c r="ALZ590"/>
      <c r="AMA590"/>
      <c r="AMB590"/>
      <c r="AMC590"/>
      <c r="AMD590"/>
      <c r="AME590"/>
      <c r="AMF590"/>
      <c r="AMG590"/>
      <c r="AMH590"/>
      <c r="AMI590"/>
      <c r="AMJ590"/>
      <c r="AMK590"/>
      <c r="AML590"/>
      <c r="AMM590"/>
    </row>
    <row r="591" spans="1:1027" ht="28.9" customHeight="1">
      <c r="A591" s="655"/>
      <c r="B591" s="655"/>
      <c r="C591" s="263"/>
      <c r="D591" s="263">
        <v>4280</v>
      </c>
      <c r="E591" s="654" t="s">
        <v>231</v>
      </c>
      <c r="F591" s="654"/>
      <c r="G591" s="265">
        <v>2050</v>
      </c>
      <c r="H591" s="265">
        <v>2050</v>
      </c>
      <c r="I591" s="266">
        <v>924</v>
      </c>
      <c r="J591" s="259">
        <f t="shared" ref="J591:J618" si="69">I591/H591*100</f>
        <v>45.073170731707322</v>
      </c>
      <c r="K591" s="259">
        <f t="shared" ref="K591:K618" si="70">H591/G591*100</f>
        <v>100</v>
      </c>
      <c r="L591" s="313"/>
      <c r="M591" s="313"/>
      <c r="N591" s="313"/>
      <c r="P591" s="267">
        <f t="shared" si="67"/>
        <v>0</v>
      </c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  <c r="JB591"/>
      <c r="JC591"/>
      <c r="JD591"/>
      <c r="JE591"/>
      <c r="JF591"/>
      <c r="JG591"/>
      <c r="JH591"/>
      <c r="JI591"/>
      <c r="JJ591"/>
      <c r="JK591"/>
      <c r="JL591"/>
      <c r="JM591"/>
      <c r="JN591"/>
      <c r="JO591"/>
      <c r="JP591"/>
      <c r="JQ591"/>
      <c r="JR591"/>
      <c r="JS591"/>
      <c r="JT591"/>
      <c r="JU591"/>
      <c r="JV591"/>
      <c r="JW591"/>
      <c r="JX591"/>
      <c r="JY591"/>
      <c r="JZ591"/>
      <c r="KA591"/>
      <c r="KB591"/>
      <c r="KC591"/>
      <c r="KD591"/>
      <c r="KE591"/>
      <c r="KF591"/>
      <c r="KG591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/>
      <c r="LB591"/>
      <c r="LC591"/>
      <c r="LD591"/>
      <c r="LE591"/>
      <c r="LF591"/>
      <c r="LG591"/>
      <c r="LH591"/>
      <c r="LI591"/>
      <c r="LJ591"/>
      <c r="LK591"/>
      <c r="LL591"/>
      <c r="LM591"/>
      <c r="LN591"/>
      <c r="LO591"/>
      <c r="LP591"/>
      <c r="LQ591"/>
      <c r="LR591"/>
      <c r="LS591"/>
      <c r="LT591"/>
      <c r="LU591"/>
      <c r="LV591"/>
      <c r="LW591"/>
      <c r="LX591"/>
      <c r="LY591"/>
      <c r="LZ591"/>
      <c r="MA591"/>
      <c r="MB591"/>
      <c r="MC591"/>
      <c r="MD591"/>
      <c r="ME591"/>
      <c r="MF591"/>
      <c r="MG591"/>
      <c r="MH591"/>
      <c r="MI591"/>
      <c r="MJ591"/>
      <c r="MK591"/>
      <c r="ML591"/>
      <c r="MM591"/>
      <c r="MN591"/>
      <c r="MO591"/>
      <c r="MP591"/>
      <c r="MQ591"/>
      <c r="MR591"/>
      <c r="MS591"/>
      <c r="MT591"/>
      <c r="MU591"/>
      <c r="MV591"/>
      <c r="MW591"/>
      <c r="MX591"/>
      <c r="MY591"/>
      <c r="MZ591"/>
      <c r="NA591"/>
      <c r="NB591"/>
      <c r="NC591"/>
      <c r="ND591"/>
      <c r="NE591"/>
      <c r="NF591"/>
      <c r="NG591"/>
      <c r="NH591"/>
      <c r="NI591"/>
      <c r="NJ591"/>
      <c r="NK591"/>
      <c r="NL591"/>
      <c r="NM591"/>
      <c r="NN591"/>
      <c r="NO591"/>
      <c r="NP591"/>
      <c r="NQ591"/>
      <c r="NR591"/>
      <c r="NS591"/>
      <c r="NT591"/>
      <c r="NU591"/>
      <c r="NV591"/>
      <c r="NW591"/>
      <c r="NX591"/>
      <c r="NY591"/>
      <c r="NZ591"/>
      <c r="OA591"/>
      <c r="OB591"/>
      <c r="OC591"/>
      <c r="OD591"/>
      <c r="OE591"/>
      <c r="OF591"/>
      <c r="OG591"/>
      <c r="OH591"/>
      <c r="OI591"/>
      <c r="OJ591"/>
      <c r="OK591"/>
      <c r="OL591"/>
      <c r="OM591"/>
      <c r="ON591"/>
      <c r="OO591"/>
      <c r="OP591"/>
      <c r="OQ591"/>
      <c r="OR591"/>
      <c r="OS591"/>
      <c r="OT591"/>
      <c r="OU591"/>
      <c r="OV591"/>
      <c r="OW591"/>
      <c r="OX591"/>
      <c r="OY591"/>
      <c r="OZ591"/>
      <c r="PA591"/>
      <c r="PB591"/>
      <c r="PC591"/>
      <c r="PD591"/>
      <c r="PE591"/>
      <c r="PF591"/>
      <c r="PG591"/>
      <c r="PH591"/>
      <c r="PI591"/>
      <c r="PJ591"/>
      <c r="PK591"/>
      <c r="PL591"/>
      <c r="PM591"/>
      <c r="PN591"/>
      <c r="PO591"/>
      <c r="PP591"/>
      <c r="PQ591"/>
      <c r="PR591"/>
      <c r="PS591"/>
      <c r="PT591"/>
      <c r="PU591"/>
      <c r="PV591"/>
      <c r="PW591"/>
      <c r="PX591"/>
      <c r="PY591"/>
      <c r="PZ591"/>
      <c r="QA591"/>
      <c r="QB591"/>
      <c r="QC591"/>
      <c r="QD591"/>
      <c r="QE591"/>
      <c r="QF591"/>
      <c r="QG591"/>
      <c r="QH591"/>
      <c r="QI591"/>
      <c r="QJ591"/>
      <c r="QK591"/>
      <c r="QL591"/>
      <c r="QM591"/>
      <c r="QN591"/>
      <c r="QO591"/>
      <c r="QP591"/>
      <c r="QQ591"/>
      <c r="QR591"/>
      <c r="QS591"/>
      <c r="QT591"/>
      <c r="QU591"/>
      <c r="QV591"/>
      <c r="QW591"/>
      <c r="QX591"/>
      <c r="QY591"/>
      <c r="QZ591"/>
      <c r="RA591"/>
      <c r="RB591"/>
      <c r="RC591"/>
      <c r="RD591"/>
      <c r="RE591"/>
      <c r="RF591"/>
      <c r="RG591"/>
      <c r="RH591"/>
      <c r="RI591"/>
      <c r="RJ591"/>
      <c r="RK591"/>
      <c r="RL591"/>
      <c r="RM591"/>
      <c r="RN591"/>
      <c r="RO591"/>
      <c r="RP591"/>
      <c r="RQ591"/>
      <c r="RR591"/>
      <c r="RS591"/>
      <c r="RT591"/>
      <c r="RU591"/>
      <c r="RV591"/>
      <c r="RW591"/>
      <c r="RX591"/>
      <c r="RY591"/>
      <c r="RZ591"/>
      <c r="SA591"/>
      <c r="SB591"/>
      <c r="SC591"/>
      <c r="SD591"/>
      <c r="SE591"/>
      <c r="SF591"/>
      <c r="SG591"/>
      <c r="SH591"/>
      <c r="SI591"/>
      <c r="SJ591"/>
      <c r="SK591"/>
      <c r="SL591"/>
      <c r="SM591"/>
      <c r="SN591"/>
      <c r="SO591"/>
      <c r="SP591"/>
      <c r="SQ591"/>
      <c r="SR591"/>
      <c r="SS591"/>
      <c r="ST591"/>
      <c r="SU591"/>
      <c r="SV591"/>
      <c r="SW591"/>
      <c r="SX591"/>
      <c r="SY591"/>
      <c r="SZ591"/>
      <c r="TA591"/>
      <c r="TB591"/>
      <c r="TC591"/>
      <c r="TD591"/>
      <c r="TE591"/>
      <c r="TF591"/>
      <c r="TG591"/>
      <c r="TH591"/>
      <c r="TI591"/>
      <c r="TJ591"/>
      <c r="TK591"/>
      <c r="TL591"/>
      <c r="TM591"/>
      <c r="TN591"/>
      <c r="TO591"/>
      <c r="TP591"/>
      <c r="TQ591"/>
      <c r="TR591"/>
      <c r="TS591"/>
      <c r="TT591"/>
      <c r="TU591"/>
      <c r="TV591"/>
      <c r="TW591"/>
      <c r="TX591"/>
      <c r="TY591"/>
      <c r="TZ591"/>
      <c r="UA591"/>
      <c r="UB591"/>
      <c r="UC591"/>
      <c r="UD591"/>
      <c r="UE591"/>
      <c r="UF591"/>
      <c r="UG591"/>
      <c r="UH591"/>
      <c r="UI591"/>
      <c r="UJ591"/>
      <c r="UK591"/>
      <c r="UL591"/>
      <c r="UM591"/>
      <c r="UN591"/>
      <c r="UO591"/>
      <c r="UP591"/>
      <c r="UQ591"/>
      <c r="UR591"/>
      <c r="US591"/>
      <c r="UT591"/>
      <c r="UU591"/>
      <c r="UV591"/>
      <c r="UW591"/>
      <c r="UX591"/>
      <c r="UY591"/>
      <c r="UZ591"/>
      <c r="VA591"/>
      <c r="VB591"/>
      <c r="VC591"/>
      <c r="VD591"/>
      <c r="VE591"/>
      <c r="VF591"/>
      <c r="VG591"/>
      <c r="VH591"/>
      <c r="VI591"/>
      <c r="VJ591"/>
      <c r="VK591"/>
      <c r="VL591"/>
      <c r="VM591"/>
      <c r="VN591"/>
      <c r="VO591"/>
      <c r="VP591"/>
      <c r="VQ591"/>
      <c r="VR591"/>
      <c r="VS591"/>
      <c r="VT591"/>
      <c r="VU591"/>
      <c r="VV591"/>
      <c r="VW591"/>
      <c r="VX591"/>
      <c r="VY591"/>
      <c r="VZ591"/>
      <c r="WA591"/>
      <c r="WB591"/>
      <c r="WC591"/>
      <c r="WD591"/>
      <c r="WE591"/>
      <c r="WF591"/>
      <c r="WG591"/>
      <c r="WH591"/>
      <c r="WI591"/>
      <c r="WJ591"/>
      <c r="WK591"/>
      <c r="WL591"/>
      <c r="WM591"/>
      <c r="WN591"/>
      <c r="WO591"/>
      <c r="WP591"/>
      <c r="WQ591"/>
      <c r="WR591"/>
      <c r="WS591"/>
      <c r="WT591"/>
      <c r="WU591"/>
      <c r="WV591"/>
      <c r="WW591"/>
      <c r="WX591"/>
      <c r="WY591"/>
      <c r="WZ591"/>
      <c r="XA591"/>
      <c r="XB591"/>
      <c r="XC591"/>
      <c r="XD591"/>
      <c r="XE591"/>
      <c r="XF591"/>
      <c r="XG591"/>
      <c r="XH591"/>
      <c r="XI591"/>
      <c r="XJ591"/>
      <c r="XK591"/>
      <c r="XL591"/>
      <c r="XM591"/>
      <c r="XN591"/>
      <c r="XO591"/>
      <c r="XP591"/>
      <c r="XQ591"/>
      <c r="XR591"/>
      <c r="XS591"/>
      <c r="XT591"/>
      <c r="XU591"/>
      <c r="XV591"/>
      <c r="XW591"/>
      <c r="XX591"/>
      <c r="XY591"/>
      <c r="XZ591"/>
      <c r="YA591"/>
      <c r="YB591"/>
      <c r="YC591"/>
      <c r="YD591"/>
      <c r="YE591"/>
      <c r="YF591"/>
      <c r="YG591"/>
      <c r="YH591"/>
      <c r="YI591"/>
      <c r="YJ591"/>
      <c r="YK591"/>
      <c r="YL591"/>
      <c r="YM591"/>
      <c r="YN591"/>
      <c r="YO591"/>
      <c r="YP591"/>
      <c r="YQ591"/>
      <c r="YR591"/>
      <c r="YS591"/>
      <c r="YT591"/>
      <c r="YU591"/>
      <c r="YV591"/>
      <c r="YW591"/>
      <c r="YX591"/>
      <c r="YY591"/>
      <c r="YZ591"/>
      <c r="ZA591"/>
      <c r="ZB591"/>
      <c r="ZC591"/>
      <c r="ZD591"/>
      <c r="ZE591"/>
      <c r="ZF591"/>
      <c r="ZG591"/>
      <c r="ZH591"/>
      <c r="ZI591"/>
      <c r="ZJ591"/>
      <c r="ZK591"/>
      <c r="ZL591"/>
      <c r="ZM591"/>
      <c r="ZN591"/>
      <c r="ZO591"/>
      <c r="ZP591"/>
      <c r="ZQ591"/>
      <c r="ZR591"/>
      <c r="ZS591"/>
      <c r="ZT591"/>
      <c r="ZU591"/>
      <c r="ZV591"/>
      <c r="ZW591"/>
      <c r="ZX591"/>
      <c r="ZY591"/>
      <c r="ZZ591"/>
      <c r="AAA591"/>
      <c r="AAB591"/>
      <c r="AAC591"/>
      <c r="AAD591"/>
      <c r="AAE591"/>
      <c r="AAF591"/>
      <c r="AAG591"/>
      <c r="AAH591"/>
      <c r="AAI591"/>
      <c r="AAJ591"/>
      <c r="AAK591"/>
      <c r="AAL591"/>
      <c r="AAM591"/>
      <c r="AAN591"/>
      <c r="AAO591"/>
      <c r="AAP591"/>
      <c r="AAQ591"/>
      <c r="AAR591"/>
      <c r="AAS591"/>
      <c r="AAT591"/>
      <c r="AAU591"/>
      <c r="AAV591"/>
      <c r="AAW591"/>
      <c r="AAX591"/>
      <c r="AAY591"/>
      <c r="AAZ591"/>
      <c r="ABA591"/>
      <c r="ABB591"/>
      <c r="ABC591"/>
      <c r="ABD591"/>
      <c r="ABE591"/>
      <c r="ABF591"/>
      <c r="ABG591"/>
      <c r="ABH591"/>
      <c r="ABI591"/>
      <c r="ABJ591"/>
      <c r="ABK591"/>
      <c r="ABL591"/>
      <c r="ABM591"/>
      <c r="ABN591"/>
      <c r="ABO591"/>
      <c r="ABP591"/>
      <c r="ABQ591"/>
      <c r="ABR591"/>
      <c r="ABS591"/>
      <c r="ABT591"/>
      <c r="ABU591"/>
      <c r="ABV591"/>
      <c r="ABW591"/>
      <c r="ABX591"/>
      <c r="ABY591"/>
      <c r="ABZ591"/>
      <c r="ACA591"/>
      <c r="ACB591"/>
      <c r="ACC591"/>
      <c r="ACD591"/>
      <c r="ACE591"/>
      <c r="ACF591"/>
      <c r="ACG591"/>
      <c r="ACH591"/>
      <c r="ACI591"/>
      <c r="ACJ591"/>
      <c r="ACK591"/>
      <c r="ACL591"/>
      <c r="ACM591"/>
      <c r="ACN591"/>
      <c r="ACO591"/>
      <c r="ACP591"/>
      <c r="ACQ591"/>
      <c r="ACR591"/>
      <c r="ACS591"/>
      <c r="ACT591"/>
      <c r="ACU591"/>
      <c r="ACV591"/>
      <c r="ACW591"/>
      <c r="ACX591"/>
      <c r="ACY591"/>
      <c r="ACZ591"/>
      <c r="ADA591"/>
      <c r="ADB591"/>
      <c r="ADC591"/>
      <c r="ADD591"/>
      <c r="ADE591"/>
      <c r="ADF591"/>
      <c r="ADG591"/>
      <c r="ADH591"/>
      <c r="ADI591"/>
      <c r="ADJ591"/>
      <c r="ADK591"/>
      <c r="ADL591"/>
      <c r="ADM591"/>
      <c r="ADN591"/>
      <c r="ADO591"/>
      <c r="ADP591"/>
      <c r="ADQ591"/>
      <c r="ADR591"/>
      <c r="ADS591"/>
      <c r="ADT591"/>
      <c r="ADU591"/>
      <c r="ADV591"/>
      <c r="ADW591"/>
      <c r="ADX591"/>
      <c r="ADY591"/>
      <c r="ADZ591"/>
      <c r="AEA591"/>
      <c r="AEB591"/>
      <c r="AEC591"/>
      <c r="AED591"/>
      <c r="AEE591"/>
      <c r="AEF591"/>
      <c r="AEG591"/>
      <c r="AEH591"/>
      <c r="AEI591"/>
      <c r="AEJ591"/>
      <c r="AEK591"/>
      <c r="AEL591"/>
      <c r="AEM591"/>
      <c r="AEN591"/>
      <c r="AEO591"/>
      <c r="AEP591"/>
      <c r="AEQ591"/>
      <c r="AER591"/>
      <c r="AES591"/>
      <c r="AET591"/>
      <c r="AEU591"/>
      <c r="AEV591"/>
      <c r="AEW591"/>
      <c r="AEX591"/>
      <c r="AEY591"/>
      <c r="AEZ591"/>
      <c r="AFA591"/>
      <c r="AFB591"/>
      <c r="AFC591"/>
      <c r="AFD591"/>
      <c r="AFE591"/>
      <c r="AFF591"/>
      <c r="AFG591"/>
      <c r="AFH591"/>
      <c r="AFI591"/>
      <c r="AFJ591"/>
      <c r="AFK591"/>
      <c r="AFL591"/>
      <c r="AFM591"/>
      <c r="AFN591"/>
      <c r="AFO591"/>
      <c r="AFP591"/>
      <c r="AFQ591"/>
      <c r="AFR591"/>
      <c r="AFS591"/>
      <c r="AFT591"/>
      <c r="AFU591"/>
      <c r="AFV591"/>
      <c r="AFW591"/>
      <c r="AFX591"/>
      <c r="AFY591"/>
      <c r="AFZ591"/>
      <c r="AGA591"/>
      <c r="AGB591"/>
      <c r="AGC591"/>
      <c r="AGD591"/>
      <c r="AGE591"/>
      <c r="AGF591"/>
      <c r="AGG591"/>
      <c r="AGH591"/>
      <c r="AGI591"/>
      <c r="AGJ591"/>
      <c r="AGK591"/>
      <c r="AGL591"/>
      <c r="AGM591"/>
      <c r="AGN591"/>
      <c r="AGO591"/>
      <c r="AGP591"/>
      <c r="AGQ591"/>
      <c r="AGR591"/>
      <c r="AGS591"/>
      <c r="AGT591"/>
      <c r="AGU591"/>
      <c r="AGV591"/>
      <c r="AGW591"/>
      <c r="AGX591"/>
      <c r="AGY591"/>
      <c r="AGZ591"/>
      <c r="AHA591"/>
      <c r="AHB591"/>
      <c r="AHC591"/>
      <c r="AHD591"/>
      <c r="AHE591"/>
      <c r="AHF591"/>
      <c r="AHG591"/>
      <c r="AHH591"/>
      <c r="AHI591"/>
      <c r="AHJ591"/>
      <c r="AHK591"/>
      <c r="AHL591"/>
      <c r="AHM591"/>
      <c r="AHN591"/>
      <c r="AHO591"/>
      <c r="AHP591"/>
      <c r="AHQ591"/>
      <c r="AHR591"/>
      <c r="AHS591"/>
      <c r="AHT591"/>
      <c r="AHU591"/>
      <c r="AHV591"/>
      <c r="AHW591"/>
      <c r="AHX591"/>
      <c r="AHY591"/>
      <c r="AHZ591"/>
      <c r="AIA591"/>
      <c r="AIB591"/>
      <c r="AIC591"/>
      <c r="AID591"/>
      <c r="AIE591"/>
      <c r="AIF591"/>
      <c r="AIG591"/>
      <c r="AIH591"/>
      <c r="AII591"/>
      <c r="AIJ591"/>
      <c r="AIK591"/>
      <c r="AIL591"/>
      <c r="AIM591"/>
      <c r="AIN591"/>
      <c r="AIO591"/>
      <c r="AIP591"/>
      <c r="AIQ591"/>
      <c r="AIR591"/>
      <c r="AIS591"/>
      <c r="AIT591"/>
      <c r="AIU591"/>
      <c r="AIV591"/>
      <c r="AIW591"/>
      <c r="AIX591"/>
      <c r="AIY591"/>
      <c r="AIZ591"/>
      <c r="AJA591"/>
      <c r="AJB591"/>
      <c r="AJC591"/>
      <c r="AJD591"/>
      <c r="AJE591"/>
      <c r="AJF591"/>
      <c r="AJG591"/>
      <c r="AJH591"/>
      <c r="AJI591"/>
      <c r="AJJ591"/>
      <c r="AJK591"/>
      <c r="AJL591"/>
      <c r="AJM591"/>
      <c r="AJN591"/>
      <c r="AJO591"/>
      <c r="AJP591"/>
      <c r="AJQ591"/>
      <c r="AJR591"/>
      <c r="AJS591"/>
      <c r="AJT591"/>
      <c r="AJU591"/>
      <c r="AJV591"/>
      <c r="AJW591"/>
      <c r="AJX591"/>
      <c r="AJY591"/>
      <c r="AJZ591"/>
      <c r="AKA591"/>
      <c r="AKB591"/>
      <c r="AKC591"/>
      <c r="AKD591"/>
      <c r="AKE591"/>
      <c r="AKF591"/>
      <c r="AKG591"/>
      <c r="AKH591"/>
      <c r="AKI591"/>
      <c r="AKJ591"/>
      <c r="AKK591"/>
      <c r="AKL591"/>
      <c r="AKM591"/>
      <c r="AKN591"/>
      <c r="AKO591"/>
      <c r="AKP591"/>
      <c r="AKQ591"/>
      <c r="AKR591"/>
      <c r="AKS591"/>
      <c r="AKT591"/>
      <c r="AKU591"/>
      <c r="AKV591"/>
      <c r="AKW591"/>
      <c r="AKX591"/>
      <c r="AKY591"/>
      <c r="AKZ591"/>
      <c r="ALA591"/>
      <c r="ALB591"/>
      <c r="ALC591"/>
      <c r="ALD591"/>
      <c r="ALE591"/>
      <c r="ALF591"/>
      <c r="ALG591"/>
      <c r="ALH591"/>
      <c r="ALI591"/>
      <c r="ALJ591"/>
      <c r="ALK591"/>
      <c r="ALL591"/>
      <c r="ALM591"/>
      <c r="ALN591"/>
      <c r="ALO591"/>
      <c r="ALP591"/>
      <c r="ALQ591"/>
      <c r="ALR591"/>
      <c r="ALS591"/>
      <c r="ALT591"/>
      <c r="ALU591"/>
      <c r="ALV591"/>
      <c r="ALW591"/>
      <c r="ALX591"/>
      <c r="ALY591"/>
      <c r="ALZ591"/>
      <c r="AMA591"/>
      <c r="AMB591"/>
      <c r="AMC591"/>
      <c r="AMD591"/>
      <c r="AME591"/>
      <c r="AMF591"/>
      <c r="AMG591"/>
      <c r="AMH591"/>
      <c r="AMI591"/>
      <c r="AMJ591"/>
      <c r="AMK591"/>
      <c r="AML591"/>
      <c r="AMM591"/>
    </row>
    <row r="592" spans="1:1027" ht="23.85" customHeight="1">
      <c r="A592" s="655"/>
      <c r="B592" s="655"/>
      <c r="C592" s="263"/>
      <c r="D592" s="263">
        <v>4300</v>
      </c>
      <c r="E592" s="654" t="s">
        <v>219</v>
      </c>
      <c r="F592" s="654"/>
      <c r="G592" s="265">
        <v>318213</v>
      </c>
      <c r="H592" s="265">
        <v>444327.21</v>
      </c>
      <c r="I592" s="266">
        <v>274364.32</v>
      </c>
      <c r="J592" s="259">
        <f t="shared" si="69"/>
        <v>61.748259801599815</v>
      </c>
      <c r="K592" s="259">
        <f t="shared" si="70"/>
        <v>139.6320106343864</v>
      </c>
      <c r="L592" s="313"/>
      <c r="M592" s="313"/>
      <c r="N592" s="313"/>
      <c r="P592" s="267">
        <f t="shared" si="67"/>
        <v>126114.21000000002</v>
      </c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  <c r="JB592"/>
      <c r="JC592"/>
      <c r="JD592"/>
      <c r="JE592"/>
      <c r="JF592"/>
      <c r="JG592"/>
      <c r="JH592"/>
      <c r="JI592"/>
      <c r="JJ592"/>
      <c r="JK592"/>
      <c r="JL592"/>
      <c r="JM592"/>
      <c r="JN592"/>
      <c r="JO592"/>
      <c r="JP592"/>
      <c r="JQ592"/>
      <c r="JR592"/>
      <c r="JS592"/>
      <c r="JT592"/>
      <c r="JU592"/>
      <c r="JV592"/>
      <c r="JW592"/>
      <c r="JX592"/>
      <c r="JY592"/>
      <c r="JZ592"/>
      <c r="KA592"/>
      <c r="KB592"/>
      <c r="KC592"/>
      <c r="KD592"/>
      <c r="KE592"/>
      <c r="KF592"/>
      <c r="KG592"/>
      <c r="KH592"/>
      <c r="KI592"/>
      <c r="KJ592"/>
      <c r="KK592"/>
      <c r="KL592"/>
      <c r="KM592"/>
      <c r="KN592"/>
      <c r="KO592"/>
      <c r="KP592"/>
      <c r="KQ592"/>
      <c r="KR592"/>
      <c r="KS592"/>
      <c r="KT592"/>
      <c r="KU592"/>
      <c r="KV592"/>
      <c r="KW592"/>
      <c r="KX592"/>
      <c r="KY592"/>
      <c r="KZ592"/>
      <c r="LA592"/>
      <c r="LB592"/>
      <c r="LC592"/>
      <c r="LD592"/>
      <c r="LE592"/>
      <c r="LF592"/>
      <c r="LG592"/>
      <c r="LH592"/>
      <c r="LI592"/>
      <c r="LJ592"/>
      <c r="LK592"/>
      <c r="LL592"/>
      <c r="LM592"/>
      <c r="LN592"/>
      <c r="LO592"/>
      <c r="LP592"/>
      <c r="LQ592"/>
      <c r="LR592"/>
      <c r="LS592"/>
      <c r="LT592"/>
      <c r="LU592"/>
      <c r="LV592"/>
      <c r="LW592"/>
      <c r="LX592"/>
      <c r="LY592"/>
      <c r="LZ592"/>
      <c r="MA592"/>
      <c r="MB592"/>
      <c r="MC592"/>
      <c r="MD592"/>
      <c r="ME592"/>
      <c r="MF592"/>
      <c r="MG592"/>
      <c r="MH592"/>
      <c r="MI592"/>
      <c r="MJ592"/>
      <c r="MK592"/>
      <c r="ML592"/>
      <c r="MM592"/>
      <c r="MN592"/>
      <c r="MO592"/>
      <c r="MP592"/>
      <c r="MQ592"/>
      <c r="MR592"/>
      <c r="MS592"/>
      <c r="MT592"/>
      <c r="MU592"/>
      <c r="MV592"/>
      <c r="MW592"/>
      <c r="MX592"/>
      <c r="MY592"/>
      <c r="MZ592"/>
      <c r="NA592"/>
      <c r="NB592"/>
      <c r="NC592"/>
      <c r="ND592"/>
      <c r="NE592"/>
      <c r="NF592"/>
      <c r="NG592"/>
      <c r="NH592"/>
      <c r="NI592"/>
      <c r="NJ592"/>
      <c r="NK592"/>
      <c r="NL592"/>
      <c r="NM592"/>
      <c r="NN592"/>
      <c r="NO592"/>
      <c r="NP592"/>
      <c r="NQ592"/>
      <c r="NR592"/>
      <c r="NS592"/>
      <c r="NT592"/>
      <c r="NU592"/>
      <c r="NV592"/>
      <c r="NW592"/>
      <c r="NX592"/>
      <c r="NY592"/>
      <c r="NZ592"/>
      <c r="OA592"/>
      <c r="OB592"/>
      <c r="OC592"/>
      <c r="OD592"/>
      <c r="OE592"/>
      <c r="OF592"/>
      <c r="OG592"/>
      <c r="OH592"/>
      <c r="OI592"/>
      <c r="OJ592"/>
      <c r="OK592"/>
      <c r="OL592"/>
      <c r="OM592"/>
      <c r="ON592"/>
      <c r="OO592"/>
      <c r="OP592"/>
      <c r="OQ592"/>
      <c r="OR592"/>
      <c r="OS592"/>
      <c r="OT592"/>
      <c r="OU592"/>
      <c r="OV592"/>
      <c r="OW592"/>
      <c r="OX592"/>
      <c r="OY592"/>
      <c r="OZ592"/>
      <c r="PA592"/>
      <c r="PB592"/>
      <c r="PC592"/>
      <c r="PD592"/>
      <c r="PE592"/>
      <c r="PF592"/>
      <c r="PG592"/>
      <c r="PH592"/>
      <c r="PI592"/>
      <c r="PJ592"/>
      <c r="PK592"/>
      <c r="PL592"/>
      <c r="PM592"/>
      <c r="PN592"/>
      <c r="PO592"/>
      <c r="PP592"/>
      <c r="PQ592"/>
      <c r="PR592"/>
      <c r="PS592"/>
      <c r="PT592"/>
      <c r="PU592"/>
      <c r="PV592"/>
      <c r="PW592"/>
      <c r="PX592"/>
      <c r="PY592"/>
      <c r="PZ592"/>
      <c r="QA592"/>
      <c r="QB592"/>
      <c r="QC592"/>
      <c r="QD592"/>
      <c r="QE592"/>
      <c r="QF592"/>
      <c r="QG592"/>
      <c r="QH592"/>
      <c r="QI592"/>
      <c r="QJ592"/>
      <c r="QK592"/>
      <c r="QL592"/>
      <c r="QM592"/>
      <c r="QN592"/>
      <c r="QO592"/>
      <c r="QP592"/>
      <c r="QQ592"/>
      <c r="QR592"/>
      <c r="QS592"/>
      <c r="QT592"/>
      <c r="QU592"/>
      <c r="QV592"/>
      <c r="QW592"/>
      <c r="QX592"/>
      <c r="QY592"/>
      <c r="QZ592"/>
      <c r="RA592"/>
      <c r="RB592"/>
      <c r="RC592"/>
      <c r="RD592"/>
      <c r="RE592"/>
      <c r="RF592"/>
      <c r="RG592"/>
      <c r="RH592"/>
      <c r="RI592"/>
      <c r="RJ592"/>
      <c r="RK592"/>
      <c r="RL592"/>
      <c r="RM592"/>
      <c r="RN592"/>
      <c r="RO592"/>
      <c r="RP592"/>
      <c r="RQ592"/>
      <c r="RR592"/>
      <c r="RS592"/>
      <c r="RT592"/>
      <c r="RU592"/>
      <c r="RV592"/>
      <c r="RW592"/>
      <c r="RX592"/>
      <c r="RY592"/>
      <c r="RZ592"/>
      <c r="SA592"/>
      <c r="SB592"/>
      <c r="SC592"/>
      <c r="SD592"/>
      <c r="SE592"/>
      <c r="SF592"/>
      <c r="SG592"/>
      <c r="SH592"/>
      <c r="SI592"/>
      <c r="SJ592"/>
      <c r="SK592"/>
      <c r="SL592"/>
      <c r="SM592"/>
      <c r="SN592"/>
      <c r="SO592"/>
      <c r="SP592"/>
      <c r="SQ592"/>
      <c r="SR592"/>
      <c r="SS592"/>
      <c r="ST592"/>
      <c r="SU592"/>
      <c r="SV592"/>
      <c r="SW592"/>
      <c r="SX592"/>
      <c r="SY592"/>
      <c r="SZ592"/>
      <c r="TA592"/>
      <c r="TB592"/>
      <c r="TC592"/>
      <c r="TD592"/>
      <c r="TE592"/>
      <c r="TF592"/>
      <c r="TG592"/>
      <c r="TH592"/>
      <c r="TI592"/>
      <c r="TJ592"/>
      <c r="TK592"/>
      <c r="TL592"/>
      <c r="TM592"/>
      <c r="TN592"/>
      <c r="TO592"/>
      <c r="TP592"/>
      <c r="TQ592"/>
      <c r="TR592"/>
      <c r="TS592"/>
      <c r="TT592"/>
      <c r="TU592"/>
      <c r="TV592"/>
      <c r="TW592"/>
      <c r="TX592"/>
      <c r="TY592"/>
      <c r="TZ592"/>
      <c r="UA592"/>
      <c r="UB592"/>
      <c r="UC592"/>
      <c r="UD592"/>
      <c r="UE592"/>
      <c r="UF592"/>
      <c r="UG592"/>
      <c r="UH592"/>
      <c r="UI592"/>
      <c r="UJ592"/>
      <c r="UK592"/>
      <c r="UL592"/>
      <c r="UM592"/>
      <c r="UN592"/>
      <c r="UO592"/>
      <c r="UP592"/>
      <c r="UQ592"/>
      <c r="UR592"/>
      <c r="US592"/>
      <c r="UT592"/>
      <c r="UU592"/>
      <c r="UV592"/>
      <c r="UW592"/>
      <c r="UX592"/>
      <c r="UY592"/>
      <c r="UZ592"/>
      <c r="VA592"/>
      <c r="VB592"/>
      <c r="VC592"/>
      <c r="VD592"/>
      <c r="VE592"/>
      <c r="VF592"/>
      <c r="VG592"/>
      <c r="VH592"/>
      <c r="VI592"/>
      <c r="VJ592"/>
      <c r="VK592"/>
      <c r="VL592"/>
      <c r="VM592"/>
      <c r="VN592"/>
      <c r="VO592"/>
      <c r="VP592"/>
      <c r="VQ592"/>
      <c r="VR592"/>
      <c r="VS592"/>
      <c r="VT592"/>
      <c r="VU592"/>
      <c r="VV592"/>
      <c r="VW592"/>
      <c r="VX592"/>
      <c r="VY592"/>
      <c r="VZ592"/>
      <c r="WA592"/>
      <c r="WB592"/>
      <c r="WC592"/>
      <c r="WD592"/>
      <c r="WE592"/>
      <c r="WF592"/>
      <c r="WG592"/>
      <c r="WH592"/>
      <c r="WI592"/>
      <c r="WJ592"/>
      <c r="WK592"/>
      <c r="WL592"/>
      <c r="WM592"/>
      <c r="WN592"/>
      <c r="WO592"/>
      <c r="WP592"/>
      <c r="WQ592"/>
      <c r="WR592"/>
      <c r="WS592"/>
      <c r="WT592"/>
      <c r="WU592"/>
      <c r="WV592"/>
      <c r="WW592"/>
      <c r="WX592"/>
      <c r="WY592"/>
      <c r="WZ592"/>
      <c r="XA592"/>
      <c r="XB592"/>
      <c r="XC592"/>
      <c r="XD592"/>
      <c r="XE592"/>
      <c r="XF592"/>
      <c r="XG592"/>
      <c r="XH592"/>
      <c r="XI592"/>
      <c r="XJ592"/>
      <c r="XK592"/>
      <c r="XL592"/>
      <c r="XM592"/>
      <c r="XN592"/>
      <c r="XO592"/>
      <c r="XP592"/>
      <c r="XQ592"/>
      <c r="XR592"/>
      <c r="XS592"/>
      <c r="XT592"/>
      <c r="XU592"/>
      <c r="XV592"/>
      <c r="XW592"/>
      <c r="XX592"/>
      <c r="XY592"/>
      <c r="XZ592"/>
      <c r="YA592"/>
      <c r="YB592"/>
      <c r="YC592"/>
      <c r="YD592"/>
      <c r="YE592"/>
      <c r="YF592"/>
      <c r="YG592"/>
      <c r="YH592"/>
      <c r="YI592"/>
      <c r="YJ592"/>
      <c r="YK592"/>
      <c r="YL592"/>
      <c r="YM592"/>
      <c r="YN592"/>
      <c r="YO592"/>
      <c r="YP592"/>
      <c r="YQ592"/>
      <c r="YR592"/>
      <c r="YS592"/>
      <c r="YT592"/>
      <c r="YU592"/>
      <c r="YV592"/>
      <c r="YW592"/>
      <c r="YX592"/>
      <c r="YY592"/>
      <c r="YZ592"/>
      <c r="ZA592"/>
      <c r="ZB592"/>
      <c r="ZC592"/>
      <c r="ZD592"/>
      <c r="ZE592"/>
      <c r="ZF592"/>
      <c r="ZG592"/>
      <c r="ZH592"/>
      <c r="ZI592"/>
      <c r="ZJ592"/>
      <c r="ZK592"/>
      <c r="ZL592"/>
      <c r="ZM592"/>
      <c r="ZN592"/>
      <c r="ZO592"/>
      <c r="ZP592"/>
      <c r="ZQ592"/>
      <c r="ZR592"/>
      <c r="ZS592"/>
      <c r="ZT592"/>
      <c r="ZU592"/>
      <c r="ZV592"/>
      <c r="ZW592"/>
      <c r="ZX592"/>
      <c r="ZY592"/>
      <c r="ZZ592"/>
      <c r="AAA592"/>
      <c r="AAB592"/>
      <c r="AAC592"/>
      <c r="AAD592"/>
      <c r="AAE592"/>
      <c r="AAF592"/>
      <c r="AAG592"/>
      <c r="AAH592"/>
      <c r="AAI592"/>
      <c r="AAJ592"/>
      <c r="AAK592"/>
      <c r="AAL592"/>
      <c r="AAM592"/>
      <c r="AAN592"/>
      <c r="AAO592"/>
      <c r="AAP592"/>
      <c r="AAQ592"/>
      <c r="AAR592"/>
      <c r="AAS592"/>
      <c r="AAT592"/>
      <c r="AAU592"/>
      <c r="AAV592"/>
      <c r="AAW592"/>
      <c r="AAX592"/>
      <c r="AAY592"/>
      <c r="AAZ592"/>
      <c r="ABA592"/>
      <c r="ABB592"/>
      <c r="ABC592"/>
      <c r="ABD592"/>
      <c r="ABE592"/>
      <c r="ABF592"/>
      <c r="ABG592"/>
      <c r="ABH592"/>
      <c r="ABI592"/>
      <c r="ABJ592"/>
      <c r="ABK592"/>
      <c r="ABL592"/>
      <c r="ABM592"/>
      <c r="ABN592"/>
      <c r="ABO592"/>
      <c r="ABP592"/>
      <c r="ABQ592"/>
      <c r="ABR592"/>
      <c r="ABS592"/>
      <c r="ABT592"/>
      <c r="ABU592"/>
      <c r="ABV592"/>
      <c r="ABW592"/>
      <c r="ABX592"/>
      <c r="ABY592"/>
      <c r="ABZ592"/>
      <c r="ACA592"/>
      <c r="ACB592"/>
      <c r="ACC592"/>
      <c r="ACD592"/>
      <c r="ACE592"/>
      <c r="ACF592"/>
      <c r="ACG592"/>
      <c r="ACH592"/>
      <c r="ACI592"/>
      <c r="ACJ592"/>
      <c r="ACK592"/>
      <c r="ACL592"/>
      <c r="ACM592"/>
      <c r="ACN592"/>
      <c r="ACO592"/>
      <c r="ACP592"/>
      <c r="ACQ592"/>
      <c r="ACR592"/>
      <c r="ACS592"/>
      <c r="ACT592"/>
      <c r="ACU592"/>
      <c r="ACV592"/>
      <c r="ACW592"/>
      <c r="ACX592"/>
      <c r="ACY592"/>
      <c r="ACZ592"/>
      <c r="ADA592"/>
      <c r="ADB592"/>
      <c r="ADC592"/>
      <c r="ADD592"/>
      <c r="ADE592"/>
      <c r="ADF592"/>
      <c r="ADG592"/>
      <c r="ADH592"/>
      <c r="ADI592"/>
      <c r="ADJ592"/>
      <c r="ADK592"/>
      <c r="ADL592"/>
      <c r="ADM592"/>
      <c r="ADN592"/>
      <c r="ADO592"/>
      <c r="ADP592"/>
      <c r="ADQ592"/>
      <c r="ADR592"/>
      <c r="ADS592"/>
      <c r="ADT592"/>
      <c r="ADU592"/>
      <c r="ADV592"/>
      <c r="ADW592"/>
      <c r="ADX592"/>
      <c r="ADY592"/>
      <c r="ADZ592"/>
      <c r="AEA592"/>
      <c r="AEB592"/>
      <c r="AEC592"/>
      <c r="AED592"/>
      <c r="AEE592"/>
      <c r="AEF592"/>
      <c r="AEG592"/>
      <c r="AEH592"/>
      <c r="AEI592"/>
      <c r="AEJ592"/>
      <c r="AEK592"/>
      <c r="AEL592"/>
      <c r="AEM592"/>
      <c r="AEN592"/>
      <c r="AEO592"/>
      <c r="AEP592"/>
      <c r="AEQ592"/>
      <c r="AER592"/>
      <c r="AES592"/>
      <c r="AET592"/>
      <c r="AEU592"/>
      <c r="AEV592"/>
      <c r="AEW592"/>
      <c r="AEX592"/>
      <c r="AEY592"/>
      <c r="AEZ592"/>
      <c r="AFA592"/>
      <c r="AFB592"/>
      <c r="AFC592"/>
      <c r="AFD592"/>
      <c r="AFE592"/>
      <c r="AFF592"/>
      <c r="AFG592"/>
      <c r="AFH592"/>
      <c r="AFI592"/>
      <c r="AFJ592"/>
      <c r="AFK592"/>
      <c r="AFL592"/>
      <c r="AFM592"/>
      <c r="AFN592"/>
      <c r="AFO592"/>
      <c r="AFP592"/>
      <c r="AFQ592"/>
      <c r="AFR592"/>
      <c r="AFS592"/>
      <c r="AFT592"/>
      <c r="AFU592"/>
      <c r="AFV592"/>
      <c r="AFW592"/>
      <c r="AFX592"/>
      <c r="AFY592"/>
      <c r="AFZ592"/>
      <c r="AGA592"/>
      <c r="AGB592"/>
      <c r="AGC592"/>
      <c r="AGD592"/>
      <c r="AGE592"/>
      <c r="AGF592"/>
      <c r="AGG592"/>
      <c r="AGH592"/>
      <c r="AGI592"/>
      <c r="AGJ592"/>
      <c r="AGK592"/>
      <c r="AGL592"/>
      <c r="AGM592"/>
      <c r="AGN592"/>
      <c r="AGO592"/>
      <c r="AGP592"/>
      <c r="AGQ592"/>
      <c r="AGR592"/>
      <c r="AGS592"/>
      <c r="AGT592"/>
      <c r="AGU592"/>
      <c r="AGV592"/>
      <c r="AGW592"/>
      <c r="AGX592"/>
      <c r="AGY592"/>
      <c r="AGZ592"/>
      <c r="AHA592"/>
      <c r="AHB592"/>
      <c r="AHC592"/>
      <c r="AHD592"/>
      <c r="AHE592"/>
      <c r="AHF592"/>
      <c r="AHG592"/>
      <c r="AHH592"/>
      <c r="AHI592"/>
      <c r="AHJ592"/>
      <c r="AHK592"/>
      <c r="AHL592"/>
      <c r="AHM592"/>
      <c r="AHN592"/>
      <c r="AHO592"/>
      <c r="AHP592"/>
      <c r="AHQ592"/>
      <c r="AHR592"/>
      <c r="AHS592"/>
      <c r="AHT592"/>
      <c r="AHU592"/>
      <c r="AHV592"/>
      <c r="AHW592"/>
      <c r="AHX592"/>
      <c r="AHY592"/>
      <c r="AHZ592"/>
      <c r="AIA592"/>
      <c r="AIB592"/>
      <c r="AIC592"/>
      <c r="AID592"/>
      <c r="AIE592"/>
      <c r="AIF592"/>
      <c r="AIG592"/>
      <c r="AIH592"/>
      <c r="AII592"/>
      <c r="AIJ592"/>
      <c r="AIK592"/>
      <c r="AIL592"/>
      <c r="AIM592"/>
      <c r="AIN592"/>
      <c r="AIO592"/>
      <c r="AIP592"/>
      <c r="AIQ592"/>
      <c r="AIR592"/>
      <c r="AIS592"/>
      <c r="AIT592"/>
      <c r="AIU592"/>
      <c r="AIV592"/>
      <c r="AIW592"/>
      <c r="AIX592"/>
      <c r="AIY592"/>
      <c r="AIZ592"/>
      <c r="AJA592"/>
      <c r="AJB592"/>
      <c r="AJC592"/>
      <c r="AJD592"/>
      <c r="AJE592"/>
      <c r="AJF592"/>
      <c r="AJG592"/>
      <c r="AJH592"/>
      <c r="AJI592"/>
      <c r="AJJ592"/>
      <c r="AJK592"/>
      <c r="AJL592"/>
      <c r="AJM592"/>
      <c r="AJN592"/>
      <c r="AJO592"/>
      <c r="AJP592"/>
      <c r="AJQ592"/>
      <c r="AJR592"/>
      <c r="AJS592"/>
      <c r="AJT592"/>
      <c r="AJU592"/>
      <c r="AJV592"/>
      <c r="AJW592"/>
      <c r="AJX592"/>
      <c r="AJY592"/>
      <c r="AJZ592"/>
      <c r="AKA592"/>
      <c r="AKB592"/>
      <c r="AKC592"/>
      <c r="AKD592"/>
      <c r="AKE592"/>
      <c r="AKF592"/>
      <c r="AKG592"/>
      <c r="AKH592"/>
      <c r="AKI592"/>
      <c r="AKJ592"/>
      <c r="AKK592"/>
      <c r="AKL592"/>
      <c r="AKM592"/>
      <c r="AKN592"/>
      <c r="AKO592"/>
      <c r="AKP592"/>
      <c r="AKQ592"/>
      <c r="AKR592"/>
      <c r="AKS592"/>
      <c r="AKT592"/>
      <c r="AKU592"/>
      <c r="AKV592"/>
      <c r="AKW592"/>
      <c r="AKX592"/>
      <c r="AKY592"/>
      <c r="AKZ592"/>
      <c r="ALA592"/>
      <c r="ALB592"/>
      <c r="ALC592"/>
      <c r="ALD592"/>
      <c r="ALE592"/>
      <c r="ALF592"/>
      <c r="ALG592"/>
      <c r="ALH592"/>
      <c r="ALI592"/>
      <c r="ALJ592"/>
      <c r="ALK592"/>
      <c r="ALL592"/>
      <c r="ALM592"/>
      <c r="ALN592"/>
      <c r="ALO592"/>
      <c r="ALP592"/>
      <c r="ALQ592"/>
      <c r="ALR592"/>
      <c r="ALS592"/>
      <c r="ALT592"/>
      <c r="ALU592"/>
      <c r="ALV592"/>
      <c r="ALW592"/>
      <c r="ALX592"/>
      <c r="ALY592"/>
      <c r="ALZ592"/>
      <c r="AMA592"/>
      <c r="AMB592"/>
      <c r="AMC592"/>
      <c r="AMD592"/>
      <c r="AME592"/>
      <c r="AMF592"/>
      <c r="AMG592"/>
      <c r="AMH592"/>
      <c r="AMI592"/>
      <c r="AMJ592"/>
      <c r="AMK592"/>
      <c r="AML592"/>
      <c r="AMM592"/>
    </row>
    <row r="593" spans="1:1027" ht="56.65" customHeight="1">
      <c r="A593" s="655"/>
      <c r="B593" s="655"/>
      <c r="C593" s="263"/>
      <c r="D593" s="263">
        <v>4360</v>
      </c>
      <c r="E593" s="654" t="s">
        <v>401</v>
      </c>
      <c r="F593" s="654"/>
      <c r="G593" s="265">
        <v>14770</v>
      </c>
      <c r="H593" s="265">
        <v>14770</v>
      </c>
      <c r="I593" s="266">
        <v>8103.68</v>
      </c>
      <c r="J593" s="259">
        <f t="shared" si="69"/>
        <v>54.865809072444151</v>
      </c>
      <c r="K593" s="259">
        <f t="shared" si="70"/>
        <v>100</v>
      </c>
      <c r="L593" s="313"/>
      <c r="M593" s="313"/>
      <c r="N593" s="313"/>
      <c r="P593" s="267">
        <f t="shared" si="67"/>
        <v>0</v>
      </c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  <c r="QH593"/>
      <c r="QI593"/>
      <c r="QJ593"/>
      <c r="QK593"/>
      <c r="QL593"/>
      <c r="QM593"/>
      <c r="QN593"/>
      <c r="QO593"/>
      <c r="QP593"/>
      <c r="QQ593"/>
      <c r="QR593"/>
      <c r="QS593"/>
      <c r="QT593"/>
      <c r="QU593"/>
      <c r="QV593"/>
      <c r="QW593"/>
      <c r="QX593"/>
      <c r="QY593"/>
      <c r="QZ593"/>
      <c r="RA593"/>
      <c r="RB593"/>
      <c r="RC593"/>
      <c r="RD593"/>
      <c r="RE593"/>
      <c r="RF593"/>
      <c r="RG593"/>
      <c r="RH593"/>
      <c r="RI593"/>
      <c r="RJ593"/>
      <c r="RK593"/>
      <c r="RL593"/>
      <c r="RM593"/>
      <c r="RN593"/>
      <c r="RO593"/>
      <c r="RP593"/>
      <c r="RQ593"/>
      <c r="RR593"/>
      <c r="RS593"/>
      <c r="RT593"/>
      <c r="RU593"/>
      <c r="RV593"/>
      <c r="RW593"/>
      <c r="RX593"/>
      <c r="RY593"/>
      <c r="RZ593"/>
      <c r="SA593"/>
      <c r="SB593"/>
      <c r="SC593"/>
      <c r="SD593"/>
      <c r="SE593"/>
      <c r="SF593"/>
      <c r="SG593"/>
      <c r="SH593"/>
      <c r="SI593"/>
      <c r="SJ593"/>
      <c r="SK593"/>
      <c r="SL593"/>
      <c r="SM593"/>
      <c r="SN593"/>
      <c r="SO593"/>
      <c r="SP593"/>
      <c r="SQ593"/>
      <c r="SR593"/>
      <c r="SS593"/>
      <c r="ST593"/>
      <c r="SU593"/>
      <c r="SV593"/>
      <c r="SW593"/>
      <c r="SX593"/>
      <c r="SY593"/>
      <c r="SZ593"/>
      <c r="TA593"/>
      <c r="TB593"/>
      <c r="TC593"/>
      <c r="TD593"/>
      <c r="TE593"/>
      <c r="TF593"/>
      <c r="TG593"/>
      <c r="TH593"/>
      <c r="TI593"/>
      <c r="TJ593"/>
      <c r="TK593"/>
      <c r="TL593"/>
      <c r="TM593"/>
      <c r="TN593"/>
      <c r="TO593"/>
      <c r="TP593"/>
      <c r="TQ593"/>
      <c r="TR593"/>
      <c r="TS593"/>
      <c r="TT593"/>
      <c r="TU593"/>
      <c r="TV593"/>
      <c r="TW593"/>
      <c r="TX593"/>
      <c r="TY593"/>
      <c r="TZ593"/>
      <c r="UA593"/>
      <c r="UB593"/>
      <c r="UC593"/>
      <c r="UD593"/>
      <c r="UE593"/>
      <c r="UF593"/>
      <c r="UG593"/>
      <c r="UH593"/>
      <c r="UI593"/>
      <c r="UJ593"/>
      <c r="UK593"/>
      <c r="UL593"/>
      <c r="UM593"/>
      <c r="UN593"/>
      <c r="UO593"/>
      <c r="UP593"/>
      <c r="UQ593"/>
      <c r="UR593"/>
      <c r="US593"/>
      <c r="UT593"/>
      <c r="UU593"/>
      <c r="UV593"/>
      <c r="UW593"/>
      <c r="UX593"/>
      <c r="UY593"/>
      <c r="UZ593"/>
      <c r="VA593"/>
      <c r="VB593"/>
      <c r="VC593"/>
      <c r="VD593"/>
      <c r="VE593"/>
      <c r="VF593"/>
      <c r="VG593"/>
      <c r="VH593"/>
      <c r="VI593"/>
      <c r="VJ593"/>
      <c r="VK593"/>
      <c r="VL593"/>
      <c r="VM593"/>
      <c r="VN593"/>
      <c r="VO593"/>
      <c r="VP593"/>
      <c r="VQ593"/>
      <c r="VR593"/>
      <c r="VS593"/>
      <c r="VT593"/>
      <c r="VU593"/>
      <c r="VV593"/>
      <c r="VW593"/>
      <c r="VX593"/>
      <c r="VY593"/>
      <c r="VZ593"/>
      <c r="WA593"/>
      <c r="WB593"/>
      <c r="WC593"/>
      <c r="WD593"/>
      <c r="WE593"/>
      <c r="WF593"/>
      <c r="WG593"/>
      <c r="WH593"/>
      <c r="WI593"/>
      <c r="WJ593"/>
      <c r="WK593"/>
      <c r="WL593"/>
      <c r="WM593"/>
      <c r="WN593"/>
      <c r="WO593"/>
      <c r="WP593"/>
      <c r="WQ593"/>
      <c r="WR593"/>
      <c r="WS593"/>
      <c r="WT593"/>
      <c r="WU593"/>
      <c r="WV593"/>
      <c r="WW593"/>
      <c r="WX593"/>
      <c r="WY593"/>
      <c r="WZ593"/>
      <c r="XA593"/>
      <c r="XB593"/>
      <c r="XC593"/>
      <c r="XD593"/>
      <c r="XE593"/>
      <c r="XF593"/>
      <c r="XG593"/>
      <c r="XH593"/>
      <c r="XI593"/>
      <c r="XJ593"/>
      <c r="XK593"/>
      <c r="XL593"/>
      <c r="XM593"/>
      <c r="XN593"/>
      <c r="XO593"/>
      <c r="XP593"/>
      <c r="XQ593"/>
      <c r="XR593"/>
      <c r="XS593"/>
      <c r="XT593"/>
      <c r="XU593"/>
      <c r="XV593"/>
      <c r="XW593"/>
      <c r="XX593"/>
      <c r="XY593"/>
      <c r="XZ593"/>
      <c r="YA593"/>
      <c r="YB593"/>
      <c r="YC593"/>
      <c r="YD593"/>
      <c r="YE593"/>
      <c r="YF593"/>
      <c r="YG593"/>
      <c r="YH593"/>
      <c r="YI593"/>
      <c r="YJ593"/>
      <c r="YK593"/>
      <c r="YL593"/>
      <c r="YM593"/>
      <c r="YN593"/>
      <c r="YO593"/>
      <c r="YP593"/>
      <c r="YQ593"/>
      <c r="YR593"/>
      <c r="YS593"/>
      <c r="YT593"/>
      <c r="YU593"/>
      <c r="YV593"/>
      <c r="YW593"/>
      <c r="YX593"/>
      <c r="YY593"/>
      <c r="YZ593"/>
      <c r="ZA593"/>
      <c r="ZB593"/>
      <c r="ZC593"/>
      <c r="ZD593"/>
      <c r="ZE593"/>
      <c r="ZF593"/>
      <c r="ZG593"/>
      <c r="ZH593"/>
      <c r="ZI593"/>
      <c r="ZJ593"/>
      <c r="ZK593"/>
      <c r="ZL593"/>
      <c r="ZM593"/>
      <c r="ZN593"/>
      <c r="ZO593"/>
      <c r="ZP593"/>
      <c r="ZQ593"/>
      <c r="ZR593"/>
      <c r="ZS593"/>
      <c r="ZT593"/>
      <c r="ZU593"/>
      <c r="ZV593"/>
      <c r="ZW593"/>
      <c r="ZX593"/>
      <c r="ZY593"/>
      <c r="ZZ593"/>
      <c r="AAA593"/>
      <c r="AAB593"/>
      <c r="AAC593"/>
      <c r="AAD593"/>
      <c r="AAE593"/>
      <c r="AAF593"/>
      <c r="AAG593"/>
      <c r="AAH593"/>
      <c r="AAI593"/>
      <c r="AAJ593"/>
      <c r="AAK593"/>
      <c r="AAL593"/>
      <c r="AAM593"/>
      <c r="AAN593"/>
      <c r="AAO593"/>
      <c r="AAP593"/>
      <c r="AAQ593"/>
      <c r="AAR593"/>
      <c r="AAS593"/>
      <c r="AAT593"/>
      <c r="AAU593"/>
      <c r="AAV593"/>
      <c r="AAW593"/>
      <c r="AAX593"/>
      <c r="AAY593"/>
      <c r="AAZ593"/>
      <c r="ABA593"/>
      <c r="ABB593"/>
      <c r="ABC593"/>
      <c r="ABD593"/>
      <c r="ABE593"/>
      <c r="ABF593"/>
      <c r="ABG593"/>
      <c r="ABH593"/>
      <c r="ABI593"/>
      <c r="ABJ593"/>
      <c r="ABK593"/>
      <c r="ABL593"/>
      <c r="ABM593"/>
      <c r="ABN593"/>
      <c r="ABO593"/>
      <c r="ABP593"/>
      <c r="ABQ593"/>
      <c r="ABR593"/>
      <c r="ABS593"/>
      <c r="ABT593"/>
      <c r="ABU593"/>
      <c r="ABV593"/>
      <c r="ABW593"/>
      <c r="ABX593"/>
      <c r="ABY593"/>
      <c r="ABZ593"/>
      <c r="ACA593"/>
      <c r="ACB593"/>
      <c r="ACC593"/>
      <c r="ACD593"/>
      <c r="ACE593"/>
      <c r="ACF593"/>
      <c r="ACG593"/>
      <c r="ACH593"/>
      <c r="ACI593"/>
      <c r="ACJ593"/>
      <c r="ACK593"/>
      <c r="ACL593"/>
      <c r="ACM593"/>
      <c r="ACN593"/>
      <c r="ACO593"/>
      <c r="ACP593"/>
      <c r="ACQ593"/>
      <c r="ACR593"/>
      <c r="ACS593"/>
      <c r="ACT593"/>
      <c r="ACU593"/>
      <c r="ACV593"/>
      <c r="ACW593"/>
      <c r="ACX593"/>
      <c r="ACY593"/>
      <c r="ACZ593"/>
      <c r="ADA593"/>
      <c r="ADB593"/>
      <c r="ADC593"/>
      <c r="ADD593"/>
      <c r="ADE593"/>
      <c r="ADF593"/>
      <c r="ADG593"/>
      <c r="ADH593"/>
      <c r="ADI593"/>
      <c r="ADJ593"/>
      <c r="ADK593"/>
      <c r="ADL593"/>
      <c r="ADM593"/>
      <c r="ADN593"/>
      <c r="ADO593"/>
      <c r="ADP593"/>
      <c r="ADQ593"/>
      <c r="ADR593"/>
      <c r="ADS593"/>
      <c r="ADT593"/>
      <c r="ADU593"/>
      <c r="ADV593"/>
      <c r="ADW593"/>
      <c r="ADX593"/>
      <c r="ADY593"/>
      <c r="ADZ593"/>
      <c r="AEA593"/>
      <c r="AEB593"/>
      <c r="AEC593"/>
      <c r="AED593"/>
      <c r="AEE593"/>
      <c r="AEF593"/>
      <c r="AEG593"/>
      <c r="AEH593"/>
      <c r="AEI593"/>
      <c r="AEJ593"/>
      <c r="AEK593"/>
      <c r="AEL593"/>
      <c r="AEM593"/>
      <c r="AEN593"/>
      <c r="AEO593"/>
      <c r="AEP593"/>
      <c r="AEQ593"/>
      <c r="AER593"/>
      <c r="AES593"/>
      <c r="AET593"/>
      <c r="AEU593"/>
      <c r="AEV593"/>
      <c r="AEW593"/>
      <c r="AEX593"/>
      <c r="AEY593"/>
      <c r="AEZ593"/>
      <c r="AFA593"/>
      <c r="AFB593"/>
      <c r="AFC593"/>
      <c r="AFD593"/>
      <c r="AFE593"/>
      <c r="AFF593"/>
      <c r="AFG593"/>
      <c r="AFH593"/>
      <c r="AFI593"/>
      <c r="AFJ593"/>
      <c r="AFK593"/>
      <c r="AFL593"/>
      <c r="AFM593"/>
      <c r="AFN593"/>
      <c r="AFO593"/>
      <c r="AFP593"/>
      <c r="AFQ593"/>
      <c r="AFR593"/>
      <c r="AFS593"/>
      <c r="AFT593"/>
      <c r="AFU593"/>
      <c r="AFV593"/>
      <c r="AFW593"/>
      <c r="AFX593"/>
      <c r="AFY593"/>
      <c r="AFZ593"/>
      <c r="AGA593"/>
      <c r="AGB593"/>
      <c r="AGC593"/>
      <c r="AGD593"/>
      <c r="AGE593"/>
      <c r="AGF593"/>
      <c r="AGG593"/>
      <c r="AGH593"/>
      <c r="AGI593"/>
      <c r="AGJ593"/>
      <c r="AGK593"/>
      <c r="AGL593"/>
      <c r="AGM593"/>
      <c r="AGN593"/>
      <c r="AGO593"/>
      <c r="AGP593"/>
      <c r="AGQ593"/>
      <c r="AGR593"/>
      <c r="AGS593"/>
      <c r="AGT593"/>
      <c r="AGU593"/>
      <c r="AGV593"/>
      <c r="AGW593"/>
      <c r="AGX593"/>
      <c r="AGY593"/>
      <c r="AGZ593"/>
      <c r="AHA593"/>
      <c r="AHB593"/>
      <c r="AHC593"/>
      <c r="AHD593"/>
      <c r="AHE593"/>
      <c r="AHF593"/>
      <c r="AHG593"/>
      <c r="AHH593"/>
      <c r="AHI593"/>
      <c r="AHJ593"/>
      <c r="AHK593"/>
      <c r="AHL593"/>
      <c r="AHM593"/>
      <c r="AHN593"/>
      <c r="AHO593"/>
      <c r="AHP593"/>
      <c r="AHQ593"/>
      <c r="AHR593"/>
      <c r="AHS593"/>
      <c r="AHT593"/>
      <c r="AHU593"/>
      <c r="AHV593"/>
      <c r="AHW593"/>
      <c r="AHX593"/>
      <c r="AHY593"/>
      <c r="AHZ593"/>
      <c r="AIA593"/>
      <c r="AIB593"/>
      <c r="AIC593"/>
      <c r="AID593"/>
      <c r="AIE593"/>
      <c r="AIF593"/>
      <c r="AIG593"/>
      <c r="AIH593"/>
      <c r="AII593"/>
      <c r="AIJ593"/>
      <c r="AIK593"/>
      <c r="AIL593"/>
      <c r="AIM593"/>
      <c r="AIN593"/>
      <c r="AIO593"/>
      <c r="AIP593"/>
      <c r="AIQ593"/>
      <c r="AIR593"/>
      <c r="AIS593"/>
      <c r="AIT593"/>
      <c r="AIU593"/>
      <c r="AIV593"/>
      <c r="AIW593"/>
      <c r="AIX593"/>
      <c r="AIY593"/>
      <c r="AIZ593"/>
      <c r="AJA593"/>
      <c r="AJB593"/>
      <c r="AJC593"/>
      <c r="AJD593"/>
      <c r="AJE593"/>
      <c r="AJF593"/>
      <c r="AJG593"/>
      <c r="AJH593"/>
      <c r="AJI593"/>
      <c r="AJJ593"/>
      <c r="AJK593"/>
      <c r="AJL593"/>
      <c r="AJM593"/>
      <c r="AJN593"/>
      <c r="AJO593"/>
      <c r="AJP593"/>
      <c r="AJQ593"/>
      <c r="AJR593"/>
      <c r="AJS593"/>
      <c r="AJT593"/>
      <c r="AJU593"/>
      <c r="AJV593"/>
      <c r="AJW593"/>
      <c r="AJX593"/>
      <c r="AJY593"/>
      <c r="AJZ593"/>
      <c r="AKA593"/>
      <c r="AKB593"/>
      <c r="AKC593"/>
      <c r="AKD593"/>
      <c r="AKE593"/>
      <c r="AKF593"/>
      <c r="AKG593"/>
      <c r="AKH593"/>
      <c r="AKI593"/>
      <c r="AKJ593"/>
      <c r="AKK593"/>
      <c r="AKL593"/>
      <c r="AKM593"/>
      <c r="AKN593"/>
      <c r="AKO593"/>
      <c r="AKP593"/>
      <c r="AKQ593"/>
      <c r="AKR593"/>
      <c r="AKS593"/>
      <c r="AKT593"/>
      <c r="AKU593"/>
      <c r="AKV593"/>
      <c r="AKW593"/>
      <c r="AKX593"/>
      <c r="AKY593"/>
      <c r="AKZ593"/>
      <c r="ALA593"/>
      <c r="ALB593"/>
      <c r="ALC593"/>
      <c r="ALD593"/>
      <c r="ALE593"/>
      <c r="ALF593"/>
      <c r="ALG593"/>
      <c r="ALH593"/>
      <c r="ALI593"/>
      <c r="ALJ593"/>
      <c r="ALK593"/>
      <c r="ALL593"/>
      <c r="ALM593"/>
      <c r="ALN593"/>
      <c r="ALO593"/>
      <c r="ALP593"/>
      <c r="ALQ593"/>
      <c r="ALR593"/>
      <c r="ALS593"/>
      <c r="ALT593"/>
      <c r="ALU593"/>
      <c r="ALV593"/>
      <c r="ALW593"/>
      <c r="ALX593"/>
      <c r="ALY593"/>
      <c r="ALZ593"/>
      <c r="AMA593"/>
      <c r="AMB593"/>
      <c r="AMC593"/>
      <c r="AMD593"/>
      <c r="AME593"/>
      <c r="AMF593"/>
      <c r="AMG593"/>
      <c r="AMH593"/>
      <c r="AMI593"/>
      <c r="AMJ593"/>
      <c r="AMK593"/>
      <c r="AML593"/>
      <c r="AMM593"/>
    </row>
    <row r="594" spans="1:1027" ht="45.75" customHeight="1">
      <c r="A594" s="655"/>
      <c r="B594" s="655"/>
      <c r="C594" s="263"/>
      <c r="D594" s="263">
        <v>4380</v>
      </c>
      <c r="E594" s="654" t="s">
        <v>244</v>
      </c>
      <c r="F594" s="654"/>
      <c r="G594" s="265">
        <v>300</v>
      </c>
      <c r="H594" s="265">
        <v>300</v>
      </c>
      <c r="I594" s="266">
        <v>60</v>
      </c>
      <c r="J594" s="259">
        <f t="shared" si="69"/>
        <v>20</v>
      </c>
      <c r="K594" s="259">
        <f t="shared" si="70"/>
        <v>100</v>
      </c>
      <c r="L594" s="313"/>
      <c r="M594" s="313"/>
      <c r="N594" s="313"/>
      <c r="P594" s="267">
        <f t="shared" si="67"/>
        <v>0</v>
      </c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  <c r="QH594"/>
      <c r="QI594"/>
      <c r="QJ594"/>
      <c r="QK594"/>
      <c r="QL594"/>
      <c r="QM594"/>
      <c r="QN594"/>
      <c r="QO594"/>
      <c r="QP594"/>
      <c r="QQ594"/>
      <c r="QR594"/>
      <c r="QS594"/>
      <c r="QT594"/>
      <c r="QU594"/>
      <c r="QV594"/>
      <c r="QW594"/>
      <c r="QX594"/>
      <c r="QY594"/>
      <c r="QZ594"/>
      <c r="RA594"/>
      <c r="RB594"/>
      <c r="RC594"/>
      <c r="RD594"/>
      <c r="RE594"/>
      <c r="RF594"/>
      <c r="RG594"/>
      <c r="RH594"/>
      <c r="RI594"/>
      <c r="RJ594"/>
      <c r="RK594"/>
      <c r="RL594"/>
      <c r="RM594"/>
      <c r="RN594"/>
      <c r="RO594"/>
      <c r="RP594"/>
      <c r="RQ594"/>
      <c r="RR594"/>
      <c r="RS594"/>
      <c r="RT594"/>
      <c r="RU594"/>
      <c r="RV594"/>
      <c r="RW594"/>
      <c r="RX594"/>
      <c r="RY594"/>
      <c r="RZ594"/>
      <c r="SA594"/>
      <c r="SB594"/>
      <c r="SC594"/>
      <c r="SD594"/>
      <c r="SE594"/>
      <c r="SF594"/>
      <c r="SG594"/>
      <c r="SH594"/>
      <c r="SI594"/>
      <c r="SJ594"/>
      <c r="SK594"/>
      <c r="SL594"/>
      <c r="SM594"/>
      <c r="SN594"/>
      <c r="SO594"/>
      <c r="SP594"/>
      <c r="SQ594"/>
      <c r="SR594"/>
      <c r="SS594"/>
      <c r="ST594"/>
      <c r="SU594"/>
      <c r="SV594"/>
      <c r="SW594"/>
      <c r="SX594"/>
      <c r="SY594"/>
      <c r="SZ594"/>
      <c r="TA594"/>
      <c r="TB594"/>
      <c r="TC594"/>
      <c r="TD594"/>
      <c r="TE594"/>
      <c r="TF594"/>
      <c r="TG594"/>
      <c r="TH594"/>
      <c r="TI594"/>
      <c r="TJ594"/>
      <c r="TK594"/>
      <c r="TL594"/>
      <c r="TM594"/>
      <c r="TN594"/>
      <c r="TO594"/>
      <c r="TP594"/>
      <c r="TQ594"/>
      <c r="TR594"/>
      <c r="TS594"/>
      <c r="TT594"/>
      <c r="TU594"/>
      <c r="TV594"/>
      <c r="TW594"/>
      <c r="TX594"/>
      <c r="TY594"/>
      <c r="TZ594"/>
      <c r="UA594"/>
      <c r="UB594"/>
      <c r="UC594"/>
      <c r="UD594"/>
      <c r="UE594"/>
      <c r="UF594"/>
      <c r="UG594"/>
      <c r="UH594"/>
      <c r="UI594"/>
      <c r="UJ594"/>
      <c r="UK594"/>
      <c r="UL594"/>
      <c r="UM594"/>
      <c r="UN594"/>
      <c r="UO594"/>
      <c r="UP594"/>
      <c r="UQ594"/>
      <c r="UR594"/>
      <c r="US594"/>
      <c r="UT594"/>
      <c r="UU594"/>
      <c r="UV594"/>
      <c r="UW594"/>
      <c r="UX594"/>
      <c r="UY594"/>
      <c r="UZ594"/>
      <c r="VA594"/>
      <c r="VB594"/>
      <c r="VC594"/>
      <c r="VD594"/>
      <c r="VE594"/>
      <c r="VF594"/>
      <c r="VG594"/>
      <c r="VH594"/>
      <c r="VI594"/>
      <c r="VJ594"/>
      <c r="VK594"/>
      <c r="VL594"/>
      <c r="VM594"/>
      <c r="VN594"/>
      <c r="VO594"/>
      <c r="VP594"/>
      <c r="VQ594"/>
      <c r="VR594"/>
      <c r="VS594"/>
      <c r="VT594"/>
      <c r="VU594"/>
      <c r="VV594"/>
      <c r="VW594"/>
      <c r="VX594"/>
      <c r="VY594"/>
      <c r="VZ594"/>
      <c r="WA594"/>
      <c r="WB594"/>
      <c r="WC594"/>
      <c r="WD594"/>
      <c r="WE594"/>
      <c r="WF594"/>
      <c r="WG594"/>
      <c r="WH594"/>
      <c r="WI594"/>
      <c r="WJ594"/>
      <c r="WK594"/>
      <c r="WL594"/>
      <c r="WM594"/>
      <c r="WN594"/>
      <c r="WO594"/>
      <c r="WP594"/>
      <c r="WQ594"/>
      <c r="WR594"/>
      <c r="WS594"/>
      <c r="WT594"/>
      <c r="WU594"/>
      <c r="WV594"/>
      <c r="WW594"/>
      <c r="WX594"/>
      <c r="WY594"/>
      <c r="WZ594"/>
      <c r="XA594"/>
      <c r="XB594"/>
      <c r="XC594"/>
      <c r="XD594"/>
      <c r="XE594"/>
      <c r="XF594"/>
      <c r="XG594"/>
      <c r="XH594"/>
      <c r="XI594"/>
      <c r="XJ594"/>
      <c r="XK594"/>
      <c r="XL594"/>
      <c r="XM594"/>
      <c r="XN594"/>
      <c r="XO594"/>
      <c r="XP594"/>
      <c r="XQ594"/>
      <c r="XR594"/>
      <c r="XS594"/>
      <c r="XT594"/>
      <c r="XU594"/>
      <c r="XV594"/>
      <c r="XW594"/>
      <c r="XX594"/>
      <c r="XY594"/>
      <c r="XZ594"/>
      <c r="YA594"/>
      <c r="YB594"/>
      <c r="YC594"/>
      <c r="YD594"/>
      <c r="YE594"/>
      <c r="YF594"/>
      <c r="YG594"/>
      <c r="YH594"/>
      <c r="YI594"/>
      <c r="YJ594"/>
      <c r="YK594"/>
      <c r="YL594"/>
      <c r="YM594"/>
      <c r="YN594"/>
      <c r="YO594"/>
      <c r="YP594"/>
      <c r="YQ594"/>
      <c r="YR594"/>
      <c r="YS594"/>
      <c r="YT594"/>
      <c r="YU594"/>
      <c r="YV594"/>
      <c r="YW594"/>
      <c r="YX594"/>
      <c r="YY594"/>
      <c r="YZ594"/>
      <c r="ZA594"/>
      <c r="ZB594"/>
      <c r="ZC594"/>
      <c r="ZD594"/>
      <c r="ZE594"/>
      <c r="ZF594"/>
      <c r="ZG594"/>
      <c r="ZH594"/>
      <c r="ZI594"/>
      <c r="ZJ594"/>
      <c r="ZK594"/>
      <c r="ZL594"/>
      <c r="ZM594"/>
      <c r="ZN594"/>
      <c r="ZO594"/>
      <c r="ZP594"/>
      <c r="ZQ594"/>
      <c r="ZR594"/>
      <c r="ZS594"/>
      <c r="ZT594"/>
      <c r="ZU594"/>
      <c r="ZV594"/>
      <c r="ZW594"/>
      <c r="ZX594"/>
      <c r="ZY594"/>
      <c r="ZZ594"/>
      <c r="AAA594"/>
      <c r="AAB594"/>
      <c r="AAC594"/>
      <c r="AAD594"/>
      <c r="AAE594"/>
      <c r="AAF594"/>
      <c r="AAG594"/>
      <c r="AAH594"/>
      <c r="AAI594"/>
      <c r="AAJ594"/>
      <c r="AAK594"/>
      <c r="AAL594"/>
      <c r="AAM594"/>
      <c r="AAN594"/>
      <c r="AAO594"/>
      <c r="AAP594"/>
      <c r="AAQ594"/>
      <c r="AAR594"/>
      <c r="AAS594"/>
      <c r="AAT594"/>
      <c r="AAU594"/>
      <c r="AAV594"/>
      <c r="AAW594"/>
      <c r="AAX594"/>
      <c r="AAY594"/>
      <c r="AAZ594"/>
      <c r="ABA594"/>
      <c r="ABB594"/>
      <c r="ABC594"/>
      <c r="ABD594"/>
      <c r="ABE594"/>
      <c r="ABF594"/>
      <c r="ABG594"/>
      <c r="ABH594"/>
      <c r="ABI594"/>
      <c r="ABJ594"/>
      <c r="ABK594"/>
      <c r="ABL594"/>
      <c r="ABM594"/>
      <c r="ABN594"/>
      <c r="ABO594"/>
      <c r="ABP594"/>
      <c r="ABQ594"/>
      <c r="ABR594"/>
      <c r="ABS594"/>
      <c r="ABT594"/>
      <c r="ABU594"/>
      <c r="ABV594"/>
      <c r="ABW594"/>
      <c r="ABX594"/>
      <c r="ABY594"/>
      <c r="ABZ594"/>
      <c r="ACA594"/>
      <c r="ACB594"/>
      <c r="ACC594"/>
      <c r="ACD594"/>
      <c r="ACE594"/>
      <c r="ACF594"/>
      <c r="ACG594"/>
      <c r="ACH594"/>
      <c r="ACI594"/>
      <c r="ACJ594"/>
      <c r="ACK594"/>
      <c r="ACL594"/>
      <c r="ACM594"/>
      <c r="ACN594"/>
      <c r="ACO594"/>
      <c r="ACP594"/>
      <c r="ACQ594"/>
      <c r="ACR594"/>
      <c r="ACS594"/>
      <c r="ACT594"/>
      <c r="ACU594"/>
      <c r="ACV594"/>
      <c r="ACW594"/>
      <c r="ACX594"/>
      <c r="ACY594"/>
      <c r="ACZ594"/>
      <c r="ADA594"/>
      <c r="ADB594"/>
      <c r="ADC594"/>
      <c r="ADD594"/>
      <c r="ADE594"/>
      <c r="ADF594"/>
      <c r="ADG594"/>
      <c r="ADH594"/>
      <c r="ADI594"/>
      <c r="ADJ594"/>
      <c r="ADK594"/>
      <c r="ADL594"/>
      <c r="ADM594"/>
      <c r="ADN594"/>
      <c r="ADO594"/>
      <c r="ADP594"/>
      <c r="ADQ594"/>
      <c r="ADR594"/>
      <c r="ADS594"/>
      <c r="ADT594"/>
      <c r="ADU594"/>
      <c r="ADV594"/>
      <c r="ADW594"/>
      <c r="ADX594"/>
      <c r="ADY594"/>
      <c r="ADZ594"/>
      <c r="AEA594"/>
      <c r="AEB594"/>
      <c r="AEC594"/>
      <c r="AED594"/>
      <c r="AEE594"/>
      <c r="AEF594"/>
      <c r="AEG594"/>
      <c r="AEH594"/>
      <c r="AEI594"/>
      <c r="AEJ594"/>
      <c r="AEK594"/>
      <c r="AEL594"/>
      <c r="AEM594"/>
      <c r="AEN594"/>
      <c r="AEO594"/>
      <c r="AEP594"/>
      <c r="AEQ594"/>
      <c r="AER594"/>
      <c r="AES594"/>
      <c r="AET594"/>
      <c r="AEU594"/>
      <c r="AEV594"/>
      <c r="AEW594"/>
      <c r="AEX594"/>
      <c r="AEY594"/>
      <c r="AEZ594"/>
      <c r="AFA594"/>
      <c r="AFB594"/>
      <c r="AFC594"/>
      <c r="AFD594"/>
      <c r="AFE594"/>
      <c r="AFF594"/>
      <c r="AFG594"/>
      <c r="AFH594"/>
      <c r="AFI594"/>
      <c r="AFJ594"/>
      <c r="AFK594"/>
      <c r="AFL594"/>
      <c r="AFM594"/>
      <c r="AFN594"/>
      <c r="AFO594"/>
      <c r="AFP594"/>
      <c r="AFQ594"/>
      <c r="AFR594"/>
      <c r="AFS594"/>
      <c r="AFT594"/>
      <c r="AFU594"/>
      <c r="AFV594"/>
      <c r="AFW594"/>
      <c r="AFX594"/>
      <c r="AFY594"/>
      <c r="AFZ594"/>
      <c r="AGA594"/>
      <c r="AGB594"/>
      <c r="AGC594"/>
      <c r="AGD594"/>
      <c r="AGE594"/>
      <c r="AGF594"/>
      <c r="AGG594"/>
      <c r="AGH594"/>
      <c r="AGI594"/>
      <c r="AGJ594"/>
      <c r="AGK594"/>
      <c r="AGL594"/>
      <c r="AGM594"/>
      <c r="AGN594"/>
      <c r="AGO594"/>
      <c r="AGP594"/>
      <c r="AGQ594"/>
      <c r="AGR594"/>
      <c r="AGS594"/>
      <c r="AGT594"/>
      <c r="AGU594"/>
      <c r="AGV594"/>
      <c r="AGW594"/>
      <c r="AGX594"/>
      <c r="AGY594"/>
      <c r="AGZ594"/>
      <c r="AHA594"/>
      <c r="AHB594"/>
      <c r="AHC594"/>
      <c r="AHD594"/>
      <c r="AHE594"/>
      <c r="AHF594"/>
      <c r="AHG594"/>
      <c r="AHH594"/>
      <c r="AHI594"/>
      <c r="AHJ594"/>
      <c r="AHK594"/>
      <c r="AHL594"/>
      <c r="AHM594"/>
      <c r="AHN594"/>
      <c r="AHO594"/>
      <c r="AHP594"/>
      <c r="AHQ594"/>
      <c r="AHR594"/>
      <c r="AHS594"/>
      <c r="AHT594"/>
      <c r="AHU594"/>
      <c r="AHV594"/>
      <c r="AHW594"/>
      <c r="AHX594"/>
      <c r="AHY594"/>
      <c r="AHZ594"/>
      <c r="AIA594"/>
      <c r="AIB594"/>
      <c r="AIC594"/>
      <c r="AID594"/>
      <c r="AIE594"/>
      <c r="AIF594"/>
      <c r="AIG594"/>
      <c r="AIH594"/>
      <c r="AII594"/>
      <c r="AIJ594"/>
      <c r="AIK594"/>
      <c r="AIL594"/>
      <c r="AIM594"/>
      <c r="AIN594"/>
      <c r="AIO594"/>
      <c r="AIP594"/>
      <c r="AIQ594"/>
      <c r="AIR594"/>
      <c r="AIS594"/>
      <c r="AIT594"/>
      <c r="AIU594"/>
      <c r="AIV594"/>
      <c r="AIW594"/>
      <c r="AIX594"/>
      <c r="AIY594"/>
      <c r="AIZ594"/>
      <c r="AJA594"/>
      <c r="AJB594"/>
      <c r="AJC594"/>
      <c r="AJD594"/>
      <c r="AJE594"/>
      <c r="AJF594"/>
      <c r="AJG594"/>
      <c r="AJH594"/>
      <c r="AJI594"/>
      <c r="AJJ594"/>
      <c r="AJK594"/>
      <c r="AJL594"/>
      <c r="AJM594"/>
      <c r="AJN594"/>
      <c r="AJO594"/>
      <c r="AJP594"/>
      <c r="AJQ594"/>
      <c r="AJR594"/>
      <c r="AJS594"/>
      <c r="AJT594"/>
      <c r="AJU594"/>
      <c r="AJV594"/>
      <c r="AJW594"/>
      <c r="AJX594"/>
      <c r="AJY594"/>
      <c r="AJZ594"/>
      <c r="AKA594"/>
      <c r="AKB594"/>
      <c r="AKC594"/>
      <c r="AKD594"/>
      <c r="AKE594"/>
      <c r="AKF594"/>
      <c r="AKG594"/>
      <c r="AKH594"/>
      <c r="AKI594"/>
      <c r="AKJ594"/>
      <c r="AKK594"/>
      <c r="AKL594"/>
      <c r="AKM594"/>
      <c r="AKN594"/>
      <c r="AKO594"/>
      <c r="AKP594"/>
      <c r="AKQ594"/>
      <c r="AKR594"/>
      <c r="AKS594"/>
      <c r="AKT594"/>
      <c r="AKU594"/>
      <c r="AKV594"/>
      <c r="AKW594"/>
      <c r="AKX594"/>
      <c r="AKY594"/>
      <c r="AKZ594"/>
      <c r="ALA594"/>
      <c r="ALB594"/>
      <c r="ALC594"/>
      <c r="ALD594"/>
      <c r="ALE594"/>
      <c r="ALF594"/>
      <c r="ALG594"/>
      <c r="ALH594"/>
      <c r="ALI594"/>
      <c r="ALJ594"/>
      <c r="ALK594"/>
      <c r="ALL594"/>
      <c r="ALM594"/>
      <c r="ALN594"/>
      <c r="ALO594"/>
      <c r="ALP594"/>
      <c r="ALQ594"/>
      <c r="ALR594"/>
      <c r="ALS594"/>
      <c r="ALT594"/>
      <c r="ALU594"/>
      <c r="ALV594"/>
      <c r="ALW594"/>
      <c r="ALX594"/>
      <c r="ALY594"/>
      <c r="ALZ594"/>
      <c r="AMA594"/>
      <c r="AMB594"/>
      <c r="AMC594"/>
      <c r="AMD594"/>
      <c r="AME594"/>
      <c r="AMF594"/>
      <c r="AMG594"/>
      <c r="AMH594"/>
      <c r="AMI594"/>
      <c r="AMJ594"/>
      <c r="AMK594"/>
      <c r="AML594"/>
      <c r="AMM594"/>
    </row>
    <row r="595" spans="1:1027" ht="31.5" customHeight="1">
      <c r="A595" s="655"/>
      <c r="B595" s="655"/>
      <c r="C595" s="263"/>
      <c r="D595" s="263">
        <v>4410</v>
      </c>
      <c r="E595" s="654" t="s">
        <v>245</v>
      </c>
      <c r="F595" s="654"/>
      <c r="G595" s="265">
        <v>7000</v>
      </c>
      <c r="H595" s="265">
        <v>7000</v>
      </c>
      <c r="I595" s="266">
        <v>5220.42</v>
      </c>
      <c r="J595" s="259">
        <f t="shared" si="69"/>
        <v>74.57742857142857</v>
      </c>
      <c r="K595" s="259">
        <f t="shared" si="70"/>
        <v>100</v>
      </c>
      <c r="L595" s="313"/>
      <c r="M595" s="313"/>
      <c r="N595" s="313"/>
      <c r="P595" s="267">
        <f t="shared" si="67"/>
        <v>0</v>
      </c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  <c r="JB595"/>
      <c r="JC595"/>
      <c r="JD595"/>
      <c r="JE595"/>
      <c r="JF595"/>
      <c r="JG595"/>
      <c r="JH595"/>
      <c r="JI595"/>
      <c r="JJ595"/>
      <c r="JK595"/>
      <c r="JL595"/>
      <c r="JM595"/>
      <c r="JN595"/>
      <c r="JO595"/>
      <c r="JP595"/>
      <c r="JQ595"/>
      <c r="JR595"/>
      <c r="JS595"/>
      <c r="JT595"/>
      <c r="JU595"/>
      <c r="JV595"/>
      <c r="JW595"/>
      <c r="JX595"/>
      <c r="JY595"/>
      <c r="JZ595"/>
      <c r="KA595"/>
      <c r="KB595"/>
      <c r="KC595"/>
      <c r="KD595"/>
      <c r="KE595"/>
      <c r="KF595"/>
      <c r="KG595"/>
      <c r="KH595"/>
      <c r="KI595"/>
      <c r="KJ595"/>
      <c r="KK595"/>
      <c r="KL595"/>
      <c r="KM595"/>
      <c r="KN595"/>
      <c r="KO595"/>
      <c r="KP595"/>
      <c r="KQ595"/>
      <c r="KR595"/>
      <c r="KS595"/>
      <c r="KT595"/>
      <c r="KU595"/>
      <c r="KV595"/>
      <c r="KW595"/>
      <c r="KX595"/>
      <c r="KY595"/>
      <c r="KZ595"/>
      <c r="LA595"/>
      <c r="LB595"/>
      <c r="LC595"/>
      <c r="LD595"/>
      <c r="LE595"/>
      <c r="LF595"/>
      <c r="LG595"/>
      <c r="LH595"/>
      <c r="LI595"/>
      <c r="LJ595"/>
      <c r="LK595"/>
      <c r="LL595"/>
      <c r="LM595"/>
      <c r="LN595"/>
      <c r="LO595"/>
      <c r="LP595"/>
      <c r="LQ595"/>
      <c r="LR595"/>
      <c r="LS595"/>
      <c r="LT595"/>
      <c r="LU595"/>
      <c r="LV595"/>
      <c r="LW595"/>
      <c r="LX595"/>
      <c r="LY595"/>
      <c r="LZ595"/>
      <c r="MA595"/>
      <c r="MB595"/>
      <c r="MC595"/>
      <c r="MD595"/>
      <c r="ME595"/>
      <c r="MF595"/>
      <c r="MG595"/>
      <c r="MH595"/>
      <c r="MI595"/>
      <c r="MJ595"/>
      <c r="MK595"/>
      <c r="ML595"/>
      <c r="MM595"/>
      <c r="MN595"/>
      <c r="MO595"/>
      <c r="MP595"/>
      <c r="MQ595"/>
      <c r="MR595"/>
      <c r="MS595"/>
      <c r="MT595"/>
      <c r="MU595"/>
      <c r="MV595"/>
      <c r="MW595"/>
      <c r="MX595"/>
      <c r="MY595"/>
      <c r="MZ595"/>
      <c r="NA595"/>
      <c r="NB595"/>
      <c r="NC595"/>
      <c r="ND595"/>
      <c r="NE595"/>
      <c r="NF595"/>
      <c r="NG595"/>
      <c r="NH595"/>
      <c r="NI595"/>
      <c r="NJ595"/>
      <c r="NK595"/>
      <c r="NL595"/>
      <c r="NM595"/>
      <c r="NN595"/>
      <c r="NO595"/>
      <c r="NP595"/>
      <c r="NQ595"/>
      <c r="NR595"/>
      <c r="NS595"/>
      <c r="NT595"/>
      <c r="NU595"/>
      <c r="NV595"/>
      <c r="NW595"/>
      <c r="NX595"/>
      <c r="NY595"/>
      <c r="NZ595"/>
      <c r="OA595"/>
      <c r="OB595"/>
      <c r="OC595"/>
      <c r="OD595"/>
      <c r="OE595"/>
      <c r="OF595"/>
      <c r="OG595"/>
      <c r="OH595"/>
      <c r="OI595"/>
      <c r="OJ595"/>
      <c r="OK595"/>
      <c r="OL595"/>
      <c r="OM595"/>
      <c r="ON595"/>
      <c r="OO595"/>
      <c r="OP595"/>
      <c r="OQ595"/>
      <c r="OR595"/>
      <c r="OS595"/>
      <c r="OT595"/>
      <c r="OU595"/>
      <c r="OV595"/>
      <c r="OW595"/>
      <c r="OX595"/>
      <c r="OY595"/>
      <c r="OZ595"/>
      <c r="PA595"/>
      <c r="PB595"/>
      <c r="PC595"/>
      <c r="PD595"/>
      <c r="PE595"/>
      <c r="PF595"/>
      <c r="PG595"/>
      <c r="PH595"/>
      <c r="PI595"/>
      <c r="PJ595"/>
      <c r="PK595"/>
      <c r="PL595"/>
      <c r="PM595"/>
      <c r="PN595"/>
      <c r="PO595"/>
      <c r="PP595"/>
      <c r="PQ595"/>
      <c r="PR595"/>
      <c r="PS595"/>
      <c r="PT595"/>
      <c r="PU595"/>
      <c r="PV595"/>
      <c r="PW595"/>
      <c r="PX595"/>
      <c r="PY595"/>
      <c r="PZ595"/>
      <c r="QA595"/>
      <c r="QB595"/>
      <c r="QC595"/>
      <c r="QD595"/>
      <c r="QE595"/>
      <c r="QF595"/>
      <c r="QG595"/>
      <c r="QH595"/>
      <c r="QI595"/>
      <c r="QJ595"/>
      <c r="QK595"/>
      <c r="QL595"/>
      <c r="QM595"/>
      <c r="QN595"/>
      <c r="QO595"/>
      <c r="QP595"/>
      <c r="QQ595"/>
      <c r="QR595"/>
      <c r="QS595"/>
      <c r="QT595"/>
      <c r="QU595"/>
      <c r="QV595"/>
      <c r="QW595"/>
      <c r="QX595"/>
      <c r="QY595"/>
      <c r="QZ595"/>
      <c r="RA595"/>
      <c r="RB595"/>
      <c r="RC595"/>
      <c r="RD595"/>
      <c r="RE595"/>
      <c r="RF595"/>
      <c r="RG595"/>
      <c r="RH595"/>
      <c r="RI595"/>
      <c r="RJ595"/>
      <c r="RK595"/>
      <c r="RL595"/>
      <c r="RM595"/>
      <c r="RN595"/>
      <c r="RO595"/>
      <c r="RP595"/>
      <c r="RQ595"/>
      <c r="RR595"/>
      <c r="RS595"/>
      <c r="RT595"/>
      <c r="RU595"/>
      <c r="RV595"/>
      <c r="RW595"/>
      <c r="RX595"/>
      <c r="RY595"/>
      <c r="RZ595"/>
      <c r="SA595"/>
      <c r="SB595"/>
      <c r="SC595"/>
      <c r="SD595"/>
      <c r="SE595"/>
      <c r="SF595"/>
      <c r="SG595"/>
      <c r="SH595"/>
      <c r="SI595"/>
      <c r="SJ595"/>
      <c r="SK595"/>
      <c r="SL595"/>
      <c r="SM595"/>
      <c r="SN595"/>
      <c r="SO595"/>
      <c r="SP595"/>
      <c r="SQ595"/>
      <c r="SR595"/>
      <c r="SS595"/>
      <c r="ST595"/>
      <c r="SU595"/>
      <c r="SV595"/>
      <c r="SW595"/>
      <c r="SX595"/>
      <c r="SY595"/>
      <c r="SZ595"/>
      <c r="TA595"/>
      <c r="TB595"/>
      <c r="TC595"/>
      <c r="TD595"/>
      <c r="TE595"/>
      <c r="TF595"/>
      <c r="TG595"/>
      <c r="TH595"/>
      <c r="TI595"/>
      <c r="TJ595"/>
      <c r="TK595"/>
      <c r="TL595"/>
      <c r="TM595"/>
      <c r="TN595"/>
      <c r="TO595"/>
      <c r="TP595"/>
      <c r="TQ595"/>
      <c r="TR595"/>
      <c r="TS595"/>
      <c r="TT595"/>
      <c r="TU595"/>
      <c r="TV595"/>
      <c r="TW595"/>
      <c r="TX595"/>
      <c r="TY595"/>
      <c r="TZ595"/>
      <c r="UA595"/>
      <c r="UB595"/>
      <c r="UC595"/>
      <c r="UD595"/>
      <c r="UE595"/>
      <c r="UF595"/>
      <c r="UG595"/>
      <c r="UH595"/>
      <c r="UI595"/>
      <c r="UJ595"/>
      <c r="UK595"/>
      <c r="UL595"/>
      <c r="UM595"/>
      <c r="UN595"/>
      <c r="UO595"/>
      <c r="UP595"/>
      <c r="UQ595"/>
      <c r="UR595"/>
      <c r="US595"/>
      <c r="UT595"/>
      <c r="UU595"/>
      <c r="UV595"/>
      <c r="UW595"/>
      <c r="UX595"/>
      <c r="UY595"/>
      <c r="UZ595"/>
      <c r="VA595"/>
      <c r="VB595"/>
      <c r="VC595"/>
      <c r="VD595"/>
      <c r="VE595"/>
      <c r="VF595"/>
      <c r="VG595"/>
      <c r="VH595"/>
      <c r="VI595"/>
      <c r="VJ595"/>
      <c r="VK595"/>
      <c r="VL595"/>
      <c r="VM595"/>
      <c r="VN595"/>
      <c r="VO595"/>
      <c r="VP595"/>
      <c r="VQ595"/>
      <c r="VR595"/>
      <c r="VS595"/>
      <c r="VT595"/>
      <c r="VU595"/>
      <c r="VV595"/>
      <c r="VW595"/>
      <c r="VX595"/>
      <c r="VY595"/>
      <c r="VZ595"/>
      <c r="WA595"/>
      <c r="WB595"/>
      <c r="WC595"/>
      <c r="WD595"/>
      <c r="WE595"/>
      <c r="WF595"/>
      <c r="WG595"/>
      <c r="WH595"/>
      <c r="WI595"/>
      <c r="WJ595"/>
      <c r="WK595"/>
      <c r="WL595"/>
      <c r="WM595"/>
      <c r="WN595"/>
      <c r="WO595"/>
      <c r="WP595"/>
      <c r="WQ595"/>
      <c r="WR595"/>
      <c r="WS595"/>
      <c r="WT595"/>
      <c r="WU595"/>
      <c r="WV595"/>
      <c r="WW595"/>
      <c r="WX595"/>
      <c r="WY595"/>
      <c r="WZ595"/>
      <c r="XA595"/>
      <c r="XB595"/>
      <c r="XC595"/>
      <c r="XD595"/>
      <c r="XE595"/>
      <c r="XF595"/>
      <c r="XG595"/>
      <c r="XH595"/>
      <c r="XI595"/>
      <c r="XJ595"/>
      <c r="XK595"/>
      <c r="XL595"/>
      <c r="XM595"/>
      <c r="XN595"/>
      <c r="XO595"/>
      <c r="XP595"/>
      <c r="XQ595"/>
      <c r="XR595"/>
      <c r="XS595"/>
      <c r="XT595"/>
      <c r="XU595"/>
      <c r="XV595"/>
      <c r="XW595"/>
      <c r="XX595"/>
      <c r="XY595"/>
      <c r="XZ595"/>
      <c r="YA595"/>
      <c r="YB595"/>
      <c r="YC595"/>
      <c r="YD595"/>
      <c r="YE595"/>
      <c r="YF595"/>
      <c r="YG595"/>
      <c r="YH595"/>
      <c r="YI595"/>
      <c r="YJ595"/>
      <c r="YK595"/>
      <c r="YL595"/>
      <c r="YM595"/>
      <c r="YN595"/>
      <c r="YO595"/>
      <c r="YP595"/>
      <c r="YQ595"/>
      <c r="YR595"/>
      <c r="YS595"/>
      <c r="YT595"/>
      <c r="YU595"/>
      <c r="YV595"/>
      <c r="YW595"/>
      <c r="YX595"/>
      <c r="YY595"/>
      <c r="YZ595"/>
      <c r="ZA595"/>
      <c r="ZB595"/>
      <c r="ZC595"/>
      <c r="ZD595"/>
      <c r="ZE595"/>
      <c r="ZF595"/>
      <c r="ZG595"/>
      <c r="ZH595"/>
      <c r="ZI595"/>
      <c r="ZJ595"/>
      <c r="ZK595"/>
      <c r="ZL595"/>
      <c r="ZM595"/>
      <c r="ZN595"/>
      <c r="ZO595"/>
      <c r="ZP595"/>
      <c r="ZQ595"/>
      <c r="ZR595"/>
      <c r="ZS595"/>
      <c r="ZT595"/>
      <c r="ZU595"/>
      <c r="ZV595"/>
      <c r="ZW595"/>
      <c r="ZX595"/>
      <c r="ZY595"/>
      <c r="ZZ595"/>
      <c r="AAA595"/>
      <c r="AAB595"/>
      <c r="AAC595"/>
      <c r="AAD595"/>
      <c r="AAE595"/>
      <c r="AAF595"/>
      <c r="AAG595"/>
      <c r="AAH595"/>
      <c r="AAI595"/>
      <c r="AAJ595"/>
      <c r="AAK595"/>
      <c r="AAL595"/>
      <c r="AAM595"/>
      <c r="AAN595"/>
      <c r="AAO595"/>
      <c r="AAP595"/>
      <c r="AAQ595"/>
      <c r="AAR595"/>
      <c r="AAS595"/>
      <c r="AAT595"/>
      <c r="AAU595"/>
      <c r="AAV595"/>
      <c r="AAW595"/>
      <c r="AAX595"/>
      <c r="AAY595"/>
      <c r="AAZ595"/>
      <c r="ABA595"/>
      <c r="ABB595"/>
      <c r="ABC595"/>
      <c r="ABD595"/>
      <c r="ABE595"/>
      <c r="ABF595"/>
      <c r="ABG595"/>
      <c r="ABH595"/>
      <c r="ABI595"/>
      <c r="ABJ595"/>
      <c r="ABK595"/>
      <c r="ABL595"/>
      <c r="ABM595"/>
      <c r="ABN595"/>
      <c r="ABO595"/>
      <c r="ABP595"/>
      <c r="ABQ595"/>
      <c r="ABR595"/>
      <c r="ABS595"/>
      <c r="ABT595"/>
      <c r="ABU595"/>
      <c r="ABV595"/>
      <c r="ABW595"/>
      <c r="ABX595"/>
      <c r="ABY595"/>
      <c r="ABZ595"/>
      <c r="ACA595"/>
      <c r="ACB595"/>
      <c r="ACC595"/>
      <c r="ACD595"/>
      <c r="ACE595"/>
      <c r="ACF595"/>
      <c r="ACG595"/>
      <c r="ACH595"/>
      <c r="ACI595"/>
      <c r="ACJ595"/>
      <c r="ACK595"/>
      <c r="ACL595"/>
      <c r="ACM595"/>
      <c r="ACN595"/>
      <c r="ACO595"/>
      <c r="ACP595"/>
      <c r="ACQ595"/>
      <c r="ACR595"/>
      <c r="ACS595"/>
      <c r="ACT595"/>
      <c r="ACU595"/>
      <c r="ACV595"/>
      <c r="ACW595"/>
      <c r="ACX595"/>
      <c r="ACY595"/>
      <c r="ACZ595"/>
      <c r="ADA595"/>
      <c r="ADB595"/>
      <c r="ADC595"/>
      <c r="ADD595"/>
      <c r="ADE595"/>
      <c r="ADF595"/>
      <c r="ADG595"/>
      <c r="ADH595"/>
      <c r="ADI595"/>
      <c r="ADJ595"/>
      <c r="ADK595"/>
      <c r="ADL595"/>
      <c r="ADM595"/>
      <c r="ADN595"/>
      <c r="ADO595"/>
      <c r="ADP595"/>
      <c r="ADQ595"/>
      <c r="ADR595"/>
      <c r="ADS595"/>
      <c r="ADT595"/>
      <c r="ADU595"/>
      <c r="ADV595"/>
      <c r="ADW595"/>
      <c r="ADX595"/>
      <c r="ADY595"/>
      <c r="ADZ595"/>
      <c r="AEA595"/>
      <c r="AEB595"/>
      <c r="AEC595"/>
      <c r="AED595"/>
      <c r="AEE595"/>
      <c r="AEF595"/>
      <c r="AEG595"/>
      <c r="AEH595"/>
      <c r="AEI595"/>
      <c r="AEJ595"/>
      <c r="AEK595"/>
      <c r="AEL595"/>
      <c r="AEM595"/>
      <c r="AEN595"/>
      <c r="AEO595"/>
      <c r="AEP595"/>
      <c r="AEQ595"/>
      <c r="AER595"/>
      <c r="AES595"/>
      <c r="AET595"/>
      <c r="AEU595"/>
      <c r="AEV595"/>
      <c r="AEW595"/>
      <c r="AEX595"/>
      <c r="AEY595"/>
      <c r="AEZ595"/>
      <c r="AFA595"/>
      <c r="AFB595"/>
      <c r="AFC595"/>
      <c r="AFD595"/>
      <c r="AFE595"/>
      <c r="AFF595"/>
      <c r="AFG595"/>
      <c r="AFH595"/>
      <c r="AFI595"/>
      <c r="AFJ595"/>
      <c r="AFK595"/>
      <c r="AFL595"/>
      <c r="AFM595"/>
      <c r="AFN595"/>
      <c r="AFO595"/>
      <c r="AFP595"/>
      <c r="AFQ595"/>
      <c r="AFR595"/>
      <c r="AFS595"/>
      <c r="AFT595"/>
      <c r="AFU595"/>
      <c r="AFV595"/>
      <c r="AFW595"/>
      <c r="AFX595"/>
      <c r="AFY595"/>
      <c r="AFZ595"/>
      <c r="AGA595"/>
      <c r="AGB595"/>
      <c r="AGC595"/>
      <c r="AGD595"/>
      <c r="AGE595"/>
      <c r="AGF595"/>
      <c r="AGG595"/>
      <c r="AGH595"/>
      <c r="AGI595"/>
      <c r="AGJ595"/>
      <c r="AGK595"/>
      <c r="AGL595"/>
      <c r="AGM595"/>
      <c r="AGN595"/>
      <c r="AGO595"/>
      <c r="AGP595"/>
      <c r="AGQ595"/>
      <c r="AGR595"/>
      <c r="AGS595"/>
      <c r="AGT595"/>
      <c r="AGU595"/>
      <c r="AGV595"/>
      <c r="AGW595"/>
      <c r="AGX595"/>
      <c r="AGY595"/>
      <c r="AGZ595"/>
      <c r="AHA595"/>
      <c r="AHB595"/>
      <c r="AHC595"/>
      <c r="AHD595"/>
      <c r="AHE595"/>
      <c r="AHF595"/>
      <c r="AHG595"/>
      <c r="AHH595"/>
      <c r="AHI595"/>
      <c r="AHJ595"/>
      <c r="AHK595"/>
      <c r="AHL595"/>
      <c r="AHM595"/>
      <c r="AHN595"/>
      <c r="AHO595"/>
      <c r="AHP595"/>
      <c r="AHQ595"/>
      <c r="AHR595"/>
      <c r="AHS595"/>
      <c r="AHT595"/>
      <c r="AHU595"/>
      <c r="AHV595"/>
      <c r="AHW595"/>
      <c r="AHX595"/>
      <c r="AHY595"/>
      <c r="AHZ595"/>
      <c r="AIA595"/>
      <c r="AIB595"/>
      <c r="AIC595"/>
      <c r="AID595"/>
      <c r="AIE595"/>
      <c r="AIF595"/>
      <c r="AIG595"/>
      <c r="AIH595"/>
      <c r="AII595"/>
      <c r="AIJ595"/>
      <c r="AIK595"/>
      <c r="AIL595"/>
      <c r="AIM595"/>
      <c r="AIN595"/>
      <c r="AIO595"/>
      <c r="AIP595"/>
      <c r="AIQ595"/>
      <c r="AIR595"/>
      <c r="AIS595"/>
      <c r="AIT595"/>
      <c r="AIU595"/>
      <c r="AIV595"/>
      <c r="AIW595"/>
      <c r="AIX595"/>
      <c r="AIY595"/>
      <c r="AIZ595"/>
      <c r="AJA595"/>
      <c r="AJB595"/>
      <c r="AJC595"/>
      <c r="AJD595"/>
      <c r="AJE595"/>
      <c r="AJF595"/>
      <c r="AJG595"/>
      <c r="AJH595"/>
      <c r="AJI595"/>
      <c r="AJJ595"/>
      <c r="AJK595"/>
      <c r="AJL595"/>
      <c r="AJM595"/>
      <c r="AJN595"/>
      <c r="AJO595"/>
      <c r="AJP595"/>
      <c r="AJQ595"/>
      <c r="AJR595"/>
      <c r="AJS595"/>
      <c r="AJT595"/>
      <c r="AJU595"/>
      <c r="AJV595"/>
      <c r="AJW595"/>
      <c r="AJX595"/>
      <c r="AJY595"/>
      <c r="AJZ595"/>
      <c r="AKA595"/>
      <c r="AKB595"/>
      <c r="AKC595"/>
      <c r="AKD595"/>
      <c r="AKE595"/>
      <c r="AKF595"/>
      <c r="AKG595"/>
      <c r="AKH595"/>
      <c r="AKI595"/>
      <c r="AKJ595"/>
      <c r="AKK595"/>
      <c r="AKL595"/>
      <c r="AKM595"/>
      <c r="AKN595"/>
      <c r="AKO595"/>
      <c r="AKP595"/>
      <c r="AKQ595"/>
      <c r="AKR595"/>
      <c r="AKS595"/>
      <c r="AKT595"/>
      <c r="AKU595"/>
      <c r="AKV595"/>
      <c r="AKW595"/>
      <c r="AKX595"/>
      <c r="AKY595"/>
      <c r="AKZ595"/>
      <c r="ALA595"/>
      <c r="ALB595"/>
      <c r="ALC595"/>
      <c r="ALD595"/>
      <c r="ALE595"/>
      <c r="ALF595"/>
      <c r="ALG595"/>
      <c r="ALH595"/>
      <c r="ALI595"/>
      <c r="ALJ595"/>
      <c r="ALK595"/>
      <c r="ALL595"/>
      <c r="ALM595"/>
      <c r="ALN595"/>
      <c r="ALO595"/>
      <c r="ALP595"/>
      <c r="ALQ595"/>
      <c r="ALR595"/>
      <c r="ALS595"/>
      <c r="ALT595"/>
      <c r="ALU595"/>
      <c r="ALV595"/>
      <c r="ALW595"/>
      <c r="ALX595"/>
      <c r="ALY595"/>
      <c r="ALZ595"/>
      <c r="AMA595"/>
      <c r="AMB595"/>
      <c r="AMC595"/>
      <c r="AMD595"/>
      <c r="AME595"/>
      <c r="AMF595"/>
      <c r="AMG595"/>
      <c r="AMH595"/>
      <c r="AMI595"/>
      <c r="AMJ595"/>
      <c r="AMK595"/>
      <c r="AML595"/>
      <c r="AMM595"/>
    </row>
    <row r="596" spans="1:1027" ht="27.6" customHeight="1">
      <c r="A596" s="655"/>
      <c r="B596" s="655"/>
      <c r="C596" s="263"/>
      <c r="D596" s="263">
        <v>4430</v>
      </c>
      <c r="E596" s="654" t="s">
        <v>226</v>
      </c>
      <c r="F596" s="654"/>
      <c r="G596" s="265">
        <v>20620</v>
      </c>
      <c r="H596" s="265">
        <v>22620</v>
      </c>
      <c r="I596" s="266">
        <v>13365.54</v>
      </c>
      <c r="J596" s="259">
        <f t="shared" si="69"/>
        <v>59.087267904509289</v>
      </c>
      <c r="K596" s="259">
        <f t="shared" si="70"/>
        <v>109.69932104752667</v>
      </c>
      <c r="L596" s="313"/>
      <c r="M596" s="313"/>
      <c r="N596" s="313"/>
      <c r="P596" s="267">
        <f t="shared" si="67"/>
        <v>2000</v>
      </c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  <c r="LE596"/>
      <c r="LF596"/>
      <c r="LG596"/>
      <c r="LH596"/>
      <c r="LI596"/>
      <c r="LJ596"/>
      <c r="LK596"/>
      <c r="LL596"/>
      <c r="LM596"/>
      <c r="LN596"/>
      <c r="LO596"/>
      <c r="LP596"/>
      <c r="LQ596"/>
      <c r="LR596"/>
      <c r="LS596"/>
      <c r="LT596"/>
      <c r="LU596"/>
      <c r="LV596"/>
      <c r="LW596"/>
      <c r="LX596"/>
      <c r="LY596"/>
      <c r="LZ596"/>
      <c r="MA596"/>
      <c r="MB596"/>
      <c r="MC596"/>
      <c r="MD596"/>
      <c r="ME596"/>
      <c r="MF596"/>
      <c r="MG596"/>
      <c r="MH596"/>
      <c r="MI596"/>
      <c r="MJ596"/>
      <c r="MK596"/>
      <c r="ML596"/>
      <c r="MM596"/>
      <c r="MN596"/>
      <c r="MO596"/>
      <c r="MP596"/>
      <c r="MQ596"/>
      <c r="MR596"/>
      <c r="MS596"/>
      <c r="MT596"/>
      <c r="MU596"/>
      <c r="MV596"/>
      <c r="MW596"/>
      <c r="MX596"/>
      <c r="MY596"/>
      <c r="MZ596"/>
      <c r="NA596"/>
      <c r="NB596"/>
      <c r="NC596"/>
      <c r="ND596"/>
      <c r="NE596"/>
      <c r="NF596"/>
      <c r="NG596"/>
      <c r="NH596"/>
      <c r="NI596"/>
      <c r="NJ596"/>
      <c r="NK596"/>
      <c r="NL596"/>
      <c r="NM596"/>
      <c r="NN596"/>
      <c r="NO596"/>
      <c r="NP596"/>
      <c r="NQ596"/>
      <c r="NR596"/>
      <c r="NS596"/>
      <c r="NT596"/>
      <c r="NU596"/>
      <c r="NV596"/>
      <c r="NW596"/>
      <c r="NX596"/>
      <c r="NY596"/>
      <c r="NZ596"/>
      <c r="OA596"/>
      <c r="OB596"/>
      <c r="OC596"/>
      <c r="OD596"/>
      <c r="OE596"/>
      <c r="OF596"/>
      <c r="OG596"/>
      <c r="OH596"/>
      <c r="OI596"/>
      <c r="OJ596"/>
      <c r="OK596"/>
      <c r="OL596"/>
      <c r="OM596"/>
      <c r="ON596"/>
      <c r="OO596"/>
      <c r="OP596"/>
      <c r="OQ596"/>
      <c r="OR596"/>
      <c r="OS596"/>
      <c r="OT596"/>
      <c r="OU596"/>
      <c r="OV596"/>
      <c r="OW596"/>
      <c r="OX596"/>
      <c r="OY596"/>
      <c r="OZ596"/>
      <c r="PA596"/>
      <c r="PB596"/>
      <c r="PC596"/>
      <c r="PD596"/>
      <c r="PE596"/>
      <c r="PF596"/>
      <c r="PG596"/>
      <c r="PH596"/>
      <c r="PI596"/>
      <c r="PJ596"/>
      <c r="PK596"/>
      <c r="PL596"/>
      <c r="PM596"/>
      <c r="PN596"/>
      <c r="PO596"/>
      <c r="PP596"/>
      <c r="PQ596"/>
      <c r="PR596"/>
      <c r="PS596"/>
      <c r="PT596"/>
      <c r="PU596"/>
      <c r="PV596"/>
      <c r="PW596"/>
      <c r="PX596"/>
      <c r="PY596"/>
      <c r="PZ596"/>
      <c r="QA596"/>
      <c r="QB596"/>
      <c r="QC596"/>
      <c r="QD596"/>
      <c r="QE596"/>
      <c r="QF596"/>
      <c r="QG596"/>
      <c r="QH596"/>
      <c r="QI596"/>
      <c r="QJ596"/>
      <c r="QK596"/>
      <c r="QL596"/>
      <c r="QM596"/>
      <c r="QN596"/>
      <c r="QO596"/>
      <c r="QP596"/>
      <c r="QQ596"/>
      <c r="QR596"/>
      <c r="QS596"/>
      <c r="QT596"/>
      <c r="QU596"/>
      <c r="QV596"/>
      <c r="QW596"/>
      <c r="QX596"/>
      <c r="QY596"/>
      <c r="QZ596"/>
      <c r="RA596"/>
      <c r="RB596"/>
      <c r="RC596"/>
      <c r="RD596"/>
      <c r="RE596"/>
      <c r="RF596"/>
      <c r="RG596"/>
      <c r="RH596"/>
      <c r="RI596"/>
      <c r="RJ596"/>
      <c r="RK596"/>
      <c r="RL596"/>
      <c r="RM596"/>
      <c r="RN596"/>
      <c r="RO596"/>
      <c r="RP596"/>
      <c r="RQ596"/>
      <c r="RR596"/>
      <c r="RS596"/>
      <c r="RT596"/>
      <c r="RU596"/>
      <c r="RV596"/>
      <c r="RW596"/>
      <c r="RX596"/>
      <c r="RY596"/>
      <c r="RZ596"/>
      <c r="SA596"/>
      <c r="SB596"/>
      <c r="SC596"/>
      <c r="SD596"/>
      <c r="SE596"/>
      <c r="SF596"/>
      <c r="SG596"/>
      <c r="SH596"/>
      <c r="SI596"/>
      <c r="SJ596"/>
      <c r="SK596"/>
      <c r="SL596"/>
      <c r="SM596"/>
      <c r="SN596"/>
      <c r="SO596"/>
      <c r="SP596"/>
      <c r="SQ596"/>
      <c r="SR596"/>
      <c r="SS596"/>
      <c r="ST596"/>
      <c r="SU596"/>
      <c r="SV596"/>
      <c r="SW596"/>
      <c r="SX596"/>
      <c r="SY596"/>
      <c r="SZ596"/>
      <c r="TA596"/>
      <c r="TB596"/>
      <c r="TC596"/>
      <c r="TD596"/>
      <c r="TE596"/>
      <c r="TF596"/>
      <c r="TG596"/>
      <c r="TH596"/>
      <c r="TI596"/>
      <c r="TJ596"/>
      <c r="TK596"/>
      <c r="TL596"/>
      <c r="TM596"/>
      <c r="TN596"/>
      <c r="TO596"/>
      <c r="TP596"/>
      <c r="TQ596"/>
      <c r="TR596"/>
      <c r="TS596"/>
      <c r="TT596"/>
      <c r="TU596"/>
      <c r="TV596"/>
      <c r="TW596"/>
      <c r="TX596"/>
      <c r="TY596"/>
      <c r="TZ596"/>
      <c r="UA596"/>
      <c r="UB596"/>
      <c r="UC596"/>
      <c r="UD596"/>
      <c r="UE596"/>
      <c r="UF596"/>
      <c r="UG596"/>
      <c r="UH596"/>
      <c r="UI596"/>
      <c r="UJ596"/>
      <c r="UK596"/>
      <c r="UL596"/>
      <c r="UM596"/>
      <c r="UN596"/>
      <c r="UO596"/>
      <c r="UP596"/>
      <c r="UQ596"/>
      <c r="UR596"/>
      <c r="US596"/>
      <c r="UT596"/>
      <c r="UU596"/>
      <c r="UV596"/>
      <c r="UW596"/>
      <c r="UX596"/>
      <c r="UY596"/>
      <c r="UZ596"/>
      <c r="VA596"/>
      <c r="VB596"/>
      <c r="VC596"/>
      <c r="VD596"/>
      <c r="VE596"/>
      <c r="VF596"/>
      <c r="VG596"/>
      <c r="VH596"/>
      <c r="VI596"/>
      <c r="VJ596"/>
      <c r="VK596"/>
      <c r="VL596"/>
      <c r="VM596"/>
      <c r="VN596"/>
      <c r="VO596"/>
      <c r="VP596"/>
      <c r="VQ596"/>
      <c r="VR596"/>
      <c r="VS596"/>
      <c r="VT596"/>
      <c r="VU596"/>
      <c r="VV596"/>
      <c r="VW596"/>
      <c r="VX596"/>
      <c r="VY596"/>
      <c r="VZ596"/>
      <c r="WA596"/>
      <c r="WB596"/>
      <c r="WC596"/>
      <c r="WD596"/>
      <c r="WE596"/>
      <c r="WF596"/>
      <c r="WG596"/>
      <c r="WH596"/>
      <c r="WI596"/>
      <c r="WJ596"/>
      <c r="WK596"/>
      <c r="WL596"/>
      <c r="WM596"/>
      <c r="WN596"/>
      <c r="WO596"/>
      <c r="WP596"/>
      <c r="WQ596"/>
      <c r="WR596"/>
      <c r="WS596"/>
      <c r="WT596"/>
      <c r="WU596"/>
      <c r="WV596"/>
      <c r="WW596"/>
      <c r="WX596"/>
      <c r="WY596"/>
      <c r="WZ596"/>
      <c r="XA596"/>
      <c r="XB596"/>
      <c r="XC596"/>
      <c r="XD596"/>
      <c r="XE596"/>
      <c r="XF596"/>
      <c r="XG596"/>
      <c r="XH596"/>
      <c r="XI596"/>
      <c r="XJ596"/>
      <c r="XK596"/>
      <c r="XL596"/>
      <c r="XM596"/>
      <c r="XN596"/>
      <c r="XO596"/>
      <c r="XP596"/>
      <c r="XQ596"/>
      <c r="XR596"/>
      <c r="XS596"/>
      <c r="XT596"/>
      <c r="XU596"/>
      <c r="XV596"/>
      <c r="XW596"/>
      <c r="XX596"/>
      <c r="XY596"/>
      <c r="XZ596"/>
      <c r="YA596"/>
      <c r="YB596"/>
      <c r="YC596"/>
      <c r="YD596"/>
      <c r="YE596"/>
      <c r="YF596"/>
      <c r="YG596"/>
      <c r="YH596"/>
      <c r="YI596"/>
      <c r="YJ596"/>
      <c r="YK596"/>
      <c r="YL596"/>
      <c r="YM596"/>
      <c r="YN596"/>
      <c r="YO596"/>
      <c r="YP596"/>
      <c r="YQ596"/>
      <c r="YR596"/>
      <c r="YS596"/>
      <c r="YT596"/>
      <c r="YU596"/>
      <c r="YV596"/>
      <c r="YW596"/>
      <c r="YX596"/>
      <c r="YY596"/>
      <c r="YZ596"/>
      <c r="ZA596"/>
      <c r="ZB596"/>
      <c r="ZC596"/>
      <c r="ZD596"/>
      <c r="ZE596"/>
      <c r="ZF596"/>
      <c r="ZG596"/>
      <c r="ZH596"/>
      <c r="ZI596"/>
      <c r="ZJ596"/>
      <c r="ZK596"/>
      <c r="ZL596"/>
      <c r="ZM596"/>
      <c r="ZN596"/>
      <c r="ZO596"/>
      <c r="ZP596"/>
      <c r="ZQ596"/>
      <c r="ZR596"/>
      <c r="ZS596"/>
      <c r="ZT596"/>
      <c r="ZU596"/>
      <c r="ZV596"/>
      <c r="ZW596"/>
      <c r="ZX596"/>
      <c r="ZY596"/>
      <c r="ZZ596"/>
      <c r="AAA596"/>
      <c r="AAB596"/>
      <c r="AAC596"/>
      <c r="AAD596"/>
      <c r="AAE596"/>
      <c r="AAF596"/>
      <c r="AAG596"/>
      <c r="AAH596"/>
      <c r="AAI596"/>
      <c r="AAJ596"/>
      <c r="AAK596"/>
      <c r="AAL596"/>
      <c r="AAM596"/>
      <c r="AAN596"/>
      <c r="AAO596"/>
      <c r="AAP596"/>
      <c r="AAQ596"/>
      <c r="AAR596"/>
      <c r="AAS596"/>
      <c r="AAT596"/>
      <c r="AAU596"/>
      <c r="AAV596"/>
      <c r="AAW596"/>
      <c r="AAX596"/>
      <c r="AAY596"/>
      <c r="AAZ596"/>
      <c r="ABA596"/>
      <c r="ABB596"/>
      <c r="ABC596"/>
      <c r="ABD596"/>
      <c r="ABE596"/>
      <c r="ABF596"/>
      <c r="ABG596"/>
      <c r="ABH596"/>
      <c r="ABI596"/>
      <c r="ABJ596"/>
      <c r="ABK596"/>
      <c r="ABL596"/>
      <c r="ABM596"/>
      <c r="ABN596"/>
      <c r="ABO596"/>
      <c r="ABP596"/>
      <c r="ABQ596"/>
      <c r="ABR596"/>
      <c r="ABS596"/>
      <c r="ABT596"/>
      <c r="ABU596"/>
      <c r="ABV596"/>
      <c r="ABW596"/>
      <c r="ABX596"/>
      <c r="ABY596"/>
      <c r="ABZ596"/>
      <c r="ACA596"/>
      <c r="ACB596"/>
      <c r="ACC596"/>
      <c r="ACD596"/>
      <c r="ACE596"/>
      <c r="ACF596"/>
      <c r="ACG596"/>
      <c r="ACH596"/>
      <c r="ACI596"/>
      <c r="ACJ596"/>
      <c r="ACK596"/>
      <c r="ACL596"/>
      <c r="ACM596"/>
      <c r="ACN596"/>
      <c r="ACO596"/>
      <c r="ACP596"/>
      <c r="ACQ596"/>
      <c r="ACR596"/>
      <c r="ACS596"/>
      <c r="ACT596"/>
      <c r="ACU596"/>
      <c r="ACV596"/>
      <c r="ACW596"/>
      <c r="ACX596"/>
      <c r="ACY596"/>
      <c r="ACZ596"/>
      <c r="ADA596"/>
      <c r="ADB596"/>
      <c r="ADC596"/>
      <c r="ADD596"/>
      <c r="ADE596"/>
      <c r="ADF596"/>
      <c r="ADG596"/>
      <c r="ADH596"/>
      <c r="ADI596"/>
      <c r="ADJ596"/>
      <c r="ADK596"/>
      <c r="ADL596"/>
      <c r="ADM596"/>
      <c r="ADN596"/>
      <c r="ADO596"/>
      <c r="ADP596"/>
      <c r="ADQ596"/>
      <c r="ADR596"/>
      <c r="ADS596"/>
      <c r="ADT596"/>
      <c r="ADU596"/>
      <c r="ADV596"/>
      <c r="ADW596"/>
      <c r="ADX596"/>
      <c r="ADY596"/>
      <c r="ADZ596"/>
      <c r="AEA596"/>
      <c r="AEB596"/>
      <c r="AEC596"/>
      <c r="AED596"/>
      <c r="AEE596"/>
      <c r="AEF596"/>
      <c r="AEG596"/>
      <c r="AEH596"/>
      <c r="AEI596"/>
      <c r="AEJ596"/>
      <c r="AEK596"/>
      <c r="AEL596"/>
      <c r="AEM596"/>
      <c r="AEN596"/>
      <c r="AEO596"/>
      <c r="AEP596"/>
      <c r="AEQ596"/>
      <c r="AER596"/>
      <c r="AES596"/>
      <c r="AET596"/>
      <c r="AEU596"/>
      <c r="AEV596"/>
      <c r="AEW596"/>
      <c r="AEX596"/>
      <c r="AEY596"/>
      <c r="AEZ596"/>
      <c r="AFA596"/>
      <c r="AFB596"/>
      <c r="AFC596"/>
      <c r="AFD596"/>
      <c r="AFE596"/>
      <c r="AFF596"/>
      <c r="AFG596"/>
      <c r="AFH596"/>
      <c r="AFI596"/>
      <c r="AFJ596"/>
      <c r="AFK596"/>
      <c r="AFL596"/>
      <c r="AFM596"/>
      <c r="AFN596"/>
      <c r="AFO596"/>
      <c r="AFP596"/>
      <c r="AFQ596"/>
      <c r="AFR596"/>
      <c r="AFS596"/>
      <c r="AFT596"/>
      <c r="AFU596"/>
      <c r="AFV596"/>
      <c r="AFW596"/>
      <c r="AFX596"/>
      <c r="AFY596"/>
      <c r="AFZ596"/>
      <c r="AGA596"/>
      <c r="AGB596"/>
      <c r="AGC596"/>
      <c r="AGD596"/>
      <c r="AGE596"/>
      <c r="AGF596"/>
      <c r="AGG596"/>
      <c r="AGH596"/>
      <c r="AGI596"/>
      <c r="AGJ596"/>
      <c r="AGK596"/>
      <c r="AGL596"/>
      <c r="AGM596"/>
      <c r="AGN596"/>
      <c r="AGO596"/>
      <c r="AGP596"/>
      <c r="AGQ596"/>
      <c r="AGR596"/>
      <c r="AGS596"/>
      <c r="AGT596"/>
      <c r="AGU596"/>
      <c r="AGV596"/>
      <c r="AGW596"/>
      <c r="AGX596"/>
      <c r="AGY596"/>
      <c r="AGZ596"/>
      <c r="AHA596"/>
      <c r="AHB596"/>
      <c r="AHC596"/>
      <c r="AHD596"/>
      <c r="AHE596"/>
      <c r="AHF596"/>
      <c r="AHG596"/>
      <c r="AHH596"/>
      <c r="AHI596"/>
      <c r="AHJ596"/>
      <c r="AHK596"/>
      <c r="AHL596"/>
      <c r="AHM596"/>
      <c r="AHN596"/>
      <c r="AHO596"/>
      <c r="AHP596"/>
      <c r="AHQ596"/>
      <c r="AHR596"/>
      <c r="AHS596"/>
      <c r="AHT596"/>
      <c r="AHU596"/>
      <c r="AHV596"/>
      <c r="AHW596"/>
      <c r="AHX596"/>
      <c r="AHY596"/>
      <c r="AHZ596"/>
      <c r="AIA596"/>
      <c r="AIB596"/>
      <c r="AIC596"/>
      <c r="AID596"/>
      <c r="AIE596"/>
      <c r="AIF596"/>
      <c r="AIG596"/>
      <c r="AIH596"/>
      <c r="AII596"/>
      <c r="AIJ596"/>
      <c r="AIK596"/>
      <c r="AIL596"/>
      <c r="AIM596"/>
      <c r="AIN596"/>
      <c r="AIO596"/>
      <c r="AIP596"/>
      <c r="AIQ596"/>
      <c r="AIR596"/>
      <c r="AIS596"/>
      <c r="AIT596"/>
      <c r="AIU596"/>
      <c r="AIV596"/>
      <c r="AIW596"/>
      <c r="AIX596"/>
      <c r="AIY596"/>
      <c r="AIZ596"/>
      <c r="AJA596"/>
      <c r="AJB596"/>
      <c r="AJC596"/>
      <c r="AJD596"/>
      <c r="AJE596"/>
      <c r="AJF596"/>
      <c r="AJG596"/>
      <c r="AJH596"/>
      <c r="AJI596"/>
      <c r="AJJ596"/>
      <c r="AJK596"/>
      <c r="AJL596"/>
      <c r="AJM596"/>
      <c r="AJN596"/>
      <c r="AJO596"/>
      <c r="AJP596"/>
      <c r="AJQ596"/>
      <c r="AJR596"/>
      <c r="AJS596"/>
      <c r="AJT596"/>
      <c r="AJU596"/>
      <c r="AJV596"/>
      <c r="AJW596"/>
      <c r="AJX596"/>
      <c r="AJY596"/>
      <c r="AJZ596"/>
      <c r="AKA596"/>
      <c r="AKB596"/>
      <c r="AKC596"/>
      <c r="AKD596"/>
      <c r="AKE596"/>
      <c r="AKF596"/>
      <c r="AKG596"/>
      <c r="AKH596"/>
      <c r="AKI596"/>
      <c r="AKJ596"/>
      <c r="AKK596"/>
      <c r="AKL596"/>
      <c r="AKM596"/>
      <c r="AKN596"/>
      <c r="AKO596"/>
      <c r="AKP596"/>
      <c r="AKQ596"/>
      <c r="AKR596"/>
      <c r="AKS596"/>
      <c r="AKT596"/>
      <c r="AKU596"/>
      <c r="AKV596"/>
      <c r="AKW596"/>
      <c r="AKX596"/>
      <c r="AKY596"/>
      <c r="AKZ596"/>
      <c r="ALA596"/>
      <c r="ALB596"/>
      <c r="ALC596"/>
      <c r="ALD596"/>
      <c r="ALE596"/>
      <c r="ALF596"/>
      <c r="ALG596"/>
      <c r="ALH596"/>
      <c r="ALI596"/>
      <c r="ALJ596"/>
      <c r="ALK596"/>
      <c r="ALL596"/>
      <c r="ALM596"/>
      <c r="ALN596"/>
      <c r="ALO596"/>
      <c r="ALP596"/>
      <c r="ALQ596"/>
      <c r="ALR596"/>
      <c r="ALS596"/>
      <c r="ALT596"/>
      <c r="ALU596"/>
      <c r="ALV596"/>
      <c r="ALW596"/>
      <c r="ALX596"/>
      <c r="ALY596"/>
      <c r="ALZ596"/>
      <c r="AMA596"/>
      <c r="AMB596"/>
      <c r="AMC596"/>
      <c r="AMD596"/>
      <c r="AME596"/>
      <c r="AMF596"/>
      <c r="AMG596"/>
      <c r="AMH596"/>
      <c r="AMI596"/>
      <c r="AMJ596"/>
      <c r="AMK596"/>
      <c r="AML596"/>
      <c r="AMM596"/>
    </row>
    <row r="597" spans="1:1027" ht="36" customHeight="1">
      <c r="A597" s="655"/>
      <c r="B597" s="655"/>
      <c r="C597" s="263"/>
      <c r="D597" s="263">
        <v>4440</v>
      </c>
      <c r="E597" s="654" t="s">
        <v>232</v>
      </c>
      <c r="F597" s="654"/>
      <c r="G597" s="265">
        <v>37928</v>
      </c>
      <c r="H597" s="265">
        <v>37928</v>
      </c>
      <c r="I597" s="266">
        <v>29493.29</v>
      </c>
      <c r="J597" s="259">
        <f t="shared" si="69"/>
        <v>77.761258173381137</v>
      </c>
      <c r="K597" s="259">
        <f t="shared" si="70"/>
        <v>100</v>
      </c>
      <c r="L597" s="313"/>
      <c r="M597" s="313"/>
      <c r="N597" s="313"/>
      <c r="P597" s="267">
        <f t="shared" si="67"/>
        <v>0</v>
      </c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  <c r="IW597"/>
      <c r="IX597"/>
      <c r="IY597"/>
      <c r="IZ597"/>
      <c r="JA597"/>
      <c r="JB597"/>
      <c r="JC597"/>
      <c r="JD597"/>
      <c r="JE597"/>
      <c r="JF597"/>
      <c r="JG597"/>
      <c r="JH597"/>
      <c r="JI597"/>
      <c r="JJ597"/>
      <c r="JK597"/>
      <c r="JL597"/>
      <c r="JM597"/>
      <c r="JN597"/>
      <c r="JO597"/>
      <c r="JP597"/>
      <c r="JQ597"/>
      <c r="JR597"/>
      <c r="JS597"/>
      <c r="JT597"/>
      <c r="JU597"/>
      <c r="JV597"/>
      <c r="JW597"/>
      <c r="JX597"/>
      <c r="JY597"/>
      <c r="JZ597"/>
      <c r="KA597"/>
      <c r="KB597"/>
      <c r="KC597"/>
      <c r="KD597"/>
      <c r="KE597"/>
      <c r="KF597"/>
      <c r="KG597"/>
      <c r="KH597"/>
      <c r="KI597"/>
      <c r="KJ597"/>
      <c r="KK597"/>
      <c r="KL597"/>
      <c r="KM597"/>
      <c r="KN597"/>
      <c r="KO597"/>
      <c r="KP597"/>
      <c r="KQ597"/>
      <c r="KR597"/>
      <c r="KS597"/>
      <c r="KT597"/>
      <c r="KU597"/>
      <c r="KV597"/>
      <c r="KW597"/>
      <c r="KX597"/>
      <c r="KY597"/>
      <c r="KZ597"/>
      <c r="LA597"/>
      <c r="LB597"/>
      <c r="LC597"/>
      <c r="LD597"/>
      <c r="LE597"/>
      <c r="LF597"/>
      <c r="LG597"/>
      <c r="LH597"/>
      <c r="LI597"/>
      <c r="LJ597"/>
      <c r="LK597"/>
      <c r="LL597"/>
      <c r="LM597"/>
      <c r="LN597"/>
      <c r="LO597"/>
      <c r="LP597"/>
      <c r="LQ597"/>
      <c r="LR597"/>
      <c r="LS597"/>
      <c r="LT597"/>
      <c r="LU597"/>
      <c r="LV597"/>
      <c r="LW597"/>
      <c r="LX597"/>
      <c r="LY597"/>
      <c r="LZ597"/>
      <c r="MA597"/>
      <c r="MB597"/>
      <c r="MC597"/>
      <c r="MD597"/>
      <c r="ME597"/>
      <c r="MF597"/>
      <c r="MG597"/>
      <c r="MH597"/>
      <c r="MI597"/>
      <c r="MJ597"/>
      <c r="MK597"/>
      <c r="ML597"/>
      <c r="MM597"/>
      <c r="MN597"/>
      <c r="MO597"/>
      <c r="MP597"/>
      <c r="MQ597"/>
      <c r="MR597"/>
      <c r="MS597"/>
      <c r="MT597"/>
      <c r="MU597"/>
      <c r="MV597"/>
      <c r="MW597"/>
      <c r="MX597"/>
      <c r="MY597"/>
      <c r="MZ597"/>
      <c r="NA597"/>
      <c r="NB597"/>
      <c r="NC597"/>
      <c r="ND597"/>
      <c r="NE597"/>
      <c r="NF597"/>
      <c r="NG597"/>
      <c r="NH597"/>
      <c r="NI597"/>
      <c r="NJ597"/>
      <c r="NK597"/>
      <c r="NL597"/>
      <c r="NM597"/>
      <c r="NN597"/>
      <c r="NO597"/>
      <c r="NP597"/>
      <c r="NQ597"/>
      <c r="NR597"/>
      <c r="NS597"/>
      <c r="NT597"/>
      <c r="NU597"/>
      <c r="NV597"/>
      <c r="NW597"/>
      <c r="NX597"/>
      <c r="NY597"/>
      <c r="NZ597"/>
      <c r="OA597"/>
      <c r="OB597"/>
      <c r="OC597"/>
      <c r="OD597"/>
      <c r="OE597"/>
      <c r="OF597"/>
      <c r="OG597"/>
      <c r="OH597"/>
      <c r="OI597"/>
      <c r="OJ597"/>
      <c r="OK597"/>
      <c r="OL597"/>
      <c r="OM597"/>
      <c r="ON597"/>
      <c r="OO597"/>
      <c r="OP597"/>
      <c r="OQ597"/>
      <c r="OR597"/>
      <c r="OS597"/>
      <c r="OT597"/>
      <c r="OU597"/>
      <c r="OV597"/>
      <c r="OW597"/>
      <c r="OX597"/>
      <c r="OY597"/>
      <c r="OZ597"/>
      <c r="PA597"/>
      <c r="PB597"/>
      <c r="PC597"/>
      <c r="PD597"/>
      <c r="PE597"/>
      <c r="PF597"/>
      <c r="PG597"/>
      <c r="PH597"/>
      <c r="PI597"/>
      <c r="PJ597"/>
      <c r="PK597"/>
      <c r="PL597"/>
      <c r="PM597"/>
      <c r="PN597"/>
      <c r="PO597"/>
      <c r="PP597"/>
      <c r="PQ597"/>
      <c r="PR597"/>
      <c r="PS597"/>
      <c r="PT597"/>
      <c r="PU597"/>
      <c r="PV597"/>
      <c r="PW597"/>
      <c r="PX597"/>
      <c r="PY597"/>
      <c r="PZ597"/>
      <c r="QA597"/>
      <c r="QB597"/>
      <c r="QC597"/>
      <c r="QD597"/>
      <c r="QE597"/>
      <c r="QF597"/>
      <c r="QG597"/>
      <c r="QH597"/>
      <c r="QI597"/>
      <c r="QJ597"/>
      <c r="QK597"/>
      <c r="QL597"/>
      <c r="QM597"/>
      <c r="QN597"/>
      <c r="QO597"/>
      <c r="QP597"/>
      <c r="QQ597"/>
      <c r="QR597"/>
      <c r="QS597"/>
      <c r="QT597"/>
      <c r="QU597"/>
      <c r="QV597"/>
      <c r="QW597"/>
      <c r="QX597"/>
      <c r="QY597"/>
      <c r="QZ597"/>
      <c r="RA597"/>
      <c r="RB597"/>
      <c r="RC597"/>
      <c r="RD597"/>
      <c r="RE597"/>
      <c r="RF597"/>
      <c r="RG597"/>
      <c r="RH597"/>
      <c r="RI597"/>
      <c r="RJ597"/>
      <c r="RK597"/>
      <c r="RL597"/>
      <c r="RM597"/>
      <c r="RN597"/>
      <c r="RO597"/>
      <c r="RP597"/>
      <c r="RQ597"/>
      <c r="RR597"/>
      <c r="RS597"/>
      <c r="RT597"/>
      <c r="RU597"/>
      <c r="RV597"/>
      <c r="RW597"/>
      <c r="RX597"/>
      <c r="RY597"/>
      <c r="RZ597"/>
      <c r="SA597"/>
      <c r="SB597"/>
      <c r="SC597"/>
      <c r="SD597"/>
      <c r="SE597"/>
      <c r="SF597"/>
      <c r="SG597"/>
      <c r="SH597"/>
      <c r="SI597"/>
      <c r="SJ597"/>
      <c r="SK597"/>
      <c r="SL597"/>
      <c r="SM597"/>
      <c r="SN597"/>
      <c r="SO597"/>
      <c r="SP597"/>
      <c r="SQ597"/>
      <c r="SR597"/>
      <c r="SS597"/>
      <c r="ST597"/>
      <c r="SU597"/>
      <c r="SV597"/>
      <c r="SW597"/>
      <c r="SX597"/>
      <c r="SY597"/>
      <c r="SZ597"/>
      <c r="TA597"/>
      <c r="TB597"/>
      <c r="TC597"/>
      <c r="TD597"/>
      <c r="TE597"/>
      <c r="TF597"/>
      <c r="TG597"/>
      <c r="TH597"/>
      <c r="TI597"/>
      <c r="TJ597"/>
      <c r="TK597"/>
      <c r="TL597"/>
      <c r="TM597"/>
      <c r="TN597"/>
      <c r="TO597"/>
      <c r="TP597"/>
      <c r="TQ597"/>
      <c r="TR597"/>
      <c r="TS597"/>
      <c r="TT597"/>
      <c r="TU597"/>
      <c r="TV597"/>
      <c r="TW597"/>
      <c r="TX597"/>
      <c r="TY597"/>
      <c r="TZ597"/>
      <c r="UA597"/>
      <c r="UB597"/>
      <c r="UC597"/>
      <c r="UD597"/>
      <c r="UE597"/>
      <c r="UF597"/>
      <c r="UG597"/>
      <c r="UH597"/>
      <c r="UI597"/>
      <c r="UJ597"/>
      <c r="UK597"/>
      <c r="UL597"/>
      <c r="UM597"/>
      <c r="UN597"/>
      <c r="UO597"/>
      <c r="UP597"/>
      <c r="UQ597"/>
      <c r="UR597"/>
      <c r="US597"/>
      <c r="UT597"/>
      <c r="UU597"/>
      <c r="UV597"/>
      <c r="UW597"/>
      <c r="UX597"/>
      <c r="UY597"/>
      <c r="UZ597"/>
      <c r="VA597"/>
      <c r="VB597"/>
      <c r="VC597"/>
      <c r="VD597"/>
      <c r="VE597"/>
      <c r="VF597"/>
      <c r="VG597"/>
      <c r="VH597"/>
      <c r="VI597"/>
      <c r="VJ597"/>
      <c r="VK597"/>
      <c r="VL597"/>
      <c r="VM597"/>
      <c r="VN597"/>
      <c r="VO597"/>
      <c r="VP597"/>
      <c r="VQ597"/>
      <c r="VR597"/>
      <c r="VS597"/>
      <c r="VT597"/>
      <c r="VU597"/>
      <c r="VV597"/>
      <c r="VW597"/>
      <c r="VX597"/>
      <c r="VY597"/>
      <c r="VZ597"/>
      <c r="WA597"/>
      <c r="WB597"/>
      <c r="WC597"/>
      <c r="WD597"/>
      <c r="WE597"/>
      <c r="WF597"/>
      <c r="WG597"/>
      <c r="WH597"/>
      <c r="WI597"/>
      <c r="WJ597"/>
      <c r="WK597"/>
      <c r="WL597"/>
      <c r="WM597"/>
      <c r="WN597"/>
      <c r="WO597"/>
      <c r="WP597"/>
      <c r="WQ597"/>
      <c r="WR597"/>
      <c r="WS597"/>
      <c r="WT597"/>
      <c r="WU597"/>
      <c r="WV597"/>
      <c r="WW597"/>
      <c r="WX597"/>
      <c r="WY597"/>
      <c r="WZ597"/>
      <c r="XA597"/>
      <c r="XB597"/>
      <c r="XC597"/>
      <c r="XD597"/>
      <c r="XE597"/>
      <c r="XF597"/>
      <c r="XG597"/>
      <c r="XH597"/>
      <c r="XI597"/>
      <c r="XJ597"/>
      <c r="XK597"/>
      <c r="XL597"/>
      <c r="XM597"/>
      <c r="XN597"/>
      <c r="XO597"/>
      <c r="XP597"/>
      <c r="XQ597"/>
      <c r="XR597"/>
      <c r="XS597"/>
      <c r="XT597"/>
      <c r="XU597"/>
      <c r="XV597"/>
      <c r="XW597"/>
      <c r="XX597"/>
      <c r="XY597"/>
      <c r="XZ597"/>
      <c r="YA597"/>
      <c r="YB597"/>
      <c r="YC597"/>
      <c r="YD597"/>
      <c r="YE597"/>
      <c r="YF597"/>
      <c r="YG597"/>
      <c r="YH597"/>
      <c r="YI597"/>
      <c r="YJ597"/>
      <c r="YK597"/>
      <c r="YL597"/>
      <c r="YM597"/>
      <c r="YN597"/>
      <c r="YO597"/>
      <c r="YP597"/>
      <c r="YQ597"/>
      <c r="YR597"/>
      <c r="YS597"/>
      <c r="YT597"/>
      <c r="YU597"/>
      <c r="YV597"/>
      <c r="YW597"/>
      <c r="YX597"/>
      <c r="YY597"/>
      <c r="YZ597"/>
      <c r="ZA597"/>
      <c r="ZB597"/>
      <c r="ZC597"/>
      <c r="ZD597"/>
      <c r="ZE597"/>
      <c r="ZF597"/>
      <c r="ZG597"/>
      <c r="ZH597"/>
      <c r="ZI597"/>
      <c r="ZJ597"/>
      <c r="ZK597"/>
      <c r="ZL597"/>
      <c r="ZM597"/>
      <c r="ZN597"/>
      <c r="ZO597"/>
      <c r="ZP597"/>
      <c r="ZQ597"/>
      <c r="ZR597"/>
      <c r="ZS597"/>
      <c r="ZT597"/>
      <c r="ZU597"/>
      <c r="ZV597"/>
      <c r="ZW597"/>
      <c r="ZX597"/>
      <c r="ZY597"/>
      <c r="ZZ597"/>
      <c r="AAA597"/>
      <c r="AAB597"/>
      <c r="AAC597"/>
      <c r="AAD597"/>
      <c r="AAE597"/>
      <c r="AAF597"/>
      <c r="AAG597"/>
      <c r="AAH597"/>
      <c r="AAI597"/>
      <c r="AAJ597"/>
      <c r="AAK597"/>
      <c r="AAL597"/>
      <c r="AAM597"/>
      <c r="AAN597"/>
      <c r="AAO597"/>
      <c r="AAP597"/>
      <c r="AAQ597"/>
      <c r="AAR597"/>
      <c r="AAS597"/>
      <c r="AAT597"/>
      <c r="AAU597"/>
      <c r="AAV597"/>
      <c r="AAW597"/>
      <c r="AAX597"/>
      <c r="AAY597"/>
      <c r="AAZ597"/>
      <c r="ABA597"/>
      <c r="ABB597"/>
      <c r="ABC597"/>
      <c r="ABD597"/>
      <c r="ABE597"/>
      <c r="ABF597"/>
      <c r="ABG597"/>
      <c r="ABH597"/>
      <c r="ABI597"/>
      <c r="ABJ597"/>
      <c r="ABK597"/>
      <c r="ABL597"/>
      <c r="ABM597"/>
      <c r="ABN597"/>
      <c r="ABO597"/>
      <c r="ABP597"/>
      <c r="ABQ597"/>
      <c r="ABR597"/>
      <c r="ABS597"/>
      <c r="ABT597"/>
      <c r="ABU597"/>
      <c r="ABV597"/>
      <c r="ABW597"/>
      <c r="ABX597"/>
      <c r="ABY597"/>
      <c r="ABZ597"/>
      <c r="ACA597"/>
      <c r="ACB597"/>
      <c r="ACC597"/>
      <c r="ACD597"/>
      <c r="ACE597"/>
      <c r="ACF597"/>
      <c r="ACG597"/>
      <c r="ACH597"/>
      <c r="ACI597"/>
      <c r="ACJ597"/>
      <c r="ACK597"/>
      <c r="ACL597"/>
      <c r="ACM597"/>
      <c r="ACN597"/>
      <c r="ACO597"/>
      <c r="ACP597"/>
      <c r="ACQ597"/>
      <c r="ACR597"/>
      <c r="ACS597"/>
      <c r="ACT597"/>
      <c r="ACU597"/>
      <c r="ACV597"/>
      <c r="ACW597"/>
      <c r="ACX597"/>
      <c r="ACY597"/>
      <c r="ACZ597"/>
      <c r="ADA597"/>
      <c r="ADB597"/>
      <c r="ADC597"/>
      <c r="ADD597"/>
      <c r="ADE597"/>
      <c r="ADF597"/>
      <c r="ADG597"/>
      <c r="ADH597"/>
      <c r="ADI597"/>
      <c r="ADJ597"/>
      <c r="ADK597"/>
      <c r="ADL597"/>
      <c r="ADM597"/>
      <c r="ADN597"/>
      <c r="ADO597"/>
      <c r="ADP597"/>
      <c r="ADQ597"/>
      <c r="ADR597"/>
      <c r="ADS597"/>
      <c r="ADT597"/>
      <c r="ADU597"/>
      <c r="ADV597"/>
      <c r="ADW597"/>
      <c r="ADX597"/>
      <c r="ADY597"/>
      <c r="ADZ597"/>
      <c r="AEA597"/>
      <c r="AEB597"/>
      <c r="AEC597"/>
      <c r="AED597"/>
      <c r="AEE597"/>
      <c r="AEF597"/>
      <c r="AEG597"/>
      <c r="AEH597"/>
      <c r="AEI597"/>
      <c r="AEJ597"/>
      <c r="AEK597"/>
      <c r="AEL597"/>
      <c r="AEM597"/>
      <c r="AEN597"/>
      <c r="AEO597"/>
      <c r="AEP597"/>
      <c r="AEQ597"/>
      <c r="AER597"/>
      <c r="AES597"/>
      <c r="AET597"/>
      <c r="AEU597"/>
      <c r="AEV597"/>
      <c r="AEW597"/>
      <c r="AEX597"/>
      <c r="AEY597"/>
      <c r="AEZ597"/>
      <c r="AFA597"/>
      <c r="AFB597"/>
      <c r="AFC597"/>
      <c r="AFD597"/>
      <c r="AFE597"/>
      <c r="AFF597"/>
      <c r="AFG597"/>
      <c r="AFH597"/>
      <c r="AFI597"/>
      <c r="AFJ597"/>
      <c r="AFK597"/>
      <c r="AFL597"/>
      <c r="AFM597"/>
      <c r="AFN597"/>
      <c r="AFO597"/>
      <c r="AFP597"/>
      <c r="AFQ597"/>
      <c r="AFR597"/>
      <c r="AFS597"/>
      <c r="AFT597"/>
      <c r="AFU597"/>
      <c r="AFV597"/>
      <c r="AFW597"/>
      <c r="AFX597"/>
      <c r="AFY597"/>
      <c r="AFZ597"/>
      <c r="AGA597"/>
      <c r="AGB597"/>
      <c r="AGC597"/>
      <c r="AGD597"/>
      <c r="AGE597"/>
      <c r="AGF597"/>
      <c r="AGG597"/>
      <c r="AGH597"/>
      <c r="AGI597"/>
      <c r="AGJ597"/>
      <c r="AGK597"/>
      <c r="AGL597"/>
      <c r="AGM597"/>
      <c r="AGN597"/>
      <c r="AGO597"/>
      <c r="AGP597"/>
      <c r="AGQ597"/>
      <c r="AGR597"/>
      <c r="AGS597"/>
      <c r="AGT597"/>
      <c r="AGU597"/>
      <c r="AGV597"/>
      <c r="AGW597"/>
      <c r="AGX597"/>
      <c r="AGY597"/>
      <c r="AGZ597"/>
      <c r="AHA597"/>
      <c r="AHB597"/>
      <c r="AHC597"/>
      <c r="AHD597"/>
      <c r="AHE597"/>
      <c r="AHF597"/>
      <c r="AHG597"/>
      <c r="AHH597"/>
      <c r="AHI597"/>
      <c r="AHJ597"/>
      <c r="AHK597"/>
      <c r="AHL597"/>
      <c r="AHM597"/>
      <c r="AHN597"/>
      <c r="AHO597"/>
      <c r="AHP597"/>
      <c r="AHQ597"/>
      <c r="AHR597"/>
      <c r="AHS597"/>
      <c r="AHT597"/>
      <c r="AHU597"/>
      <c r="AHV597"/>
      <c r="AHW597"/>
      <c r="AHX597"/>
      <c r="AHY597"/>
      <c r="AHZ597"/>
      <c r="AIA597"/>
      <c r="AIB597"/>
      <c r="AIC597"/>
      <c r="AID597"/>
      <c r="AIE597"/>
      <c r="AIF597"/>
      <c r="AIG597"/>
      <c r="AIH597"/>
      <c r="AII597"/>
      <c r="AIJ597"/>
      <c r="AIK597"/>
      <c r="AIL597"/>
      <c r="AIM597"/>
      <c r="AIN597"/>
      <c r="AIO597"/>
      <c r="AIP597"/>
      <c r="AIQ597"/>
      <c r="AIR597"/>
      <c r="AIS597"/>
      <c r="AIT597"/>
      <c r="AIU597"/>
      <c r="AIV597"/>
      <c r="AIW597"/>
      <c r="AIX597"/>
      <c r="AIY597"/>
      <c r="AIZ597"/>
      <c r="AJA597"/>
      <c r="AJB597"/>
      <c r="AJC597"/>
      <c r="AJD597"/>
      <c r="AJE597"/>
      <c r="AJF597"/>
      <c r="AJG597"/>
      <c r="AJH597"/>
      <c r="AJI597"/>
      <c r="AJJ597"/>
      <c r="AJK597"/>
      <c r="AJL597"/>
      <c r="AJM597"/>
      <c r="AJN597"/>
      <c r="AJO597"/>
      <c r="AJP597"/>
      <c r="AJQ597"/>
      <c r="AJR597"/>
      <c r="AJS597"/>
      <c r="AJT597"/>
      <c r="AJU597"/>
      <c r="AJV597"/>
      <c r="AJW597"/>
      <c r="AJX597"/>
      <c r="AJY597"/>
      <c r="AJZ597"/>
      <c r="AKA597"/>
      <c r="AKB597"/>
      <c r="AKC597"/>
      <c r="AKD597"/>
      <c r="AKE597"/>
      <c r="AKF597"/>
      <c r="AKG597"/>
      <c r="AKH597"/>
      <c r="AKI597"/>
      <c r="AKJ597"/>
      <c r="AKK597"/>
      <c r="AKL597"/>
      <c r="AKM597"/>
      <c r="AKN597"/>
      <c r="AKO597"/>
      <c r="AKP597"/>
      <c r="AKQ597"/>
      <c r="AKR597"/>
      <c r="AKS597"/>
      <c r="AKT597"/>
      <c r="AKU597"/>
      <c r="AKV597"/>
      <c r="AKW597"/>
      <c r="AKX597"/>
      <c r="AKY597"/>
      <c r="AKZ597"/>
      <c r="ALA597"/>
      <c r="ALB597"/>
      <c r="ALC597"/>
      <c r="ALD597"/>
      <c r="ALE597"/>
      <c r="ALF597"/>
      <c r="ALG597"/>
      <c r="ALH597"/>
      <c r="ALI597"/>
      <c r="ALJ597"/>
      <c r="ALK597"/>
      <c r="ALL597"/>
      <c r="ALM597"/>
      <c r="ALN597"/>
      <c r="ALO597"/>
      <c r="ALP597"/>
      <c r="ALQ597"/>
      <c r="ALR597"/>
      <c r="ALS597"/>
      <c r="ALT597"/>
      <c r="ALU597"/>
      <c r="ALV597"/>
      <c r="ALW597"/>
      <c r="ALX597"/>
      <c r="ALY597"/>
      <c r="ALZ597"/>
      <c r="AMA597"/>
      <c r="AMB597"/>
      <c r="AMC597"/>
      <c r="AMD597"/>
      <c r="AME597"/>
      <c r="AMF597"/>
      <c r="AMG597"/>
      <c r="AMH597"/>
      <c r="AMI597"/>
      <c r="AMJ597"/>
      <c r="AMK597"/>
      <c r="AML597"/>
      <c r="AMM597"/>
    </row>
    <row r="598" spans="1:1027" ht="42.75" customHeight="1">
      <c r="A598" s="655"/>
      <c r="B598" s="655"/>
      <c r="C598" s="263"/>
      <c r="D598" s="263">
        <v>4700</v>
      </c>
      <c r="E598" s="654" t="s">
        <v>391</v>
      </c>
      <c r="F598" s="654"/>
      <c r="G598" s="265">
        <v>2200</v>
      </c>
      <c r="H598" s="265">
        <v>3200</v>
      </c>
      <c r="I598" s="266">
        <v>1600</v>
      </c>
      <c r="J598" s="259">
        <f t="shared" si="69"/>
        <v>50</v>
      </c>
      <c r="K598" s="259">
        <f t="shared" si="70"/>
        <v>145.45454545454547</v>
      </c>
      <c r="L598" s="313"/>
      <c r="M598" s="313"/>
      <c r="N598" s="313"/>
      <c r="P598" s="267">
        <f t="shared" si="67"/>
        <v>1000</v>
      </c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  <c r="JB598"/>
      <c r="JC598"/>
      <c r="JD598"/>
      <c r="JE598"/>
      <c r="JF598"/>
      <c r="JG598"/>
      <c r="JH598"/>
      <c r="JI598"/>
      <c r="JJ598"/>
      <c r="JK598"/>
      <c r="JL598"/>
      <c r="JM598"/>
      <c r="JN598"/>
      <c r="JO598"/>
      <c r="JP598"/>
      <c r="JQ598"/>
      <c r="JR598"/>
      <c r="JS598"/>
      <c r="JT598"/>
      <c r="JU598"/>
      <c r="JV598"/>
      <c r="JW598"/>
      <c r="JX598"/>
      <c r="JY598"/>
      <c r="JZ598"/>
      <c r="KA598"/>
      <c r="KB598"/>
      <c r="KC598"/>
      <c r="KD598"/>
      <c r="KE598"/>
      <c r="KF598"/>
      <c r="KG598"/>
      <c r="KH598"/>
      <c r="KI598"/>
      <c r="KJ598"/>
      <c r="KK598"/>
      <c r="KL598"/>
      <c r="KM598"/>
      <c r="KN598"/>
      <c r="KO598"/>
      <c r="KP598"/>
      <c r="KQ598"/>
      <c r="KR598"/>
      <c r="KS598"/>
      <c r="KT598"/>
      <c r="KU598"/>
      <c r="KV598"/>
      <c r="KW598"/>
      <c r="KX598"/>
      <c r="KY598"/>
      <c r="KZ598"/>
      <c r="LA598"/>
      <c r="LB598"/>
      <c r="LC598"/>
      <c r="LD598"/>
      <c r="LE598"/>
      <c r="LF598"/>
      <c r="LG598"/>
      <c r="LH598"/>
      <c r="LI598"/>
      <c r="LJ598"/>
      <c r="LK598"/>
      <c r="LL598"/>
      <c r="LM598"/>
      <c r="LN598"/>
      <c r="LO598"/>
      <c r="LP598"/>
      <c r="LQ598"/>
      <c r="LR598"/>
      <c r="LS598"/>
      <c r="LT598"/>
      <c r="LU598"/>
      <c r="LV598"/>
      <c r="LW598"/>
      <c r="LX598"/>
      <c r="LY598"/>
      <c r="LZ598"/>
      <c r="MA598"/>
      <c r="MB598"/>
      <c r="MC598"/>
      <c r="MD598"/>
      <c r="ME598"/>
      <c r="MF598"/>
      <c r="MG598"/>
      <c r="MH598"/>
      <c r="MI598"/>
      <c r="MJ598"/>
      <c r="MK598"/>
      <c r="ML598"/>
      <c r="MM598"/>
      <c r="MN598"/>
      <c r="MO598"/>
      <c r="MP598"/>
      <c r="MQ598"/>
      <c r="MR598"/>
      <c r="MS598"/>
      <c r="MT598"/>
      <c r="MU598"/>
      <c r="MV598"/>
      <c r="MW598"/>
      <c r="MX598"/>
      <c r="MY598"/>
      <c r="MZ598"/>
      <c r="NA598"/>
      <c r="NB598"/>
      <c r="NC598"/>
      <c r="ND598"/>
      <c r="NE598"/>
      <c r="NF598"/>
      <c r="NG598"/>
      <c r="NH598"/>
      <c r="NI598"/>
      <c r="NJ598"/>
      <c r="NK598"/>
      <c r="NL598"/>
      <c r="NM598"/>
      <c r="NN598"/>
      <c r="NO598"/>
      <c r="NP598"/>
      <c r="NQ598"/>
      <c r="NR598"/>
      <c r="NS598"/>
      <c r="NT598"/>
      <c r="NU598"/>
      <c r="NV598"/>
      <c r="NW598"/>
      <c r="NX598"/>
      <c r="NY598"/>
      <c r="NZ598"/>
      <c r="OA598"/>
      <c r="OB598"/>
      <c r="OC598"/>
      <c r="OD598"/>
      <c r="OE598"/>
      <c r="OF598"/>
      <c r="OG598"/>
      <c r="OH598"/>
      <c r="OI598"/>
      <c r="OJ598"/>
      <c r="OK598"/>
      <c r="OL598"/>
      <c r="OM598"/>
      <c r="ON598"/>
      <c r="OO598"/>
      <c r="OP598"/>
      <c r="OQ598"/>
      <c r="OR598"/>
      <c r="OS598"/>
      <c r="OT598"/>
      <c r="OU598"/>
      <c r="OV598"/>
      <c r="OW598"/>
      <c r="OX598"/>
      <c r="OY598"/>
      <c r="OZ598"/>
      <c r="PA598"/>
      <c r="PB598"/>
      <c r="PC598"/>
      <c r="PD598"/>
      <c r="PE598"/>
      <c r="PF598"/>
      <c r="PG598"/>
      <c r="PH598"/>
      <c r="PI598"/>
      <c r="PJ598"/>
      <c r="PK598"/>
      <c r="PL598"/>
      <c r="PM598"/>
      <c r="PN598"/>
      <c r="PO598"/>
      <c r="PP598"/>
      <c r="PQ598"/>
      <c r="PR598"/>
      <c r="PS598"/>
      <c r="PT598"/>
      <c r="PU598"/>
      <c r="PV598"/>
      <c r="PW598"/>
      <c r="PX598"/>
      <c r="PY598"/>
      <c r="PZ598"/>
      <c r="QA598"/>
      <c r="QB598"/>
      <c r="QC598"/>
      <c r="QD598"/>
      <c r="QE598"/>
      <c r="QF598"/>
      <c r="QG598"/>
      <c r="QH598"/>
      <c r="QI598"/>
      <c r="QJ598"/>
      <c r="QK598"/>
      <c r="QL598"/>
      <c r="QM598"/>
      <c r="QN598"/>
      <c r="QO598"/>
      <c r="QP598"/>
      <c r="QQ598"/>
      <c r="QR598"/>
      <c r="QS598"/>
      <c r="QT598"/>
      <c r="QU598"/>
      <c r="QV598"/>
      <c r="QW598"/>
      <c r="QX598"/>
      <c r="QY598"/>
      <c r="QZ598"/>
      <c r="RA598"/>
      <c r="RB598"/>
      <c r="RC598"/>
      <c r="RD598"/>
      <c r="RE598"/>
      <c r="RF598"/>
      <c r="RG598"/>
      <c r="RH598"/>
      <c r="RI598"/>
      <c r="RJ598"/>
      <c r="RK598"/>
      <c r="RL598"/>
      <c r="RM598"/>
      <c r="RN598"/>
      <c r="RO598"/>
      <c r="RP598"/>
      <c r="RQ598"/>
      <c r="RR598"/>
      <c r="RS598"/>
      <c r="RT598"/>
      <c r="RU598"/>
      <c r="RV598"/>
      <c r="RW598"/>
      <c r="RX598"/>
      <c r="RY598"/>
      <c r="RZ598"/>
      <c r="SA598"/>
      <c r="SB598"/>
      <c r="SC598"/>
      <c r="SD598"/>
      <c r="SE598"/>
      <c r="SF598"/>
      <c r="SG598"/>
      <c r="SH598"/>
      <c r="SI598"/>
      <c r="SJ598"/>
      <c r="SK598"/>
      <c r="SL598"/>
      <c r="SM598"/>
      <c r="SN598"/>
      <c r="SO598"/>
      <c r="SP598"/>
      <c r="SQ598"/>
      <c r="SR598"/>
      <c r="SS598"/>
      <c r="ST598"/>
      <c r="SU598"/>
      <c r="SV598"/>
      <c r="SW598"/>
      <c r="SX598"/>
      <c r="SY598"/>
      <c r="SZ598"/>
      <c r="TA598"/>
      <c r="TB598"/>
      <c r="TC598"/>
      <c r="TD598"/>
      <c r="TE598"/>
      <c r="TF598"/>
      <c r="TG598"/>
      <c r="TH598"/>
      <c r="TI598"/>
      <c r="TJ598"/>
      <c r="TK598"/>
      <c r="TL598"/>
      <c r="TM598"/>
      <c r="TN598"/>
      <c r="TO598"/>
      <c r="TP598"/>
      <c r="TQ598"/>
      <c r="TR598"/>
      <c r="TS598"/>
      <c r="TT598"/>
      <c r="TU598"/>
      <c r="TV598"/>
      <c r="TW598"/>
      <c r="TX598"/>
      <c r="TY598"/>
      <c r="TZ598"/>
      <c r="UA598"/>
      <c r="UB598"/>
      <c r="UC598"/>
      <c r="UD598"/>
      <c r="UE598"/>
      <c r="UF598"/>
      <c r="UG598"/>
      <c r="UH598"/>
      <c r="UI598"/>
      <c r="UJ598"/>
      <c r="UK598"/>
      <c r="UL598"/>
      <c r="UM598"/>
      <c r="UN598"/>
      <c r="UO598"/>
      <c r="UP598"/>
      <c r="UQ598"/>
      <c r="UR598"/>
      <c r="US598"/>
      <c r="UT598"/>
      <c r="UU598"/>
      <c r="UV598"/>
      <c r="UW598"/>
      <c r="UX598"/>
      <c r="UY598"/>
      <c r="UZ598"/>
      <c r="VA598"/>
      <c r="VB598"/>
      <c r="VC598"/>
      <c r="VD598"/>
      <c r="VE598"/>
      <c r="VF598"/>
      <c r="VG598"/>
      <c r="VH598"/>
      <c r="VI598"/>
      <c r="VJ598"/>
      <c r="VK598"/>
      <c r="VL598"/>
      <c r="VM598"/>
      <c r="VN598"/>
      <c r="VO598"/>
      <c r="VP598"/>
      <c r="VQ598"/>
      <c r="VR598"/>
      <c r="VS598"/>
      <c r="VT598"/>
      <c r="VU598"/>
      <c r="VV598"/>
      <c r="VW598"/>
      <c r="VX598"/>
      <c r="VY598"/>
      <c r="VZ598"/>
      <c r="WA598"/>
      <c r="WB598"/>
      <c r="WC598"/>
      <c r="WD598"/>
      <c r="WE598"/>
      <c r="WF598"/>
      <c r="WG598"/>
      <c r="WH598"/>
      <c r="WI598"/>
      <c r="WJ598"/>
      <c r="WK598"/>
      <c r="WL598"/>
      <c r="WM598"/>
      <c r="WN598"/>
      <c r="WO598"/>
      <c r="WP598"/>
      <c r="WQ598"/>
      <c r="WR598"/>
      <c r="WS598"/>
      <c r="WT598"/>
      <c r="WU598"/>
      <c r="WV598"/>
      <c r="WW598"/>
      <c r="WX598"/>
      <c r="WY598"/>
      <c r="WZ598"/>
      <c r="XA598"/>
      <c r="XB598"/>
      <c r="XC598"/>
      <c r="XD598"/>
      <c r="XE598"/>
      <c r="XF598"/>
      <c r="XG598"/>
      <c r="XH598"/>
      <c r="XI598"/>
      <c r="XJ598"/>
      <c r="XK598"/>
      <c r="XL598"/>
      <c r="XM598"/>
      <c r="XN598"/>
      <c r="XO598"/>
      <c r="XP598"/>
      <c r="XQ598"/>
      <c r="XR598"/>
      <c r="XS598"/>
      <c r="XT598"/>
      <c r="XU598"/>
      <c r="XV598"/>
      <c r="XW598"/>
      <c r="XX598"/>
      <c r="XY598"/>
      <c r="XZ598"/>
      <c r="YA598"/>
      <c r="YB598"/>
      <c r="YC598"/>
      <c r="YD598"/>
      <c r="YE598"/>
      <c r="YF598"/>
      <c r="YG598"/>
      <c r="YH598"/>
      <c r="YI598"/>
      <c r="YJ598"/>
      <c r="YK598"/>
      <c r="YL598"/>
      <c r="YM598"/>
      <c r="YN598"/>
      <c r="YO598"/>
      <c r="YP598"/>
      <c r="YQ598"/>
      <c r="YR598"/>
      <c r="YS598"/>
      <c r="YT598"/>
      <c r="YU598"/>
      <c r="YV598"/>
      <c r="YW598"/>
      <c r="YX598"/>
      <c r="YY598"/>
      <c r="YZ598"/>
      <c r="ZA598"/>
      <c r="ZB598"/>
      <c r="ZC598"/>
      <c r="ZD598"/>
      <c r="ZE598"/>
      <c r="ZF598"/>
      <c r="ZG598"/>
      <c r="ZH598"/>
      <c r="ZI598"/>
      <c r="ZJ598"/>
      <c r="ZK598"/>
      <c r="ZL598"/>
      <c r="ZM598"/>
      <c r="ZN598"/>
      <c r="ZO598"/>
      <c r="ZP598"/>
      <c r="ZQ598"/>
      <c r="ZR598"/>
      <c r="ZS598"/>
      <c r="ZT598"/>
      <c r="ZU598"/>
      <c r="ZV598"/>
      <c r="ZW598"/>
      <c r="ZX598"/>
      <c r="ZY598"/>
      <c r="ZZ598"/>
      <c r="AAA598"/>
      <c r="AAB598"/>
      <c r="AAC598"/>
      <c r="AAD598"/>
      <c r="AAE598"/>
      <c r="AAF598"/>
      <c r="AAG598"/>
      <c r="AAH598"/>
      <c r="AAI598"/>
      <c r="AAJ598"/>
      <c r="AAK598"/>
      <c r="AAL598"/>
      <c r="AAM598"/>
      <c r="AAN598"/>
      <c r="AAO598"/>
      <c r="AAP598"/>
      <c r="AAQ598"/>
      <c r="AAR598"/>
      <c r="AAS598"/>
      <c r="AAT598"/>
      <c r="AAU598"/>
      <c r="AAV598"/>
      <c r="AAW598"/>
      <c r="AAX598"/>
      <c r="AAY598"/>
      <c r="AAZ598"/>
      <c r="ABA598"/>
      <c r="ABB598"/>
      <c r="ABC598"/>
      <c r="ABD598"/>
      <c r="ABE598"/>
      <c r="ABF598"/>
      <c r="ABG598"/>
      <c r="ABH598"/>
      <c r="ABI598"/>
      <c r="ABJ598"/>
      <c r="ABK598"/>
      <c r="ABL598"/>
      <c r="ABM598"/>
      <c r="ABN598"/>
      <c r="ABO598"/>
      <c r="ABP598"/>
      <c r="ABQ598"/>
      <c r="ABR598"/>
      <c r="ABS598"/>
      <c r="ABT598"/>
      <c r="ABU598"/>
      <c r="ABV598"/>
      <c r="ABW598"/>
      <c r="ABX598"/>
      <c r="ABY598"/>
      <c r="ABZ598"/>
      <c r="ACA598"/>
      <c r="ACB598"/>
      <c r="ACC598"/>
      <c r="ACD598"/>
      <c r="ACE598"/>
      <c r="ACF598"/>
      <c r="ACG598"/>
      <c r="ACH598"/>
      <c r="ACI598"/>
      <c r="ACJ598"/>
      <c r="ACK598"/>
      <c r="ACL598"/>
      <c r="ACM598"/>
      <c r="ACN598"/>
      <c r="ACO598"/>
      <c r="ACP598"/>
      <c r="ACQ598"/>
      <c r="ACR598"/>
      <c r="ACS598"/>
      <c r="ACT598"/>
      <c r="ACU598"/>
      <c r="ACV598"/>
      <c r="ACW598"/>
      <c r="ACX598"/>
      <c r="ACY598"/>
      <c r="ACZ598"/>
      <c r="ADA598"/>
      <c r="ADB598"/>
      <c r="ADC598"/>
      <c r="ADD598"/>
      <c r="ADE598"/>
      <c r="ADF598"/>
      <c r="ADG598"/>
      <c r="ADH598"/>
      <c r="ADI598"/>
      <c r="ADJ598"/>
      <c r="ADK598"/>
      <c r="ADL598"/>
      <c r="ADM598"/>
      <c r="ADN598"/>
      <c r="ADO598"/>
      <c r="ADP598"/>
      <c r="ADQ598"/>
      <c r="ADR598"/>
      <c r="ADS598"/>
      <c r="ADT598"/>
      <c r="ADU598"/>
      <c r="ADV598"/>
      <c r="ADW598"/>
      <c r="ADX598"/>
      <c r="ADY598"/>
      <c r="ADZ598"/>
      <c r="AEA598"/>
      <c r="AEB598"/>
      <c r="AEC598"/>
      <c r="AED598"/>
      <c r="AEE598"/>
      <c r="AEF598"/>
      <c r="AEG598"/>
      <c r="AEH598"/>
      <c r="AEI598"/>
      <c r="AEJ598"/>
      <c r="AEK598"/>
      <c r="AEL598"/>
      <c r="AEM598"/>
      <c r="AEN598"/>
      <c r="AEO598"/>
      <c r="AEP598"/>
      <c r="AEQ598"/>
      <c r="AER598"/>
      <c r="AES598"/>
      <c r="AET598"/>
      <c r="AEU598"/>
      <c r="AEV598"/>
      <c r="AEW598"/>
      <c r="AEX598"/>
      <c r="AEY598"/>
      <c r="AEZ598"/>
      <c r="AFA598"/>
      <c r="AFB598"/>
      <c r="AFC598"/>
      <c r="AFD598"/>
      <c r="AFE598"/>
      <c r="AFF598"/>
      <c r="AFG598"/>
      <c r="AFH598"/>
      <c r="AFI598"/>
      <c r="AFJ598"/>
      <c r="AFK598"/>
      <c r="AFL598"/>
      <c r="AFM598"/>
      <c r="AFN598"/>
      <c r="AFO598"/>
      <c r="AFP598"/>
      <c r="AFQ598"/>
      <c r="AFR598"/>
      <c r="AFS598"/>
      <c r="AFT598"/>
      <c r="AFU598"/>
      <c r="AFV598"/>
      <c r="AFW598"/>
      <c r="AFX598"/>
      <c r="AFY598"/>
      <c r="AFZ598"/>
      <c r="AGA598"/>
      <c r="AGB598"/>
      <c r="AGC598"/>
      <c r="AGD598"/>
      <c r="AGE598"/>
      <c r="AGF598"/>
      <c r="AGG598"/>
      <c r="AGH598"/>
      <c r="AGI598"/>
      <c r="AGJ598"/>
      <c r="AGK598"/>
      <c r="AGL598"/>
      <c r="AGM598"/>
      <c r="AGN598"/>
      <c r="AGO598"/>
      <c r="AGP598"/>
      <c r="AGQ598"/>
      <c r="AGR598"/>
      <c r="AGS598"/>
      <c r="AGT598"/>
      <c r="AGU598"/>
      <c r="AGV598"/>
      <c r="AGW598"/>
      <c r="AGX598"/>
      <c r="AGY598"/>
      <c r="AGZ598"/>
      <c r="AHA598"/>
      <c r="AHB598"/>
      <c r="AHC598"/>
      <c r="AHD598"/>
      <c r="AHE598"/>
      <c r="AHF598"/>
      <c r="AHG598"/>
      <c r="AHH598"/>
      <c r="AHI598"/>
      <c r="AHJ598"/>
      <c r="AHK598"/>
      <c r="AHL598"/>
      <c r="AHM598"/>
      <c r="AHN598"/>
      <c r="AHO598"/>
      <c r="AHP598"/>
      <c r="AHQ598"/>
      <c r="AHR598"/>
      <c r="AHS598"/>
      <c r="AHT598"/>
      <c r="AHU598"/>
      <c r="AHV598"/>
      <c r="AHW598"/>
      <c r="AHX598"/>
      <c r="AHY598"/>
      <c r="AHZ598"/>
      <c r="AIA598"/>
      <c r="AIB598"/>
      <c r="AIC598"/>
      <c r="AID598"/>
      <c r="AIE598"/>
      <c r="AIF598"/>
      <c r="AIG598"/>
      <c r="AIH598"/>
      <c r="AII598"/>
      <c r="AIJ598"/>
      <c r="AIK598"/>
      <c r="AIL598"/>
      <c r="AIM598"/>
      <c r="AIN598"/>
      <c r="AIO598"/>
      <c r="AIP598"/>
      <c r="AIQ598"/>
      <c r="AIR598"/>
      <c r="AIS598"/>
      <c r="AIT598"/>
      <c r="AIU598"/>
      <c r="AIV598"/>
      <c r="AIW598"/>
      <c r="AIX598"/>
      <c r="AIY598"/>
      <c r="AIZ598"/>
      <c r="AJA598"/>
      <c r="AJB598"/>
      <c r="AJC598"/>
      <c r="AJD598"/>
      <c r="AJE598"/>
      <c r="AJF598"/>
      <c r="AJG598"/>
      <c r="AJH598"/>
      <c r="AJI598"/>
      <c r="AJJ598"/>
      <c r="AJK598"/>
      <c r="AJL598"/>
      <c r="AJM598"/>
      <c r="AJN598"/>
      <c r="AJO598"/>
      <c r="AJP598"/>
      <c r="AJQ598"/>
      <c r="AJR598"/>
      <c r="AJS598"/>
      <c r="AJT598"/>
      <c r="AJU598"/>
      <c r="AJV598"/>
      <c r="AJW598"/>
      <c r="AJX598"/>
      <c r="AJY598"/>
      <c r="AJZ598"/>
      <c r="AKA598"/>
      <c r="AKB598"/>
      <c r="AKC598"/>
      <c r="AKD598"/>
      <c r="AKE598"/>
      <c r="AKF598"/>
      <c r="AKG598"/>
      <c r="AKH598"/>
      <c r="AKI598"/>
      <c r="AKJ598"/>
      <c r="AKK598"/>
      <c r="AKL598"/>
      <c r="AKM598"/>
      <c r="AKN598"/>
      <c r="AKO598"/>
      <c r="AKP598"/>
      <c r="AKQ598"/>
      <c r="AKR598"/>
      <c r="AKS598"/>
      <c r="AKT598"/>
      <c r="AKU598"/>
      <c r="AKV598"/>
      <c r="AKW598"/>
      <c r="AKX598"/>
      <c r="AKY598"/>
      <c r="AKZ598"/>
      <c r="ALA598"/>
      <c r="ALB598"/>
      <c r="ALC598"/>
      <c r="ALD598"/>
      <c r="ALE598"/>
      <c r="ALF598"/>
      <c r="ALG598"/>
      <c r="ALH598"/>
      <c r="ALI598"/>
      <c r="ALJ598"/>
      <c r="ALK598"/>
      <c r="ALL598"/>
      <c r="ALM598"/>
      <c r="ALN598"/>
      <c r="ALO598"/>
      <c r="ALP598"/>
      <c r="ALQ598"/>
      <c r="ALR598"/>
      <c r="ALS598"/>
      <c r="ALT598"/>
      <c r="ALU598"/>
      <c r="ALV598"/>
      <c r="ALW598"/>
      <c r="ALX598"/>
      <c r="ALY598"/>
      <c r="ALZ598"/>
      <c r="AMA598"/>
      <c r="AMB598"/>
      <c r="AMC598"/>
      <c r="AMD598"/>
      <c r="AME598"/>
      <c r="AMF598"/>
      <c r="AMG598"/>
      <c r="AMH598"/>
      <c r="AMI598"/>
      <c r="AMJ598"/>
      <c r="AMK598"/>
      <c r="AML598"/>
      <c r="AMM598"/>
    </row>
    <row r="599" spans="1:1027" ht="33.6" customHeight="1">
      <c r="A599" s="655"/>
      <c r="B599" s="655"/>
      <c r="C599" s="263"/>
      <c r="D599" s="263">
        <v>6050</v>
      </c>
      <c r="E599" s="654" t="s">
        <v>224</v>
      </c>
      <c r="F599" s="654"/>
      <c r="G599" s="265">
        <v>2831832.74</v>
      </c>
      <c r="H599" s="265">
        <v>4816200</v>
      </c>
      <c r="I599" s="265">
        <v>2707020.18</v>
      </c>
      <c r="J599" s="259">
        <f t="shared" si="69"/>
        <v>56.206556621402768</v>
      </c>
      <c r="K599" s="259">
        <f t="shared" si="70"/>
        <v>170.07360399399857</v>
      </c>
      <c r="L599" s="313"/>
      <c r="M599" s="313"/>
      <c r="N599" s="313"/>
      <c r="P599" s="267"/>
      <c r="Q599" s="451">
        <f>H599+H600</f>
        <v>4936200</v>
      </c>
      <c r="R599" s="451">
        <f>I599+I600</f>
        <v>2826727.02</v>
      </c>
      <c r="S599">
        <f>R599/Q599*100</f>
        <v>57.265244925246137</v>
      </c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  <c r="JB599"/>
      <c r="JC599"/>
      <c r="JD599"/>
      <c r="JE599"/>
      <c r="JF599"/>
      <c r="JG599"/>
      <c r="JH599"/>
      <c r="JI599"/>
      <c r="JJ599"/>
      <c r="JK599"/>
      <c r="JL599"/>
      <c r="JM599"/>
      <c r="JN599"/>
      <c r="JO599"/>
      <c r="JP599"/>
      <c r="JQ599"/>
      <c r="JR599"/>
      <c r="JS599"/>
      <c r="JT599"/>
      <c r="JU599"/>
      <c r="JV599"/>
      <c r="JW599"/>
      <c r="JX599"/>
      <c r="JY599"/>
      <c r="JZ599"/>
      <c r="KA599"/>
      <c r="KB599"/>
      <c r="KC599"/>
      <c r="KD599"/>
      <c r="KE599"/>
      <c r="KF599"/>
      <c r="KG599"/>
      <c r="KH599"/>
      <c r="KI599"/>
      <c r="KJ599"/>
      <c r="KK599"/>
      <c r="KL599"/>
      <c r="KM599"/>
      <c r="KN599"/>
      <c r="KO599"/>
      <c r="KP599"/>
      <c r="KQ599"/>
      <c r="KR599"/>
      <c r="KS599"/>
      <c r="KT599"/>
      <c r="KU599"/>
      <c r="KV599"/>
      <c r="KW599"/>
      <c r="KX599"/>
      <c r="KY599"/>
      <c r="KZ599"/>
      <c r="LA599"/>
      <c r="LB599"/>
      <c r="LC599"/>
      <c r="LD599"/>
      <c r="LE599"/>
      <c r="LF599"/>
      <c r="LG599"/>
      <c r="LH599"/>
      <c r="LI599"/>
      <c r="LJ599"/>
      <c r="LK599"/>
      <c r="LL599"/>
      <c r="LM599"/>
      <c r="LN599"/>
      <c r="LO599"/>
      <c r="LP599"/>
      <c r="LQ599"/>
      <c r="LR599"/>
      <c r="LS599"/>
      <c r="LT599"/>
      <c r="LU599"/>
      <c r="LV599"/>
      <c r="LW599"/>
      <c r="LX599"/>
      <c r="LY599"/>
      <c r="LZ599"/>
      <c r="MA599"/>
      <c r="MB599"/>
      <c r="MC599"/>
      <c r="MD599"/>
      <c r="ME599"/>
      <c r="MF599"/>
      <c r="MG599"/>
      <c r="MH599"/>
      <c r="MI599"/>
      <c r="MJ599"/>
      <c r="MK599"/>
      <c r="ML599"/>
      <c r="MM599"/>
      <c r="MN599"/>
      <c r="MO599"/>
      <c r="MP599"/>
      <c r="MQ599"/>
      <c r="MR599"/>
      <c r="MS599"/>
      <c r="MT599"/>
      <c r="MU599"/>
      <c r="MV599"/>
      <c r="MW599"/>
      <c r="MX599"/>
      <c r="MY599"/>
      <c r="MZ599"/>
      <c r="NA599"/>
      <c r="NB599"/>
      <c r="NC599"/>
      <c r="ND599"/>
      <c r="NE599"/>
      <c r="NF599"/>
      <c r="NG599"/>
      <c r="NH599"/>
      <c r="NI599"/>
      <c r="NJ599"/>
      <c r="NK599"/>
      <c r="NL599"/>
      <c r="NM599"/>
      <c r="NN599"/>
      <c r="NO599"/>
      <c r="NP599"/>
      <c r="NQ599"/>
      <c r="NR599"/>
      <c r="NS599"/>
      <c r="NT599"/>
      <c r="NU599"/>
      <c r="NV599"/>
      <c r="NW599"/>
      <c r="NX599"/>
      <c r="NY599"/>
      <c r="NZ599"/>
      <c r="OA599"/>
      <c r="OB599"/>
      <c r="OC599"/>
      <c r="OD599"/>
      <c r="OE599"/>
      <c r="OF599"/>
      <c r="OG599"/>
      <c r="OH599"/>
      <c r="OI599"/>
      <c r="OJ599"/>
      <c r="OK599"/>
      <c r="OL599"/>
      <c r="OM599"/>
      <c r="ON599"/>
      <c r="OO599"/>
      <c r="OP599"/>
      <c r="OQ599"/>
      <c r="OR599"/>
      <c r="OS599"/>
      <c r="OT599"/>
      <c r="OU599"/>
      <c r="OV599"/>
      <c r="OW599"/>
      <c r="OX599"/>
      <c r="OY599"/>
      <c r="OZ599"/>
      <c r="PA599"/>
      <c r="PB599"/>
      <c r="PC599"/>
      <c r="PD599"/>
      <c r="PE599"/>
      <c r="PF599"/>
      <c r="PG599"/>
      <c r="PH599"/>
      <c r="PI599"/>
      <c r="PJ599"/>
      <c r="PK599"/>
      <c r="PL599"/>
      <c r="PM599"/>
      <c r="PN599"/>
      <c r="PO599"/>
      <c r="PP599"/>
      <c r="PQ599"/>
      <c r="PR599"/>
      <c r="PS599"/>
      <c r="PT599"/>
      <c r="PU599"/>
      <c r="PV599"/>
      <c r="PW599"/>
      <c r="PX599"/>
      <c r="PY599"/>
      <c r="PZ599"/>
      <c r="QA599"/>
      <c r="QB599"/>
      <c r="QC599"/>
      <c r="QD599"/>
      <c r="QE599"/>
      <c r="QF599"/>
      <c r="QG599"/>
      <c r="QH599"/>
      <c r="QI599"/>
      <c r="QJ599"/>
      <c r="QK599"/>
      <c r="QL599"/>
      <c r="QM599"/>
      <c r="QN599"/>
      <c r="QO599"/>
      <c r="QP599"/>
      <c r="QQ599"/>
      <c r="QR599"/>
      <c r="QS599"/>
      <c r="QT599"/>
      <c r="QU599"/>
      <c r="QV599"/>
      <c r="QW599"/>
      <c r="QX599"/>
      <c r="QY599"/>
      <c r="QZ599"/>
      <c r="RA599"/>
      <c r="RB599"/>
      <c r="RC599"/>
      <c r="RD599"/>
      <c r="RE599"/>
      <c r="RF599"/>
      <c r="RG599"/>
      <c r="RH599"/>
      <c r="RI599"/>
      <c r="RJ599"/>
      <c r="RK599"/>
      <c r="RL599"/>
      <c r="RM599"/>
      <c r="RN599"/>
      <c r="RO599"/>
      <c r="RP599"/>
      <c r="RQ599"/>
      <c r="RR599"/>
      <c r="RS599"/>
      <c r="RT599"/>
      <c r="RU599"/>
      <c r="RV599"/>
      <c r="RW599"/>
      <c r="RX599"/>
      <c r="RY599"/>
      <c r="RZ599"/>
      <c r="SA599"/>
      <c r="SB599"/>
      <c r="SC599"/>
      <c r="SD599"/>
      <c r="SE599"/>
      <c r="SF599"/>
      <c r="SG599"/>
      <c r="SH599"/>
      <c r="SI599"/>
      <c r="SJ599"/>
      <c r="SK599"/>
      <c r="SL599"/>
      <c r="SM599"/>
      <c r="SN599"/>
      <c r="SO599"/>
      <c r="SP599"/>
      <c r="SQ599"/>
      <c r="SR599"/>
      <c r="SS599"/>
      <c r="ST599"/>
      <c r="SU599"/>
      <c r="SV599"/>
      <c r="SW599"/>
      <c r="SX599"/>
      <c r="SY599"/>
      <c r="SZ599"/>
      <c r="TA599"/>
      <c r="TB599"/>
      <c r="TC599"/>
      <c r="TD599"/>
      <c r="TE599"/>
      <c r="TF599"/>
      <c r="TG599"/>
      <c r="TH599"/>
      <c r="TI599"/>
      <c r="TJ599"/>
      <c r="TK599"/>
      <c r="TL599"/>
      <c r="TM599"/>
      <c r="TN599"/>
      <c r="TO599"/>
      <c r="TP599"/>
      <c r="TQ599"/>
      <c r="TR599"/>
      <c r="TS599"/>
      <c r="TT599"/>
      <c r="TU599"/>
      <c r="TV599"/>
      <c r="TW599"/>
      <c r="TX599"/>
      <c r="TY599"/>
      <c r="TZ599"/>
      <c r="UA599"/>
      <c r="UB599"/>
      <c r="UC599"/>
      <c r="UD599"/>
      <c r="UE599"/>
      <c r="UF599"/>
      <c r="UG599"/>
      <c r="UH599"/>
      <c r="UI599"/>
      <c r="UJ599"/>
      <c r="UK599"/>
      <c r="UL599"/>
      <c r="UM599"/>
      <c r="UN599"/>
      <c r="UO599"/>
      <c r="UP599"/>
      <c r="UQ599"/>
      <c r="UR599"/>
      <c r="US599"/>
      <c r="UT599"/>
      <c r="UU599"/>
      <c r="UV599"/>
      <c r="UW599"/>
      <c r="UX599"/>
      <c r="UY599"/>
      <c r="UZ599"/>
      <c r="VA599"/>
      <c r="VB599"/>
      <c r="VC599"/>
      <c r="VD599"/>
      <c r="VE599"/>
      <c r="VF599"/>
      <c r="VG599"/>
      <c r="VH599"/>
      <c r="VI599"/>
      <c r="VJ599"/>
      <c r="VK599"/>
      <c r="VL599"/>
      <c r="VM599"/>
      <c r="VN599"/>
      <c r="VO599"/>
      <c r="VP599"/>
      <c r="VQ599"/>
      <c r="VR599"/>
      <c r="VS599"/>
      <c r="VT599"/>
      <c r="VU599"/>
      <c r="VV599"/>
      <c r="VW599"/>
      <c r="VX599"/>
      <c r="VY599"/>
      <c r="VZ599"/>
      <c r="WA599"/>
      <c r="WB599"/>
      <c r="WC599"/>
      <c r="WD599"/>
      <c r="WE599"/>
      <c r="WF599"/>
      <c r="WG599"/>
      <c r="WH599"/>
      <c r="WI599"/>
      <c r="WJ599"/>
      <c r="WK599"/>
      <c r="WL599"/>
      <c r="WM599"/>
      <c r="WN599"/>
      <c r="WO599"/>
      <c r="WP599"/>
      <c r="WQ599"/>
      <c r="WR599"/>
      <c r="WS599"/>
      <c r="WT599"/>
      <c r="WU599"/>
      <c r="WV599"/>
      <c r="WW599"/>
      <c r="WX599"/>
      <c r="WY599"/>
      <c r="WZ599"/>
      <c r="XA599"/>
      <c r="XB599"/>
      <c r="XC599"/>
      <c r="XD599"/>
      <c r="XE599"/>
      <c r="XF599"/>
      <c r="XG599"/>
      <c r="XH599"/>
      <c r="XI599"/>
      <c r="XJ599"/>
      <c r="XK599"/>
      <c r="XL599"/>
      <c r="XM599"/>
      <c r="XN599"/>
      <c r="XO599"/>
      <c r="XP599"/>
      <c r="XQ599"/>
      <c r="XR599"/>
      <c r="XS599"/>
      <c r="XT599"/>
      <c r="XU599"/>
      <c r="XV599"/>
      <c r="XW599"/>
      <c r="XX599"/>
      <c r="XY599"/>
      <c r="XZ599"/>
      <c r="YA599"/>
      <c r="YB599"/>
      <c r="YC599"/>
      <c r="YD599"/>
      <c r="YE599"/>
      <c r="YF599"/>
      <c r="YG599"/>
      <c r="YH599"/>
      <c r="YI599"/>
      <c r="YJ599"/>
      <c r="YK599"/>
      <c r="YL599"/>
      <c r="YM599"/>
      <c r="YN599"/>
      <c r="YO599"/>
      <c r="YP599"/>
      <c r="YQ599"/>
      <c r="YR599"/>
      <c r="YS599"/>
      <c r="YT599"/>
      <c r="YU599"/>
      <c r="YV599"/>
      <c r="YW599"/>
      <c r="YX599"/>
      <c r="YY599"/>
      <c r="YZ599"/>
      <c r="ZA599"/>
      <c r="ZB599"/>
      <c r="ZC599"/>
      <c r="ZD599"/>
      <c r="ZE599"/>
      <c r="ZF599"/>
      <c r="ZG599"/>
      <c r="ZH599"/>
      <c r="ZI599"/>
      <c r="ZJ599"/>
      <c r="ZK599"/>
      <c r="ZL599"/>
      <c r="ZM599"/>
      <c r="ZN599"/>
      <c r="ZO599"/>
      <c r="ZP599"/>
      <c r="ZQ599"/>
      <c r="ZR599"/>
      <c r="ZS599"/>
      <c r="ZT599"/>
      <c r="ZU599"/>
      <c r="ZV599"/>
      <c r="ZW599"/>
      <c r="ZX599"/>
      <c r="ZY599"/>
      <c r="ZZ599"/>
      <c r="AAA599"/>
      <c r="AAB599"/>
      <c r="AAC599"/>
      <c r="AAD599"/>
      <c r="AAE599"/>
      <c r="AAF599"/>
      <c r="AAG599"/>
      <c r="AAH599"/>
      <c r="AAI599"/>
      <c r="AAJ599"/>
      <c r="AAK599"/>
      <c r="AAL599"/>
      <c r="AAM599"/>
      <c r="AAN599"/>
      <c r="AAO599"/>
      <c r="AAP599"/>
      <c r="AAQ599"/>
      <c r="AAR599"/>
      <c r="AAS599"/>
      <c r="AAT599"/>
      <c r="AAU599"/>
      <c r="AAV599"/>
      <c r="AAW599"/>
      <c r="AAX599"/>
      <c r="AAY599"/>
      <c r="AAZ599"/>
      <c r="ABA599"/>
      <c r="ABB599"/>
      <c r="ABC599"/>
      <c r="ABD599"/>
      <c r="ABE599"/>
      <c r="ABF599"/>
      <c r="ABG599"/>
      <c r="ABH599"/>
      <c r="ABI599"/>
      <c r="ABJ599"/>
      <c r="ABK599"/>
      <c r="ABL599"/>
      <c r="ABM599"/>
      <c r="ABN599"/>
      <c r="ABO599"/>
      <c r="ABP599"/>
      <c r="ABQ599"/>
      <c r="ABR599"/>
      <c r="ABS599"/>
      <c r="ABT599"/>
      <c r="ABU599"/>
      <c r="ABV599"/>
      <c r="ABW599"/>
      <c r="ABX599"/>
      <c r="ABY599"/>
      <c r="ABZ599"/>
      <c r="ACA599"/>
      <c r="ACB599"/>
      <c r="ACC599"/>
      <c r="ACD599"/>
      <c r="ACE599"/>
      <c r="ACF599"/>
      <c r="ACG599"/>
      <c r="ACH599"/>
      <c r="ACI599"/>
      <c r="ACJ599"/>
      <c r="ACK599"/>
      <c r="ACL599"/>
      <c r="ACM599"/>
      <c r="ACN599"/>
      <c r="ACO599"/>
      <c r="ACP599"/>
      <c r="ACQ599"/>
      <c r="ACR599"/>
      <c r="ACS599"/>
      <c r="ACT599"/>
      <c r="ACU599"/>
      <c r="ACV599"/>
      <c r="ACW599"/>
      <c r="ACX599"/>
      <c r="ACY599"/>
      <c r="ACZ599"/>
      <c r="ADA599"/>
      <c r="ADB599"/>
      <c r="ADC599"/>
      <c r="ADD599"/>
      <c r="ADE599"/>
      <c r="ADF599"/>
      <c r="ADG599"/>
      <c r="ADH599"/>
      <c r="ADI599"/>
      <c r="ADJ599"/>
      <c r="ADK599"/>
      <c r="ADL599"/>
      <c r="ADM599"/>
      <c r="ADN599"/>
      <c r="ADO599"/>
      <c r="ADP599"/>
      <c r="ADQ599"/>
      <c r="ADR599"/>
      <c r="ADS599"/>
      <c r="ADT599"/>
      <c r="ADU599"/>
      <c r="ADV599"/>
      <c r="ADW599"/>
      <c r="ADX599"/>
      <c r="ADY599"/>
      <c r="ADZ599"/>
      <c r="AEA599"/>
      <c r="AEB599"/>
      <c r="AEC599"/>
      <c r="AED599"/>
      <c r="AEE599"/>
      <c r="AEF599"/>
      <c r="AEG599"/>
      <c r="AEH599"/>
      <c r="AEI599"/>
      <c r="AEJ599"/>
      <c r="AEK599"/>
      <c r="AEL599"/>
      <c r="AEM599"/>
      <c r="AEN599"/>
      <c r="AEO599"/>
      <c r="AEP599"/>
      <c r="AEQ599"/>
      <c r="AER599"/>
      <c r="AES599"/>
      <c r="AET599"/>
      <c r="AEU599"/>
      <c r="AEV599"/>
      <c r="AEW599"/>
      <c r="AEX599"/>
      <c r="AEY599"/>
      <c r="AEZ599"/>
      <c r="AFA599"/>
      <c r="AFB599"/>
      <c r="AFC599"/>
      <c r="AFD599"/>
      <c r="AFE599"/>
      <c r="AFF599"/>
      <c r="AFG599"/>
      <c r="AFH599"/>
      <c r="AFI599"/>
      <c r="AFJ599"/>
      <c r="AFK599"/>
      <c r="AFL599"/>
      <c r="AFM599"/>
      <c r="AFN599"/>
      <c r="AFO599"/>
      <c r="AFP599"/>
      <c r="AFQ599"/>
      <c r="AFR599"/>
      <c r="AFS599"/>
      <c r="AFT599"/>
      <c r="AFU599"/>
      <c r="AFV599"/>
      <c r="AFW599"/>
      <c r="AFX599"/>
      <c r="AFY599"/>
      <c r="AFZ599"/>
      <c r="AGA599"/>
      <c r="AGB599"/>
      <c r="AGC599"/>
      <c r="AGD599"/>
      <c r="AGE599"/>
      <c r="AGF599"/>
      <c r="AGG599"/>
      <c r="AGH599"/>
      <c r="AGI599"/>
      <c r="AGJ599"/>
      <c r="AGK599"/>
      <c r="AGL599"/>
      <c r="AGM599"/>
      <c r="AGN599"/>
      <c r="AGO599"/>
      <c r="AGP599"/>
      <c r="AGQ599"/>
      <c r="AGR599"/>
      <c r="AGS599"/>
      <c r="AGT599"/>
      <c r="AGU599"/>
      <c r="AGV599"/>
      <c r="AGW599"/>
      <c r="AGX599"/>
      <c r="AGY599"/>
      <c r="AGZ599"/>
      <c r="AHA599"/>
      <c r="AHB599"/>
      <c r="AHC599"/>
      <c r="AHD599"/>
      <c r="AHE599"/>
      <c r="AHF599"/>
      <c r="AHG599"/>
      <c r="AHH599"/>
      <c r="AHI599"/>
      <c r="AHJ599"/>
      <c r="AHK599"/>
      <c r="AHL599"/>
      <c r="AHM599"/>
      <c r="AHN599"/>
      <c r="AHO599"/>
      <c r="AHP599"/>
      <c r="AHQ599"/>
      <c r="AHR599"/>
      <c r="AHS599"/>
      <c r="AHT599"/>
      <c r="AHU599"/>
      <c r="AHV599"/>
      <c r="AHW599"/>
      <c r="AHX599"/>
      <c r="AHY599"/>
      <c r="AHZ599"/>
      <c r="AIA599"/>
      <c r="AIB599"/>
      <c r="AIC599"/>
      <c r="AID599"/>
      <c r="AIE599"/>
      <c r="AIF599"/>
      <c r="AIG599"/>
      <c r="AIH599"/>
      <c r="AII599"/>
      <c r="AIJ599"/>
      <c r="AIK599"/>
      <c r="AIL599"/>
      <c r="AIM599"/>
      <c r="AIN599"/>
      <c r="AIO599"/>
      <c r="AIP599"/>
      <c r="AIQ599"/>
      <c r="AIR599"/>
      <c r="AIS599"/>
      <c r="AIT599"/>
      <c r="AIU599"/>
      <c r="AIV599"/>
      <c r="AIW599"/>
      <c r="AIX599"/>
      <c r="AIY599"/>
      <c r="AIZ599"/>
      <c r="AJA599"/>
      <c r="AJB599"/>
      <c r="AJC599"/>
      <c r="AJD599"/>
      <c r="AJE599"/>
      <c r="AJF599"/>
      <c r="AJG599"/>
      <c r="AJH599"/>
      <c r="AJI599"/>
      <c r="AJJ599"/>
      <c r="AJK599"/>
      <c r="AJL599"/>
      <c r="AJM599"/>
      <c r="AJN599"/>
      <c r="AJO599"/>
      <c r="AJP599"/>
      <c r="AJQ599"/>
      <c r="AJR599"/>
      <c r="AJS599"/>
      <c r="AJT599"/>
      <c r="AJU599"/>
      <c r="AJV599"/>
      <c r="AJW599"/>
      <c r="AJX599"/>
      <c r="AJY599"/>
      <c r="AJZ599"/>
      <c r="AKA599"/>
      <c r="AKB599"/>
      <c r="AKC599"/>
      <c r="AKD599"/>
      <c r="AKE599"/>
      <c r="AKF599"/>
      <c r="AKG599"/>
      <c r="AKH599"/>
      <c r="AKI599"/>
      <c r="AKJ599"/>
      <c r="AKK599"/>
      <c r="AKL599"/>
      <c r="AKM599"/>
      <c r="AKN599"/>
      <c r="AKO599"/>
      <c r="AKP599"/>
      <c r="AKQ599"/>
      <c r="AKR599"/>
      <c r="AKS599"/>
      <c r="AKT599"/>
      <c r="AKU599"/>
      <c r="AKV599"/>
      <c r="AKW599"/>
      <c r="AKX599"/>
      <c r="AKY599"/>
      <c r="AKZ599"/>
      <c r="ALA599"/>
      <c r="ALB599"/>
      <c r="ALC599"/>
      <c r="ALD599"/>
      <c r="ALE599"/>
      <c r="ALF599"/>
      <c r="ALG599"/>
      <c r="ALH599"/>
      <c r="ALI599"/>
      <c r="ALJ599"/>
      <c r="ALK599"/>
      <c r="ALL599"/>
      <c r="ALM599"/>
      <c r="ALN599"/>
      <c r="ALO599"/>
      <c r="ALP599"/>
      <c r="ALQ599"/>
      <c r="ALR599"/>
      <c r="ALS599"/>
      <c r="ALT599"/>
      <c r="ALU599"/>
      <c r="ALV599"/>
      <c r="ALW599"/>
      <c r="ALX599"/>
      <c r="ALY599"/>
      <c r="ALZ599"/>
      <c r="AMA599"/>
      <c r="AMB599"/>
      <c r="AMC599"/>
      <c r="AMD599"/>
      <c r="AME599"/>
      <c r="AMF599"/>
      <c r="AMG599"/>
      <c r="AMH599"/>
      <c r="AMI599"/>
      <c r="AMJ599"/>
      <c r="AMK599"/>
      <c r="AML599"/>
      <c r="AMM599"/>
    </row>
    <row r="600" spans="1:1027" ht="36.75" customHeight="1">
      <c r="A600" s="655"/>
      <c r="B600" s="655"/>
      <c r="C600" s="263"/>
      <c r="D600" s="263">
        <v>6060</v>
      </c>
      <c r="E600" s="654" t="s">
        <v>233</v>
      </c>
      <c r="F600" s="654"/>
      <c r="G600" s="265">
        <v>0</v>
      </c>
      <c r="H600" s="265">
        <v>120000</v>
      </c>
      <c r="I600" s="266">
        <v>119706.84</v>
      </c>
      <c r="J600" s="259">
        <f t="shared" si="69"/>
        <v>99.75569999999999</v>
      </c>
      <c r="K600" s="259"/>
      <c r="L600" s="313"/>
      <c r="M600" s="313"/>
      <c r="N600" s="313"/>
      <c r="P600" s="267">
        <f t="shared" ref="P600:P606" si="71">H600-G600</f>
        <v>120000</v>
      </c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  <c r="JB600"/>
      <c r="JC600"/>
      <c r="JD600"/>
      <c r="JE600"/>
      <c r="JF600"/>
      <c r="JG600"/>
      <c r="JH600"/>
      <c r="JI600"/>
      <c r="JJ600"/>
      <c r="JK600"/>
      <c r="JL600"/>
      <c r="JM600"/>
      <c r="JN600"/>
      <c r="JO600"/>
      <c r="JP600"/>
      <c r="JQ600"/>
      <c r="JR600"/>
      <c r="JS600"/>
      <c r="JT600"/>
      <c r="JU600"/>
      <c r="JV600"/>
      <c r="JW600"/>
      <c r="JX600"/>
      <c r="JY600"/>
      <c r="JZ600"/>
      <c r="KA600"/>
      <c r="KB600"/>
      <c r="KC600"/>
      <c r="KD600"/>
      <c r="KE600"/>
      <c r="KF600"/>
      <c r="KG600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/>
      <c r="LB600"/>
      <c r="LC600"/>
      <c r="LD600"/>
      <c r="LE600"/>
      <c r="LF600"/>
      <c r="LG600"/>
      <c r="LH600"/>
      <c r="LI600"/>
      <c r="LJ600"/>
      <c r="LK600"/>
      <c r="LL600"/>
      <c r="LM600"/>
      <c r="LN600"/>
      <c r="LO600"/>
      <c r="LP600"/>
      <c r="LQ600"/>
      <c r="LR600"/>
      <c r="LS600"/>
      <c r="LT600"/>
      <c r="LU600"/>
      <c r="LV600"/>
      <c r="LW600"/>
      <c r="LX600"/>
      <c r="LY600"/>
      <c r="LZ600"/>
      <c r="MA600"/>
      <c r="MB600"/>
      <c r="MC600"/>
      <c r="MD600"/>
      <c r="ME600"/>
      <c r="MF600"/>
      <c r="MG600"/>
      <c r="MH600"/>
      <c r="MI600"/>
      <c r="MJ600"/>
      <c r="MK600"/>
      <c r="ML600"/>
      <c r="MM600"/>
      <c r="MN600"/>
      <c r="MO600"/>
      <c r="MP600"/>
      <c r="MQ600"/>
      <c r="MR600"/>
      <c r="MS600"/>
      <c r="MT600"/>
      <c r="MU600"/>
      <c r="MV600"/>
      <c r="MW600"/>
      <c r="MX600"/>
      <c r="MY600"/>
      <c r="MZ600"/>
      <c r="NA600"/>
      <c r="NB600"/>
      <c r="NC600"/>
      <c r="ND600"/>
      <c r="NE600"/>
      <c r="NF600"/>
      <c r="NG600"/>
      <c r="NH600"/>
      <c r="NI600"/>
      <c r="NJ600"/>
      <c r="NK600"/>
      <c r="NL600"/>
      <c r="NM600"/>
      <c r="NN600"/>
      <c r="NO600"/>
      <c r="NP600"/>
      <c r="NQ600"/>
      <c r="NR600"/>
      <c r="NS600"/>
      <c r="NT600"/>
      <c r="NU600"/>
      <c r="NV600"/>
      <c r="NW600"/>
      <c r="NX600"/>
      <c r="NY600"/>
      <c r="NZ600"/>
      <c r="OA600"/>
      <c r="OB600"/>
      <c r="OC600"/>
      <c r="OD600"/>
      <c r="OE600"/>
      <c r="OF600"/>
      <c r="OG600"/>
      <c r="OH600"/>
      <c r="OI600"/>
      <c r="OJ600"/>
      <c r="OK600"/>
      <c r="OL600"/>
      <c r="OM600"/>
      <c r="ON600"/>
      <c r="OO600"/>
      <c r="OP600"/>
      <c r="OQ600"/>
      <c r="OR600"/>
      <c r="OS600"/>
      <c r="OT600"/>
      <c r="OU600"/>
      <c r="OV600"/>
      <c r="OW600"/>
      <c r="OX600"/>
      <c r="OY600"/>
      <c r="OZ600"/>
      <c r="PA600"/>
      <c r="PB600"/>
      <c r="PC600"/>
      <c r="PD600"/>
      <c r="PE600"/>
      <c r="PF600"/>
      <c r="PG600"/>
      <c r="PH600"/>
      <c r="PI600"/>
      <c r="PJ600"/>
      <c r="PK600"/>
      <c r="PL600"/>
      <c r="PM600"/>
      <c r="PN600"/>
      <c r="PO600"/>
      <c r="PP600"/>
      <c r="PQ600"/>
      <c r="PR600"/>
      <c r="PS600"/>
      <c r="PT600"/>
      <c r="PU600"/>
      <c r="PV600"/>
      <c r="PW600"/>
      <c r="PX600"/>
      <c r="PY600"/>
      <c r="PZ600"/>
      <c r="QA600"/>
      <c r="QB600"/>
      <c r="QC600"/>
      <c r="QD600"/>
      <c r="QE600"/>
      <c r="QF600"/>
      <c r="QG600"/>
      <c r="QH600"/>
      <c r="QI600"/>
      <c r="QJ600"/>
      <c r="QK600"/>
      <c r="QL600"/>
      <c r="QM600"/>
      <c r="QN600"/>
      <c r="QO600"/>
      <c r="QP600"/>
      <c r="QQ600"/>
      <c r="QR600"/>
      <c r="QS600"/>
      <c r="QT600"/>
      <c r="QU600"/>
      <c r="QV600"/>
      <c r="QW600"/>
      <c r="QX600"/>
      <c r="QY600"/>
      <c r="QZ600"/>
      <c r="RA600"/>
      <c r="RB600"/>
      <c r="RC600"/>
      <c r="RD600"/>
      <c r="RE600"/>
      <c r="RF600"/>
      <c r="RG600"/>
      <c r="RH600"/>
      <c r="RI600"/>
      <c r="RJ600"/>
      <c r="RK600"/>
      <c r="RL600"/>
      <c r="RM600"/>
      <c r="RN600"/>
      <c r="RO600"/>
      <c r="RP600"/>
      <c r="RQ600"/>
      <c r="RR600"/>
      <c r="RS600"/>
      <c r="RT600"/>
      <c r="RU600"/>
      <c r="RV600"/>
      <c r="RW600"/>
      <c r="RX600"/>
      <c r="RY600"/>
      <c r="RZ600"/>
      <c r="SA600"/>
      <c r="SB600"/>
      <c r="SC600"/>
      <c r="SD600"/>
      <c r="SE600"/>
      <c r="SF600"/>
      <c r="SG600"/>
      <c r="SH600"/>
      <c r="SI600"/>
      <c r="SJ600"/>
      <c r="SK600"/>
      <c r="SL600"/>
      <c r="SM600"/>
      <c r="SN600"/>
      <c r="SO600"/>
      <c r="SP600"/>
      <c r="SQ600"/>
      <c r="SR600"/>
      <c r="SS600"/>
      <c r="ST600"/>
      <c r="SU600"/>
      <c r="SV600"/>
      <c r="SW600"/>
      <c r="SX600"/>
      <c r="SY600"/>
      <c r="SZ600"/>
      <c r="TA600"/>
      <c r="TB600"/>
      <c r="TC600"/>
      <c r="TD600"/>
      <c r="TE600"/>
      <c r="TF600"/>
      <c r="TG600"/>
      <c r="TH600"/>
      <c r="TI600"/>
      <c r="TJ600"/>
      <c r="TK600"/>
      <c r="TL600"/>
      <c r="TM600"/>
      <c r="TN600"/>
      <c r="TO600"/>
      <c r="TP600"/>
      <c r="TQ600"/>
      <c r="TR600"/>
      <c r="TS600"/>
      <c r="TT600"/>
      <c r="TU600"/>
      <c r="TV600"/>
      <c r="TW600"/>
      <c r="TX600"/>
      <c r="TY600"/>
      <c r="TZ600"/>
      <c r="UA600"/>
      <c r="UB600"/>
      <c r="UC600"/>
      <c r="UD600"/>
      <c r="UE600"/>
      <c r="UF600"/>
      <c r="UG600"/>
      <c r="UH600"/>
      <c r="UI600"/>
      <c r="UJ600"/>
      <c r="UK600"/>
      <c r="UL600"/>
      <c r="UM600"/>
      <c r="UN600"/>
      <c r="UO600"/>
      <c r="UP600"/>
      <c r="UQ600"/>
      <c r="UR600"/>
      <c r="US600"/>
      <c r="UT600"/>
      <c r="UU600"/>
      <c r="UV600"/>
      <c r="UW600"/>
      <c r="UX600"/>
      <c r="UY600"/>
      <c r="UZ600"/>
      <c r="VA600"/>
      <c r="VB600"/>
      <c r="VC600"/>
      <c r="VD600"/>
      <c r="VE600"/>
      <c r="VF600"/>
      <c r="VG600"/>
      <c r="VH600"/>
      <c r="VI600"/>
      <c r="VJ600"/>
      <c r="VK600"/>
      <c r="VL600"/>
      <c r="VM600"/>
      <c r="VN600"/>
      <c r="VO600"/>
      <c r="VP600"/>
      <c r="VQ600"/>
      <c r="VR600"/>
      <c r="VS600"/>
      <c r="VT600"/>
      <c r="VU600"/>
      <c r="VV600"/>
      <c r="VW600"/>
      <c r="VX600"/>
      <c r="VY600"/>
      <c r="VZ600"/>
      <c r="WA600"/>
      <c r="WB600"/>
      <c r="WC600"/>
      <c r="WD600"/>
      <c r="WE600"/>
      <c r="WF600"/>
      <c r="WG600"/>
      <c r="WH600"/>
      <c r="WI600"/>
      <c r="WJ600"/>
      <c r="WK600"/>
      <c r="WL600"/>
      <c r="WM600"/>
      <c r="WN600"/>
      <c r="WO600"/>
      <c r="WP600"/>
      <c r="WQ600"/>
      <c r="WR600"/>
      <c r="WS600"/>
      <c r="WT600"/>
      <c r="WU600"/>
      <c r="WV600"/>
      <c r="WW600"/>
      <c r="WX600"/>
      <c r="WY600"/>
      <c r="WZ600"/>
      <c r="XA600"/>
      <c r="XB600"/>
      <c r="XC600"/>
      <c r="XD600"/>
      <c r="XE600"/>
      <c r="XF600"/>
      <c r="XG600"/>
      <c r="XH600"/>
      <c r="XI600"/>
      <c r="XJ600"/>
      <c r="XK600"/>
      <c r="XL600"/>
      <c r="XM600"/>
      <c r="XN600"/>
      <c r="XO600"/>
      <c r="XP600"/>
      <c r="XQ600"/>
      <c r="XR600"/>
      <c r="XS600"/>
      <c r="XT600"/>
      <c r="XU600"/>
      <c r="XV600"/>
      <c r="XW600"/>
      <c r="XX600"/>
      <c r="XY600"/>
      <c r="XZ600"/>
      <c r="YA600"/>
      <c r="YB600"/>
      <c r="YC600"/>
      <c r="YD600"/>
      <c r="YE600"/>
      <c r="YF600"/>
      <c r="YG600"/>
      <c r="YH600"/>
      <c r="YI600"/>
      <c r="YJ600"/>
      <c r="YK600"/>
      <c r="YL600"/>
      <c r="YM600"/>
      <c r="YN600"/>
      <c r="YO600"/>
      <c r="YP600"/>
      <c r="YQ600"/>
      <c r="YR600"/>
      <c r="YS600"/>
      <c r="YT600"/>
      <c r="YU600"/>
      <c r="YV600"/>
      <c r="YW600"/>
      <c r="YX600"/>
      <c r="YY600"/>
      <c r="YZ600"/>
      <c r="ZA600"/>
      <c r="ZB600"/>
      <c r="ZC600"/>
      <c r="ZD600"/>
      <c r="ZE600"/>
      <c r="ZF600"/>
      <c r="ZG600"/>
      <c r="ZH600"/>
      <c r="ZI600"/>
      <c r="ZJ600"/>
      <c r="ZK600"/>
      <c r="ZL600"/>
      <c r="ZM600"/>
      <c r="ZN600"/>
      <c r="ZO600"/>
      <c r="ZP600"/>
      <c r="ZQ600"/>
      <c r="ZR600"/>
      <c r="ZS600"/>
      <c r="ZT600"/>
      <c r="ZU600"/>
      <c r="ZV600"/>
      <c r="ZW600"/>
      <c r="ZX600"/>
      <c r="ZY600"/>
      <c r="ZZ600"/>
      <c r="AAA600"/>
      <c r="AAB600"/>
      <c r="AAC600"/>
      <c r="AAD600"/>
      <c r="AAE600"/>
      <c r="AAF600"/>
      <c r="AAG600"/>
      <c r="AAH600"/>
      <c r="AAI600"/>
      <c r="AAJ600"/>
      <c r="AAK600"/>
      <c r="AAL600"/>
      <c r="AAM600"/>
      <c r="AAN600"/>
      <c r="AAO600"/>
      <c r="AAP600"/>
      <c r="AAQ600"/>
      <c r="AAR600"/>
      <c r="AAS600"/>
      <c r="AAT600"/>
      <c r="AAU600"/>
      <c r="AAV600"/>
      <c r="AAW600"/>
      <c r="AAX600"/>
      <c r="AAY600"/>
      <c r="AAZ600"/>
      <c r="ABA600"/>
      <c r="ABB600"/>
      <c r="ABC600"/>
      <c r="ABD600"/>
      <c r="ABE600"/>
      <c r="ABF600"/>
      <c r="ABG600"/>
      <c r="ABH600"/>
      <c r="ABI600"/>
      <c r="ABJ600"/>
      <c r="ABK600"/>
      <c r="ABL600"/>
      <c r="ABM600"/>
      <c r="ABN600"/>
      <c r="ABO600"/>
      <c r="ABP600"/>
      <c r="ABQ600"/>
      <c r="ABR600"/>
      <c r="ABS600"/>
      <c r="ABT600"/>
      <c r="ABU600"/>
      <c r="ABV600"/>
      <c r="ABW600"/>
      <c r="ABX600"/>
      <c r="ABY600"/>
      <c r="ABZ600"/>
      <c r="ACA600"/>
      <c r="ACB600"/>
      <c r="ACC600"/>
      <c r="ACD600"/>
      <c r="ACE600"/>
      <c r="ACF600"/>
      <c r="ACG600"/>
      <c r="ACH600"/>
      <c r="ACI600"/>
      <c r="ACJ600"/>
      <c r="ACK600"/>
      <c r="ACL600"/>
      <c r="ACM600"/>
      <c r="ACN600"/>
      <c r="ACO600"/>
      <c r="ACP600"/>
      <c r="ACQ600"/>
      <c r="ACR600"/>
      <c r="ACS600"/>
      <c r="ACT600"/>
      <c r="ACU600"/>
      <c r="ACV600"/>
      <c r="ACW600"/>
      <c r="ACX600"/>
      <c r="ACY600"/>
      <c r="ACZ600"/>
      <c r="ADA600"/>
      <c r="ADB600"/>
      <c r="ADC600"/>
      <c r="ADD600"/>
      <c r="ADE600"/>
      <c r="ADF600"/>
      <c r="ADG600"/>
      <c r="ADH600"/>
      <c r="ADI600"/>
      <c r="ADJ600"/>
      <c r="ADK600"/>
      <c r="ADL600"/>
      <c r="ADM600"/>
      <c r="ADN600"/>
      <c r="ADO600"/>
      <c r="ADP600"/>
      <c r="ADQ600"/>
      <c r="ADR600"/>
      <c r="ADS600"/>
      <c r="ADT600"/>
      <c r="ADU600"/>
      <c r="ADV600"/>
      <c r="ADW600"/>
      <c r="ADX600"/>
      <c r="ADY600"/>
      <c r="ADZ600"/>
      <c r="AEA600"/>
      <c r="AEB600"/>
      <c r="AEC600"/>
      <c r="AED600"/>
      <c r="AEE600"/>
      <c r="AEF600"/>
      <c r="AEG600"/>
      <c r="AEH600"/>
      <c r="AEI600"/>
      <c r="AEJ600"/>
      <c r="AEK600"/>
      <c r="AEL600"/>
      <c r="AEM600"/>
      <c r="AEN600"/>
      <c r="AEO600"/>
      <c r="AEP600"/>
      <c r="AEQ600"/>
      <c r="AER600"/>
      <c r="AES600"/>
      <c r="AET600"/>
      <c r="AEU600"/>
      <c r="AEV600"/>
      <c r="AEW600"/>
      <c r="AEX600"/>
      <c r="AEY600"/>
      <c r="AEZ600"/>
      <c r="AFA600"/>
      <c r="AFB600"/>
      <c r="AFC600"/>
      <c r="AFD600"/>
      <c r="AFE600"/>
      <c r="AFF600"/>
      <c r="AFG600"/>
      <c r="AFH600"/>
      <c r="AFI600"/>
      <c r="AFJ600"/>
      <c r="AFK600"/>
      <c r="AFL600"/>
      <c r="AFM600"/>
      <c r="AFN600"/>
      <c r="AFO600"/>
      <c r="AFP600"/>
      <c r="AFQ600"/>
      <c r="AFR600"/>
      <c r="AFS600"/>
      <c r="AFT600"/>
      <c r="AFU600"/>
      <c r="AFV600"/>
      <c r="AFW600"/>
      <c r="AFX600"/>
      <c r="AFY600"/>
      <c r="AFZ600"/>
      <c r="AGA600"/>
      <c r="AGB600"/>
      <c r="AGC600"/>
      <c r="AGD600"/>
      <c r="AGE600"/>
      <c r="AGF600"/>
      <c r="AGG600"/>
      <c r="AGH600"/>
      <c r="AGI600"/>
      <c r="AGJ600"/>
      <c r="AGK600"/>
      <c r="AGL600"/>
      <c r="AGM600"/>
      <c r="AGN600"/>
      <c r="AGO600"/>
      <c r="AGP600"/>
      <c r="AGQ600"/>
      <c r="AGR600"/>
      <c r="AGS600"/>
      <c r="AGT600"/>
      <c r="AGU600"/>
      <c r="AGV600"/>
      <c r="AGW600"/>
      <c r="AGX600"/>
      <c r="AGY600"/>
      <c r="AGZ600"/>
      <c r="AHA600"/>
      <c r="AHB600"/>
      <c r="AHC600"/>
      <c r="AHD600"/>
      <c r="AHE600"/>
      <c r="AHF600"/>
      <c r="AHG600"/>
      <c r="AHH600"/>
      <c r="AHI600"/>
      <c r="AHJ600"/>
      <c r="AHK600"/>
      <c r="AHL600"/>
      <c r="AHM600"/>
      <c r="AHN600"/>
      <c r="AHO600"/>
      <c r="AHP600"/>
      <c r="AHQ600"/>
      <c r="AHR600"/>
      <c r="AHS600"/>
      <c r="AHT600"/>
      <c r="AHU600"/>
      <c r="AHV600"/>
      <c r="AHW600"/>
      <c r="AHX600"/>
      <c r="AHY600"/>
      <c r="AHZ600"/>
      <c r="AIA600"/>
      <c r="AIB600"/>
      <c r="AIC600"/>
      <c r="AID600"/>
      <c r="AIE600"/>
      <c r="AIF600"/>
      <c r="AIG600"/>
      <c r="AIH600"/>
      <c r="AII600"/>
      <c r="AIJ600"/>
      <c r="AIK600"/>
      <c r="AIL600"/>
      <c r="AIM600"/>
      <c r="AIN600"/>
      <c r="AIO600"/>
      <c r="AIP600"/>
      <c r="AIQ600"/>
      <c r="AIR600"/>
      <c r="AIS600"/>
      <c r="AIT600"/>
      <c r="AIU600"/>
      <c r="AIV600"/>
      <c r="AIW600"/>
      <c r="AIX600"/>
      <c r="AIY600"/>
      <c r="AIZ600"/>
      <c r="AJA600"/>
      <c r="AJB600"/>
      <c r="AJC600"/>
      <c r="AJD600"/>
      <c r="AJE600"/>
      <c r="AJF600"/>
      <c r="AJG600"/>
      <c r="AJH600"/>
      <c r="AJI600"/>
      <c r="AJJ600"/>
      <c r="AJK600"/>
      <c r="AJL600"/>
      <c r="AJM600"/>
      <c r="AJN600"/>
      <c r="AJO600"/>
      <c r="AJP600"/>
      <c r="AJQ600"/>
      <c r="AJR600"/>
      <c r="AJS600"/>
      <c r="AJT600"/>
      <c r="AJU600"/>
      <c r="AJV600"/>
      <c r="AJW600"/>
      <c r="AJX600"/>
      <c r="AJY600"/>
      <c r="AJZ600"/>
      <c r="AKA600"/>
      <c r="AKB600"/>
      <c r="AKC600"/>
      <c r="AKD600"/>
      <c r="AKE600"/>
      <c r="AKF600"/>
      <c r="AKG600"/>
      <c r="AKH600"/>
      <c r="AKI600"/>
      <c r="AKJ600"/>
      <c r="AKK600"/>
      <c r="AKL600"/>
      <c r="AKM600"/>
      <c r="AKN600"/>
      <c r="AKO600"/>
      <c r="AKP600"/>
      <c r="AKQ600"/>
      <c r="AKR600"/>
      <c r="AKS600"/>
      <c r="AKT600"/>
      <c r="AKU600"/>
      <c r="AKV600"/>
      <c r="AKW600"/>
      <c r="AKX600"/>
      <c r="AKY600"/>
      <c r="AKZ600"/>
      <c r="ALA600"/>
      <c r="ALB600"/>
      <c r="ALC600"/>
      <c r="ALD600"/>
      <c r="ALE600"/>
      <c r="ALF600"/>
      <c r="ALG600"/>
      <c r="ALH600"/>
      <c r="ALI600"/>
      <c r="ALJ600"/>
      <c r="ALK600"/>
      <c r="ALL600"/>
      <c r="ALM600"/>
      <c r="ALN600"/>
      <c r="ALO600"/>
      <c r="ALP600"/>
      <c r="ALQ600"/>
      <c r="ALR600"/>
      <c r="ALS600"/>
      <c r="ALT600"/>
      <c r="ALU600"/>
      <c r="ALV600"/>
      <c r="ALW600"/>
      <c r="ALX600"/>
      <c r="ALY600"/>
      <c r="ALZ600"/>
      <c r="AMA600"/>
      <c r="AMB600"/>
      <c r="AMC600"/>
      <c r="AMD600"/>
      <c r="AME600"/>
      <c r="AMF600"/>
      <c r="AMG600"/>
      <c r="AMH600"/>
      <c r="AMI600"/>
      <c r="AMJ600"/>
      <c r="AMK600"/>
      <c r="AML600"/>
      <c r="AMM600"/>
    </row>
    <row r="601" spans="1:1027" s="260" customFormat="1" ht="26.25" customHeight="1">
      <c r="A601" s="655"/>
      <c r="B601" s="655"/>
      <c r="C601" s="254">
        <v>92605</v>
      </c>
      <c r="D601" s="254"/>
      <c r="E601" s="669" t="s">
        <v>288</v>
      </c>
      <c r="F601" s="669"/>
      <c r="G601" s="272">
        <f>SUM(G602:G604)</f>
        <v>434000</v>
      </c>
      <c r="H601" s="272">
        <f t="shared" ref="H601:I601" si="72">SUM(H602:H604)</f>
        <v>434000</v>
      </c>
      <c r="I601" s="272">
        <f t="shared" si="72"/>
        <v>318000</v>
      </c>
      <c r="J601" s="259">
        <f t="shared" si="69"/>
        <v>73.271889400921665</v>
      </c>
      <c r="K601" s="259">
        <f t="shared" si="70"/>
        <v>100</v>
      </c>
      <c r="L601" s="313"/>
      <c r="M601" s="313"/>
      <c r="N601" s="313"/>
      <c r="P601" s="261">
        <f t="shared" si="71"/>
        <v>0</v>
      </c>
    </row>
    <row r="602" spans="1:1027" ht="124.15" customHeight="1">
      <c r="A602" s="655"/>
      <c r="B602" s="655"/>
      <c r="C602" s="263"/>
      <c r="D602" s="263">
        <v>2360</v>
      </c>
      <c r="E602" s="654" t="s">
        <v>645</v>
      </c>
      <c r="F602" s="654"/>
      <c r="G602" s="265">
        <v>0</v>
      </c>
      <c r="H602" s="265">
        <v>234000</v>
      </c>
      <c r="I602" s="266">
        <v>190000</v>
      </c>
      <c r="J602" s="259">
        <f t="shared" si="69"/>
        <v>81.196581196581192</v>
      </c>
      <c r="K602" s="259"/>
      <c r="L602" s="313"/>
      <c r="M602" s="313"/>
      <c r="N602" s="313"/>
      <c r="P602" s="267">
        <f t="shared" si="71"/>
        <v>234000</v>
      </c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  <c r="IW602"/>
      <c r="IX602"/>
      <c r="IY602"/>
      <c r="IZ602"/>
      <c r="JA602"/>
      <c r="JB602"/>
      <c r="JC602"/>
      <c r="JD602"/>
      <c r="JE602"/>
      <c r="JF602"/>
      <c r="JG602"/>
      <c r="JH602"/>
      <c r="JI602"/>
      <c r="JJ602"/>
      <c r="JK602"/>
      <c r="JL602"/>
      <c r="JM602"/>
      <c r="JN602"/>
      <c r="JO602"/>
      <c r="JP602"/>
      <c r="JQ602"/>
      <c r="JR602"/>
      <c r="JS602"/>
      <c r="JT602"/>
      <c r="JU602"/>
      <c r="JV602"/>
      <c r="JW602"/>
      <c r="JX602"/>
      <c r="JY602"/>
      <c r="JZ602"/>
      <c r="KA602"/>
      <c r="KB602"/>
      <c r="KC602"/>
      <c r="KD602"/>
      <c r="KE602"/>
      <c r="KF602"/>
      <c r="KG602"/>
      <c r="KH602"/>
      <c r="KI602"/>
      <c r="KJ602"/>
      <c r="KK602"/>
      <c r="KL602"/>
      <c r="KM602"/>
      <c r="KN602"/>
      <c r="KO602"/>
      <c r="KP602"/>
      <c r="KQ602"/>
      <c r="KR602"/>
      <c r="KS602"/>
      <c r="KT602"/>
      <c r="KU602"/>
      <c r="KV602"/>
      <c r="KW602"/>
      <c r="KX602"/>
      <c r="KY602"/>
      <c r="KZ602"/>
      <c r="LA602"/>
      <c r="LB602"/>
      <c r="LC602"/>
      <c r="LD602"/>
      <c r="LE602"/>
      <c r="LF602"/>
      <c r="LG602"/>
      <c r="LH602"/>
      <c r="LI602"/>
      <c r="LJ602"/>
      <c r="LK602"/>
      <c r="LL602"/>
      <c r="LM602"/>
      <c r="LN602"/>
      <c r="LO602"/>
      <c r="LP602"/>
      <c r="LQ602"/>
      <c r="LR602"/>
      <c r="LS602"/>
      <c r="LT602"/>
      <c r="LU602"/>
      <c r="LV602"/>
      <c r="LW602"/>
      <c r="LX602"/>
      <c r="LY602"/>
      <c r="LZ602"/>
      <c r="MA602"/>
      <c r="MB602"/>
      <c r="MC602"/>
      <c r="MD602"/>
      <c r="ME602"/>
      <c r="MF602"/>
      <c r="MG602"/>
      <c r="MH602"/>
      <c r="MI602"/>
      <c r="MJ602"/>
      <c r="MK602"/>
      <c r="ML602"/>
      <c r="MM602"/>
      <c r="MN602"/>
      <c r="MO602"/>
      <c r="MP602"/>
      <c r="MQ602"/>
      <c r="MR602"/>
      <c r="MS602"/>
      <c r="MT602"/>
      <c r="MU602"/>
      <c r="MV602"/>
      <c r="MW602"/>
      <c r="MX602"/>
      <c r="MY602"/>
      <c r="MZ602"/>
      <c r="NA602"/>
      <c r="NB602"/>
      <c r="NC602"/>
      <c r="ND602"/>
      <c r="NE602"/>
      <c r="NF602"/>
      <c r="NG602"/>
      <c r="NH602"/>
      <c r="NI602"/>
      <c r="NJ602"/>
      <c r="NK602"/>
      <c r="NL602"/>
      <c r="NM602"/>
      <c r="NN602"/>
      <c r="NO602"/>
      <c r="NP602"/>
      <c r="NQ602"/>
      <c r="NR602"/>
      <c r="NS602"/>
      <c r="NT602"/>
      <c r="NU602"/>
      <c r="NV602"/>
      <c r="NW602"/>
      <c r="NX602"/>
      <c r="NY602"/>
      <c r="NZ602"/>
      <c r="OA602"/>
      <c r="OB602"/>
      <c r="OC602"/>
      <c r="OD602"/>
      <c r="OE602"/>
      <c r="OF602"/>
      <c r="OG602"/>
      <c r="OH602"/>
      <c r="OI602"/>
      <c r="OJ602"/>
      <c r="OK602"/>
      <c r="OL602"/>
      <c r="OM602"/>
      <c r="ON602"/>
      <c r="OO602"/>
      <c r="OP602"/>
      <c r="OQ602"/>
      <c r="OR602"/>
      <c r="OS602"/>
      <c r="OT602"/>
      <c r="OU602"/>
      <c r="OV602"/>
      <c r="OW602"/>
      <c r="OX602"/>
      <c r="OY602"/>
      <c r="OZ602"/>
      <c r="PA602"/>
      <c r="PB602"/>
      <c r="PC602"/>
      <c r="PD602"/>
      <c r="PE602"/>
      <c r="PF602"/>
      <c r="PG602"/>
      <c r="PH602"/>
      <c r="PI602"/>
      <c r="PJ602"/>
      <c r="PK602"/>
      <c r="PL602"/>
      <c r="PM602"/>
      <c r="PN602"/>
      <c r="PO602"/>
      <c r="PP602"/>
      <c r="PQ602"/>
      <c r="PR602"/>
      <c r="PS602"/>
      <c r="PT602"/>
      <c r="PU602"/>
      <c r="PV602"/>
      <c r="PW602"/>
      <c r="PX602"/>
      <c r="PY602"/>
      <c r="PZ602"/>
      <c r="QA602"/>
      <c r="QB602"/>
      <c r="QC602"/>
      <c r="QD602"/>
      <c r="QE602"/>
      <c r="QF602"/>
      <c r="QG602"/>
      <c r="QH602"/>
      <c r="QI602"/>
      <c r="QJ602"/>
      <c r="QK602"/>
      <c r="QL602"/>
      <c r="QM602"/>
      <c r="QN602"/>
      <c r="QO602"/>
      <c r="QP602"/>
      <c r="QQ602"/>
      <c r="QR602"/>
      <c r="QS602"/>
      <c r="QT602"/>
      <c r="QU602"/>
      <c r="QV602"/>
      <c r="QW602"/>
      <c r="QX602"/>
      <c r="QY602"/>
      <c r="QZ602"/>
      <c r="RA602"/>
      <c r="RB602"/>
      <c r="RC602"/>
      <c r="RD602"/>
      <c r="RE602"/>
      <c r="RF602"/>
      <c r="RG602"/>
      <c r="RH602"/>
      <c r="RI602"/>
      <c r="RJ602"/>
      <c r="RK602"/>
      <c r="RL602"/>
      <c r="RM602"/>
      <c r="RN602"/>
      <c r="RO602"/>
      <c r="RP602"/>
      <c r="RQ602"/>
      <c r="RR602"/>
      <c r="RS602"/>
      <c r="RT602"/>
      <c r="RU602"/>
      <c r="RV602"/>
      <c r="RW602"/>
      <c r="RX602"/>
      <c r="RY602"/>
      <c r="RZ602"/>
      <c r="SA602"/>
      <c r="SB602"/>
      <c r="SC602"/>
      <c r="SD602"/>
      <c r="SE602"/>
      <c r="SF602"/>
      <c r="SG602"/>
      <c r="SH602"/>
      <c r="SI602"/>
      <c r="SJ602"/>
      <c r="SK602"/>
      <c r="SL602"/>
      <c r="SM602"/>
      <c r="SN602"/>
      <c r="SO602"/>
      <c r="SP602"/>
      <c r="SQ602"/>
      <c r="SR602"/>
      <c r="SS602"/>
      <c r="ST602"/>
      <c r="SU602"/>
      <c r="SV602"/>
      <c r="SW602"/>
      <c r="SX602"/>
      <c r="SY602"/>
      <c r="SZ602"/>
      <c r="TA602"/>
      <c r="TB602"/>
      <c r="TC602"/>
      <c r="TD602"/>
      <c r="TE602"/>
      <c r="TF602"/>
      <c r="TG602"/>
      <c r="TH602"/>
      <c r="TI602"/>
      <c r="TJ602"/>
      <c r="TK602"/>
      <c r="TL602"/>
      <c r="TM602"/>
      <c r="TN602"/>
      <c r="TO602"/>
      <c r="TP602"/>
      <c r="TQ602"/>
      <c r="TR602"/>
      <c r="TS602"/>
      <c r="TT602"/>
      <c r="TU602"/>
      <c r="TV602"/>
      <c r="TW602"/>
      <c r="TX602"/>
      <c r="TY602"/>
      <c r="TZ602"/>
      <c r="UA602"/>
      <c r="UB602"/>
      <c r="UC602"/>
      <c r="UD602"/>
      <c r="UE602"/>
      <c r="UF602"/>
      <c r="UG602"/>
      <c r="UH602"/>
      <c r="UI602"/>
      <c r="UJ602"/>
      <c r="UK602"/>
      <c r="UL602"/>
      <c r="UM602"/>
      <c r="UN602"/>
      <c r="UO602"/>
      <c r="UP602"/>
      <c r="UQ602"/>
      <c r="UR602"/>
      <c r="US602"/>
      <c r="UT602"/>
      <c r="UU602"/>
      <c r="UV602"/>
      <c r="UW602"/>
      <c r="UX602"/>
      <c r="UY602"/>
      <c r="UZ602"/>
      <c r="VA602"/>
      <c r="VB602"/>
      <c r="VC602"/>
      <c r="VD602"/>
      <c r="VE602"/>
      <c r="VF602"/>
      <c r="VG602"/>
      <c r="VH602"/>
      <c r="VI602"/>
      <c r="VJ602"/>
      <c r="VK602"/>
      <c r="VL602"/>
      <c r="VM602"/>
      <c r="VN602"/>
      <c r="VO602"/>
      <c r="VP602"/>
      <c r="VQ602"/>
      <c r="VR602"/>
      <c r="VS602"/>
      <c r="VT602"/>
      <c r="VU602"/>
      <c r="VV602"/>
      <c r="VW602"/>
      <c r="VX602"/>
      <c r="VY602"/>
      <c r="VZ602"/>
      <c r="WA602"/>
      <c r="WB602"/>
      <c r="WC602"/>
      <c r="WD602"/>
      <c r="WE602"/>
      <c r="WF602"/>
      <c r="WG602"/>
      <c r="WH602"/>
      <c r="WI602"/>
      <c r="WJ602"/>
      <c r="WK602"/>
      <c r="WL602"/>
      <c r="WM602"/>
      <c r="WN602"/>
      <c r="WO602"/>
      <c r="WP602"/>
      <c r="WQ602"/>
      <c r="WR602"/>
      <c r="WS602"/>
      <c r="WT602"/>
      <c r="WU602"/>
      <c r="WV602"/>
      <c r="WW602"/>
      <c r="WX602"/>
      <c r="WY602"/>
      <c r="WZ602"/>
      <c r="XA602"/>
      <c r="XB602"/>
      <c r="XC602"/>
      <c r="XD602"/>
      <c r="XE602"/>
      <c r="XF602"/>
      <c r="XG602"/>
      <c r="XH602"/>
      <c r="XI602"/>
      <c r="XJ602"/>
      <c r="XK602"/>
      <c r="XL602"/>
      <c r="XM602"/>
      <c r="XN602"/>
      <c r="XO602"/>
      <c r="XP602"/>
      <c r="XQ602"/>
      <c r="XR602"/>
      <c r="XS602"/>
      <c r="XT602"/>
      <c r="XU602"/>
      <c r="XV602"/>
      <c r="XW602"/>
      <c r="XX602"/>
      <c r="XY602"/>
      <c r="XZ602"/>
      <c r="YA602"/>
      <c r="YB602"/>
      <c r="YC602"/>
      <c r="YD602"/>
      <c r="YE602"/>
      <c r="YF602"/>
      <c r="YG602"/>
      <c r="YH602"/>
      <c r="YI602"/>
      <c r="YJ602"/>
      <c r="YK602"/>
      <c r="YL602"/>
      <c r="YM602"/>
      <c r="YN602"/>
      <c r="YO602"/>
      <c r="YP602"/>
      <c r="YQ602"/>
      <c r="YR602"/>
      <c r="YS602"/>
      <c r="YT602"/>
      <c r="YU602"/>
      <c r="YV602"/>
      <c r="YW602"/>
      <c r="YX602"/>
      <c r="YY602"/>
      <c r="YZ602"/>
      <c r="ZA602"/>
      <c r="ZB602"/>
      <c r="ZC602"/>
      <c r="ZD602"/>
      <c r="ZE602"/>
      <c r="ZF602"/>
      <c r="ZG602"/>
      <c r="ZH602"/>
      <c r="ZI602"/>
      <c r="ZJ602"/>
      <c r="ZK602"/>
      <c r="ZL602"/>
      <c r="ZM602"/>
      <c r="ZN602"/>
      <c r="ZO602"/>
      <c r="ZP602"/>
      <c r="ZQ602"/>
      <c r="ZR602"/>
      <c r="ZS602"/>
      <c r="ZT602"/>
      <c r="ZU602"/>
      <c r="ZV602"/>
      <c r="ZW602"/>
      <c r="ZX602"/>
      <c r="ZY602"/>
      <c r="ZZ602"/>
      <c r="AAA602"/>
      <c r="AAB602"/>
      <c r="AAC602"/>
      <c r="AAD602"/>
      <c r="AAE602"/>
      <c r="AAF602"/>
      <c r="AAG602"/>
      <c r="AAH602"/>
      <c r="AAI602"/>
      <c r="AAJ602"/>
      <c r="AAK602"/>
      <c r="AAL602"/>
      <c r="AAM602"/>
      <c r="AAN602"/>
      <c r="AAO602"/>
      <c r="AAP602"/>
      <c r="AAQ602"/>
      <c r="AAR602"/>
      <c r="AAS602"/>
      <c r="AAT602"/>
      <c r="AAU602"/>
      <c r="AAV602"/>
      <c r="AAW602"/>
      <c r="AAX602"/>
      <c r="AAY602"/>
      <c r="AAZ602"/>
      <c r="ABA602"/>
      <c r="ABB602"/>
      <c r="ABC602"/>
      <c r="ABD602"/>
      <c r="ABE602"/>
      <c r="ABF602"/>
      <c r="ABG602"/>
      <c r="ABH602"/>
      <c r="ABI602"/>
      <c r="ABJ602"/>
      <c r="ABK602"/>
      <c r="ABL602"/>
      <c r="ABM602"/>
      <c r="ABN602"/>
      <c r="ABO602"/>
      <c r="ABP602"/>
      <c r="ABQ602"/>
      <c r="ABR602"/>
      <c r="ABS602"/>
      <c r="ABT602"/>
      <c r="ABU602"/>
      <c r="ABV602"/>
      <c r="ABW602"/>
      <c r="ABX602"/>
      <c r="ABY602"/>
      <c r="ABZ602"/>
      <c r="ACA602"/>
      <c r="ACB602"/>
      <c r="ACC602"/>
      <c r="ACD602"/>
      <c r="ACE602"/>
      <c r="ACF602"/>
      <c r="ACG602"/>
      <c r="ACH602"/>
      <c r="ACI602"/>
      <c r="ACJ602"/>
      <c r="ACK602"/>
      <c r="ACL602"/>
      <c r="ACM602"/>
      <c r="ACN602"/>
      <c r="ACO602"/>
      <c r="ACP602"/>
      <c r="ACQ602"/>
      <c r="ACR602"/>
      <c r="ACS602"/>
      <c r="ACT602"/>
      <c r="ACU602"/>
      <c r="ACV602"/>
      <c r="ACW602"/>
      <c r="ACX602"/>
      <c r="ACY602"/>
      <c r="ACZ602"/>
      <c r="ADA602"/>
      <c r="ADB602"/>
      <c r="ADC602"/>
      <c r="ADD602"/>
      <c r="ADE602"/>
      <c r="ADF602"/>
      <c r="ADG602"/>
      <c r="ADH602"/>
      <c r="ADI602"/>
      <c r="ADJ602"/>
      <c r="ADK602"/>
      <c r="ADL602"/>
      <c r="ADM602"/>
      <c r="ADN602"/>
      <c r="ADO602"/>
      <c r="ADP602"/>
      <c r="ADQ602"/>
      <c r="ADR602"/>
      <c r="ADS602"/>
      <c r="ADT602"/>
      <c r="ADU602"/>
      <c r="ADV602"/>
      <c r="ADW602"/>
      <c r="ADX602"/>
      <c r="ADY602"/>
      <c r="ADZ602"/>
      <c r="AEA602"/>
      <c r="AEB602"/>
      <c r="AEC602"/>
      <c r="AED602"/>
      <c r="AEE602"/>
      <c r="AEF602"/>
      <c r="AEG602"/>
      <c r="AEH602"/>
      <c r="AEI602"/>
      <c r="AEJ602"/>
      <c r="AEK602"/>
      <c r="AEL602"/>
      <c r="AEM602"/>
      <c r="AEN602"/>
      <c r="AEO602"/>
      <c r="AEP602"/>
      <c r="AEQ602"/>
      <c r="AER602"/>
      <c r="AES602"/>
      <c r="AET602"/>
      <c r="AEU602"/>
      <c r="AEV602"/>
      <c r="AEW602"/>
      <c r="AEX602"/>
      <c r="AEY602"/>
      <c r="AEZ602"/>
      <c r="AFA602"/>
      <c r="AFB602"/>
      <c r="AFC602"/>
      <c r="AFD602"/>
      <c r="AFE602"/>
      <c r="AFF602"/>
      <c r="AFG602"/>
      <c r="AFH602"/>
      <c r="AFI602"/>
      <c r="AFJ602"/>
      <c r="AFK602"/>
      <c r="AFL602"/>
      <c r="AFM602"/>
      <c r="AFN602"/>
      <c r="AFO602"/>
      <c r="AFP602"/>
      <c r="AFQ602"/>
      <c r="AFR602"/>
      <c r="AFS602"/>
      <c r="AFT602"/>
      <c r="AFU602"/>
      <c r="AFV602"/>
      <c r="AFW602"/>
      <c r="AFX602"/>
      <c r="AFY602"/>
      <c r="AFZ602"/>
      <c r="AGA602"/>
      <c r="AGB602"/>
      <c r="AGC602"/>
      <c r="AGD602"/>
      <c r="AGE602"/>
      <c r="AGF602"/>
      <c r="AGG602"/>
      <c r="AGH602"/>
      <c r="AGI602"/>
      <c r="AGJ602"/>
      <c r="AGK602"/>
      <c r="AGL602"/>
      <c r="AGM602"/>
      <c r="AGN602"/>
      <c r="AGO602"/>
      <c r="AGP602"/>
      <c r="AGQ602"/>
      <c r="AGR602"/>
      <c r="AGS602"/>
      <c r="AGT602"/>
      <c r="AGU602"/>
      <c r="AGV602"/>
      <c r="AGW602"/>
      <c r="AGX602"/>
      <c r="AGY602"/>
      <c r="AGZ602"/>
      <c r="AHA602"/>
      <c r="AHB602"/>
      <c r="AHC602"/>
      <c r="AHD602"/>
      <c r="AHE602"/>
      <c r="AHF602"/>
      <c r="AHG602"/>
      <c r="AHH602"/>
      <c r="AHI602"/>
      <c r="AHJ602"/>
      <c r="AHK602"/>
      <c r="AHL602"/>
      <c r="AHM602"/>
      <c r="AHN602"/>
      <c r="AHO602"/>
      <c r="AHP602"/>
      <c r="AHQ602"/>
      <c r="AHR602"/>
      <c r="AHS602"/>
      <c r="AHT602"/>
      <c r="AHU602"/>
      <c r="AHV602"/>
      <c r="AHW602"/>
      <c r="AHX602"/>
      <c r="AHY602"/>
      <c r="AHZ602"/>
      <c r="AIA602"/>
      <c r="AIB602"/>
      <c r="AIC602"/>
      <c r="AID602"/>
      <c r="AIE602"/>
      <c r="AIF602"/>
      <c r="AIG602"/>
      <c r="AIH602"/>
      <c r="AII602"/>
      <c r="AIJ602"/>
      <c r="AIK602"/>
      <c r="AIL602"/>
      <c r="AIM602"/>
      <c r="AIN602"/>
      <c r="AIO602"/>
      <c r="AIP602"/>
      <c r="AIQ602"/>
      <c r="AIR602"/>
      <c r="AIS602"/>
      <c r="AIT602"/>
      <c r="AIU602"/>
      <c r="AIV602"/>
      <c r="AIW602"/>
      <c r="AIX602"/>
      <c r="AIY602"/>
      <c r="AIZ602"/>
      <c r="AJA602"/>
      <c r="AJB602"/>
      <c r="AJC602"/>
      <c r="AJD602"/>
      <c r="AJE602"/>
      <c r="AJF602"/>
      <c r="AJG602"/>
      <c r="AJH602"/>
      <c r="AJI602"/>
      <c r="AJJ602"/>
      <c r="AJK602"/>
      <c r="AJL602"/>
      <c r="AJM602"/>
      <c r="AJN602"/>
      <c r="AJO602"/>
      <c r="AJP602"/>
      <c r="AJQ602"/>
      <c r="AJR602"/>
      <c r="AJS602"/>
      <c r="AJT602"/>
      <c r="AJU602"/>
      <c r="AJV602"/>
      <c r="AJW602"/>
      <c r="AJX602"/>
      <c r="AJY602"/>
      <c r="AJZ602"/>
      <c r="AKA602"/>
      <c r="AKB602"/>
      <c r="AKC602"/>
      <c r="AKD602"/>
      <c r="AKE602"/>
      <c r="AKF602"/>
      <c r="AKG602"/>
      <c r="AKH602"/>
      <c r="AKI602"/>
      <c r="AKJ602"/>
      <c r="AKK602"/>
      <c r="AKL602"/>
      <c r="AKM602"/>
      <c r="AKN602"/>
      <c r="AKO602"/>
      <c r="AKP602"/>
      <c r="AKQ602"/>
      <c r="AKR602"/>
      <c r="AKS602"/>
      <c r="AKT602"/>
      <c r="AKU602"/>
      <c r="AKV602"/>
      <c r="AKW602"/>
      <c r="AKX602"/>
      <c r="AKY602"/>
      <c r="AKZ602"/>
      <c r="ALA602"/>
      <c r="ALB602"/>
      <c r="ALC602"/>
      <c r="ALD602"/>
      <c r="ALE602"/>
      <c r="ALF602"/>
      <c r="ALG602"/>
      <c r="ALH602"/>
      <c r="ALI602"/>
      <c r="ALJ602"/>
      <c r="ALK602"/>
      <c r="ALL602"/>
      <c r="ALM602"/>
      <c r="ALN602"/>
      <c r="ALO602"/>
      <c r="ALP602"/>
      <c r="ALQ602"/>
      <c r="ALR602"/>
      <c r="ALS602"/>
      <c r="ALT602"/>
      <c r="ALU602"/>
      <c r="ALV602"/>
      <c r="ALW602"/>
      <c r="ALX602"/>
      <c r="ALY602"/>
      <c r="ALZ602"/>
      <c r="AMA602"/>
      <c r="AMB602"/>
      <c r="AMC602"/>
      <c r="AMD602"/>
      <c r="AME602"/>
      <c r="AMF602"/>
      <c r="AMG602"/>
      <c r="AMH602"/>
      <c r="AMI602"/>
      <c r="AMJ602"/>
      <c r="AMK602"/>
      <c r="AML602"/>
      <c r="AMM602"/>
    </row>
    <row r="603" spans="1:1027" ht="63" customHeight="1">
      <c r="A603" s="656"/>
      <c r="B603" s="657"/>
      <c r="C603" s="263"/>
      <c r="D603" s="263">
        <v>2820</v>
      </c>
      <c r="E603" s="658" t="s">
        <v>228</v>
      </c>
      <c r="F603" s="659"/>
      <c r="G603" s="265">
        <v>0</v>
      </c>
      <c r="H603" s="265">
        <v>200000</v>
      </c>
      <c r="I603" s="273">
        <v>128000</v>
      </c>
      <c r="J603" s="259">
        <f t="shared" si="69"/>
        <v>64</v>
      </c>
      <c r="K603" s="259"/>
      <c r="L603" s="313"/>
      <c r="M603" s="313"/>
      <c r="N603" s="313"/>
      <c r="P603" s="267">
        <f t="shared" si="71"/>
        <v>200000</v>
      </c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  <c r="JB603"/>
      <c r="JC603"/>
      <c r="JD603"/>
      <c r="JE603"/>
      <c r="JF603"/>
      <c r="JG603"/>
      <c r="JH603"/>
      <c r="JI603"/>
      <c r="JJ603"/>
      <c r="JK603"/>
      <c r="JL603"/>
      <c r="JM603"/>
      <c r="JN603"/>
      <c r="JO603"/>
      <c r="JP603"/>
      <c r="JQ603"/>
      <c r="JR603"/>
      <c r="JS603"/>
      <c r="JT603"/>
      <c r="JU603"/>
      <c r="JV603"/>
      <c r="JW603"/>
      <c r="JX603"/>
      <c r="JY603"/>
      <c r="JZ603"/>
      <c r="KA603"/>
      <c r="KB603"/>
      <c r="KC603"/>
      <c r="KD603"/>
      <c r="KE603"/>
      <c r="KF603"/>
      <c r="KG603"/>
      <c r="KH603"/>
      <c r="KI603"/>
      <c r="KJ603"/>
      <c r="KK603"/>
      <c r="KL603"/>
      <c r="KM603"/>
      <c r="KN603"/>
      <c r="KO603"/>
      <c r="KP603"/>
      <c r="KQ603"/>
      <c r="KR603"/>
      <c r="KS603"/>
      <c r="KT603"/>
      <c r="KU603"/>
      <c r="KV603"/>
      <c r="KW603"/>
      <c r="KX603"/>
      <c r="KY603"/>
      <c r="KZ603"/>
      <c r="LA603"/>
      <c r="LB603"/>
      <c r="LC603"/>
      <c r="LD603"/>
      <c r="LE603"/>
      <c r="LF603"/>
      <c r="LG603"/>
      <c r="LH603"/>
      <c r="LI603"/>
      <c r="LJ603"/>
      <c r="LK603"/>
      <c r="LL603"/>
      <c r="LM603"/>
      <c r="LN603"/>
      <c r="LO603"/>
      <c r="LP603"/>
      <c r="LQ603"/>
      <c r="LR603"/>
      <c r="LS603"/>
      <c r="LT603"/>
      <c r="LU603"/>
      <c r="LV603"/>
      <c r="LW603"/>
      <c r="LX603"/>
      <c r="LY603"/>
      <c r="LZ603"/>
      <c r="MA603"/>
      <c r="MB603"/>
      <c r="MC603"/>
      <c r="MD603"/>
      <c r="ME603"/>
      <c r="MF603"/>
      <c r="MG603"/>
      <c r="MH603"/>
      <c r="MI603"/>
      <c r="MJ603"/>
      <c r="MK603"/>
      <c r="ML603"/>
      <c r="MM603"/>
      <c r="MN603"/>
      <c r="MO603"/>
      <c r="MP603"/>
      <c r="MQ603"/>
      <c r="MR603"/>
      <c r="MS603"/>
      <c r="MT603"/>
      <c r="MU603"/>
      <c r="MV603"/>
      <c r="MW603"/>
      <c r="MX603"/>
      <c r="MY603"/>
      <c r="MZ603"/>
      <c r="NA603"/>
      <c r="NB603"/>
      <c r="NC603"/>
      <c r="ND603"/>
      <c r="NE603"/>
      <c r="NF603"/>
      <c r="NG603"/>
      <c r="NH603"/>
      <c r="NI603"/>
      <c r="NJ603"/>
      <c r="NK603"/>
      <c r="NL603"/>
      <c r="NM603"/>
      <c r="NN603"/>
      <c r="NO603"/>
      <c r="NP603"/>
      <c r="NQ603"/>
      <c r="NR603"/>
      <c r="NS603"/>
      <c r="NT603"/>
      <c r="NU603"/>
      <c r="NV603"/>
      <c r="NW603"/>
      <c r="NX603"/>
      <c r="NY603"/>
      <c r="NZ603"/>
      <c r="OA603"/>
      <c r="OB603"/>
      <c r="OC603"/>
      <c r="OD603"/>
      <c r="OE603"/>
      <c r="OF603"/>
      <c r="OG603"/>
      <c r="OH603"/>
      <c r="OI603"/>
      <c r="OJ603"/>
      <c r="OK603"/>
      <c r="OL603"/>
      <c r="OM603"/>
      <c r="ON603"/>
      <c r="OO603"/>
      <c r="OP603"/>
      <c r="OQ603"/>
      <c r="OR603"/>
      <c r="OS603"/>
      <c r="OT603"/>
      <c r="OU603"/>
      <c r="OV603"/>
      <c r="OW603"/>
      <c r="OX603"/>
      <c r="OY603"/>
      <c r="OZ603"/>
      <c r="PA603"/>
      <c r="PB603"/>
      <c r="PC603"/>
      <c r="PD603"/>
      <c r="PE603"/>
      <c r="PF603"/>
      <c r="PG603"/>
      <c r="PH603"/>
      <c r="PI603"/>
      <c r="PJ603"/>
      <c r="PK603"/>
      <c r="PL603"/>
      <c r="PM603"/>
      <c r="PN603"/>
      <c r="PO603"/>
      <c r="PP603"/>
      <c r="PQ603"/>
      <c r="PR603"/>
      <c r="PS603"/>
      <c r="PT603"/>
      <c r="PU603"/>
      <c r="PV603"/>
      <c r="PW603"/>
      <c r="PX603"/>
      <c r="PY603"/>
      <c r="PZ603"/>
      <c r="QA603"/>
      <c r="QB603"/>
      <c r="QC603"/>
      <c r="QD603"/>
      <c r="QE603"/>
      <c r="QF603"/>
      <c r="QG603"/>
      <c r="QH603"/>
      <c r="QI603"/>
      <c r="QJ603"/>
      <c r="QK603"/>
      <c r="QL603"/>
      <c r="QM603"/>
      <c r="QN603"/>
      <c r="QO603"/>
      <c r="QP603"/>
      <c r="QQ603"/>
      <c r="QR603"/>
      <c r="QS603"/>
      <c r="QT603"/>
      <c r="QU603"/>
      <c r="QV603"/>
      <c r="QW603"/>
      <c r="QX603"/>
      <c r="QY603"/>
      <c r="QZ603"/>
      <c r="RA603"/>
      <c r="RB603"/>
      <c r="RC603"/>
      <c r="RD603"/>
      <c r="RE603"/>
      <c r="RF603"/>
      <c r="RG603"/>
      <c r="RH603"/>
      <c r="RI603"/>
      <c r="RJ603"/>
      <c r="RK603"/>
      <c r="RL603"/>
      <c r="RM603"/>
      <c r="RN603"/>
      <c r="RO603"/>
      <c r="RP603"/>
      <c r="RQ603"/>
      <c r="RR603"/>
      <c r="RS603"/>
      <c r="RT603"/>
      <c r="RU603"/>
      <c r="RV603"/>
      <c r="RW603"/>
      <c r="RX603"/>
      <c r="RY603"/>
      <c r="RZ603"/>
      <c r="SA603"/>
      <c r="SB603"/>
      <c r="SC603"/>
      <c r="SD603"/>
      <c r="SE603"/>
      <c r="SF603"/>
      <c r="SG603"/>
      <c r="SH603"/>
      <c r="SI603"/>
      <c r="SJ603"/>
      <c r="SK603"/>
      <c r="SL603"/>
      <c r="SM603"/>
      <c r="SN603"/>
      <c r="SO603"/>
      <c r="SP603"/>
      <c r="SQ603"/>
      <c r="SR603"/>
      <c r="SS603"/>
      <c r="ST603"/>
      <c r="SU603"/>
      <c r="SV603"/>
      <c r="SW603"/>
      <c r="SX603"/>
      <c r="SY603"/>
      <c r="SZ603"/>
      <c r="TA603"/>
      <c r="TB603"/>
      <c r="TC603"/>
      <c r="TD603"/>
      <c r="TE603"/>
      <c r="TF603"/>
      <c r="TG603"/>
      <c r="TH603"/>
      <c r="TI603"/>
      <c r="TJ603"/>
      <c r="TK603"/>
      <c r="TL603"/>
      <c r="TM603"/>
      <c r="TN603"/>
      <c r="TO603"/>
      <c r="TP603"/>
      <c r="TQ603"/>
      <c r="TR603"/>
      <c r="TS603"/>
      <c r="TT603"/>
      <c r="TU603"/>
      <c r="TV603"/>
      <c r="TW603"/>
      <c r="TX603"/>
      <c r="TY603"/>
      <c r="TZ603"/>
      <c r="UA603"/>
      <c r="UB603"/>
      <c r="UC603"/>
      <c r="UD603"/>
      <c r="UE603"/>
      <c r="UF603"/>
      <c r="UG603"/>
      <c r="UH603"/>
      <c r="UI603"/>
      <c r="UJ603"/>
      <c r="UK603"/>
      <c r="UL603"/>
      <c r="UM603"/>
      <c r="UN603"/>
      <c r="UO603"/>
      <c r="UP603"/>
      <c r="UQ603"/>
      <c r="UR603"/>
      <c r="US603"/>
      <c r="UT603"/>
      <c r="UU603"/>
      <c r="UV603"/>
      <c r="UW603"/>
      <c r="UX603"/>
      <c r="UY603"/>
      <c r="UZ603"/>
      <c r="VA603"/>
      <c r="VB603"/>
      <c r="VC603"/>
      <c r="VD603"/>
      <c r="VE603"/>
      <c r="VF603"/>
      <c r="VG603"/>
      <c r="VH603"/>
      <c r="VI603"/>
      <c r="VJ603"/>
      <c r="VK603"/>
      <c r="VL603"/>
      <c r="VM603"/>
      <c r="VN603"/>
      <c r="VO603"/>
      <c r="VP603"/>
      <c r="VQ603"/>
      <c r="VR603"/>
      <c r="VS603"/>
      <c r="VT603"/>
      <c r="VU603"/>
      <c r="VV603"/>
      <c r="VW603"/>
      <c r="VX603"/>
      <c r="VY603"/>
      <c r="VZ603"/>
      <c r="WA603"/>
      <c r="WB603"/>
      <c r="WC603"/>
      <c r="WD603"/>
      <c r="WE603"/>
      <c r="WF603"/>
      <c r="WG603"/>
      <c r="WH603"/>
      <c r="WI603"/>
      <c r="WJ603"/>
      <c r="WK603"/>
      <c r="WL603"/>
      <c r="WM603"/>
      <c r="WN603"/>
      <c r="WO603"/>
      <c r="WP603"/>
      <c r="WQ603"/>
      <c r="WR603"/>
      <c r="WS603"/>
      <c r="WT603"/>
      <c r="WU603"/>
      <c r="WV603"/>
      <c r="WW603"/>
      <c r="WX603"/>
      <c r="WY603"/>
      <c r="WZ603"/>
      <c r="XA603"/>
      <c r="XB603"/>
      <c r="XC603"/>
      <c r="XD603"/>
      <c r="XE603"/>
      <c r="XF603"/>
      <c r="XG603"/>
      <c r="XH603"/>
      <c r="XI603"/>
      <c r="XJ603"/>
      <c r="XK603"/>
      <c r="XL603"/>
      <c r="XM603"/>
      <c r="XN603"/>
      <c r="XO603"/>
      <c r="XP603"/>
      <c r="XQ603"/>
      <c r="XR603"/>
      <c r="XS603"/>
      <c r="XT603"/>
      <c r="XU603"/>
      <c r="XV603"/>
      <c r="XW603"/>
      <c r="XX603"/>
      <c r="XY603"/>
      <c r="XZ603"/>
      <c r="YA603"/>
      <c r="YB603"/>
      <c r="YC603"/>
      <c r="YD603"/>
      <c r="YE603"/>
      <c r="YF603"/>
      <c r="YG603"/>
      <c r="YH603"/>
      <c r="YI603"/>
      <c r="YJ603"/>
      <c r="YK603"/>
      <c r="YL603"/>
      <c r="YM603"/>
      <c r="YN603"/>
      <c r="YO603"/>
      <c r="YP603"/>
      <c r="YQ603"/>
      <c r="YR603"/>
      <c r="YS603"/>
      <c r="YT603"/>
      <c r="YU603"/>
      <c r="YV603"/>
      <c r="YW603"/>
      <c r="YX603"/>
      <c r="YY603"/>
      <c r="YZ603"/>
      <c r="ZA603"/>
      <c r="ZB603"/>
      <c r="ZC603"/>
      <c r="ZD603"/>
      <c r="ZE603"/>
      <c r="ZF603"/>
      <c r="ZG603"/>
      <c r="ZH603"/>
      <c r="ZI603"/>
      <c r="ZJ603"/>
      <c r="ZK603"/>
      <c r="ZL603"/>
      <c r="ZM603"/>
      <c r="ZN603"/>
      <c r="ZO603"/>
      <c r="ZP603"/>
      <c r="ZQ603"/>
      <c r="ZR603"/>
      <c r="ZS603"/>
      <c r="ZT603"/>
      <c r="ZU603"/>
      <c r="ZV603"/>
      <c r="ZW603"/>
      <c r="ZX603"/>
      <c r="ZY603"/>
      <c r="ZZ603"/>
      <c r="AAA603"/>
      <c r="AAB603"/>
      <c r="AAC603"/>
      <c r="AAD603"/>
      <c r="AAE603"/>
      <c r="AAF603"/>
      <c r="AAG603"/>
      <c r="AAH603"/>
      <c r="AAI603"/>
      <c r="AAJ603"/>
      <c r="AAK603"/>
      <c r="AAL603"/>
      <c r="AAM603"/>
      <c r="AAN603"/>
      <c r="AAO603"/>
      <c r="AAP603"/>
      <c r="AAQ603"/>
      <c r="AAR603"/>
      <c r="AAS603"/>
      <c r="AAT603"/>
      <c r="AAU603"/>
      <c r="AAV603"/>
      <c r="AAW603"/>
      <c r="AAX603"/>
      <c r="AAY603"/>
      <c r="AAZ603"/>
      <c r="ABA603"/>
      <c r="ABB603"/>
      <c r="ABC603"/>
      <c r="ABD603"/>
      <c r="ABE603"/>
      <c r="ABF603"/>
      <c r="ABG603"/>
      <c r="ABH603"/>
      <c r="ABI603"/>
      <c r="ABJ603"/>
      <c r="ABK603"/>
      <c r="ABL603"/>
      <c r="ABM603"/>
      <c r="ABN603"/>
      <c r="ABO603"/>
      <c r="ABP603"/>
      <c r="ABQ603"/>
      <c r="ABR603"/>
      <c r="ABS603"/>
      <c r="ABT603"/>
      <c r="ABU603"/>
      <c r="ABV603"/>
      <c r="ABW603"/>
      <c r="ABX603"/>
      <c r="ABY603"/>
      <c r="ABZ603"/>
      <c r="ACA603"/>
      <c r="ACB603"/>
      <c r="ACC603"/>
      <c r="ACD603"/>
      <c r="ACE603"/>
      <c r="ACF603"/>
      <c r="ACG603"/>
      <c r="ACH603"/>
      <c r="ACI603"/>
      <c r="ACJ603"/>
      <c r="ACK603"/>
      <c r="ACL603"/>
      <c r="ACM603"/>
      <c r="ACN603"/>
      <c r="ACO603"/>
      <c r="ACP603"/>
      <c r="ACQ603"/>
      <c r="ACR603"/>
      <c r="ACS603"/>
      <c r="ACT603"/>
      <c r="ACU603"/>
      <c r="ACV603"/>
      <c r="ACW603"/>
      <c r="ACX603"/>
      <c r="ACY603"/>
      <c r="ACZ603"/>
      <c r="ADA603"/>
      <c r="ADB603"/>
      <c r="ADC603"/>
      <c r="ADD603"/>
      <c r="ADE603"/>
      <c r="ADF603"/>
      <c r="ADG603"/>
      <c r="ADH603"/>
      <c r="ADI603"/>
      <c r="ADJ603"/>
      <c r="ADK603"/>
      <c r="ADL603"/>
      <c r="ADM603"/>
      <c r="ADN603"/>
      <c r="ADO603"/>
      <c r="ADP603"/>
      <c r="ADQ603"/>
      <c r="ADR603"/>
      <c r="ADS603"/>
      <c r="ADT603"/>
      <c r="ADU603"/>
      <c r="ADV603"/>
      <c r="ADW603"/>
      <c r="ADX603"/>
      <c r="ADY603"/>
      <c r="ADZ603"/>
      <c r="AEA603"/>
      <c r="AEB603"/>
      <c r="AEC603"/>
      <c r="AED603"/>
      <c r="AEE603"/>
      <c r="AEF603"/>
      <c r="AEG603"/>
      <c r="AEH603"/>
      <c r="AEI603"/>
      <c r="AEJ603"/>
      <c r="AEK603"/>
      <c r="AEL603"/>
      <c r="AEM603"/>
      <c r="AEN603"/>
      <c r="AEO603"/>
      <c r="AEP603"/>
      <c r="AEQ603"/>
      <c r="AER603"/>
      <c r="AES603"/>
      <c r="AET603"/>
      <c r="AEU603"/>
      <c r="AEV603"/>
      <c r="AEW603"/>
      <c r="AEX603"/>
      <c r="AEY603"/>
      <c r="AEZ603"/>
      <c r="AFA603"/>
      <c r="AFB603"/>
      <c r="AFC603"/>
      <c r="AFD603"/>
      <c r="AFE603"/>
      <c r="AFF603"/>
      <c r="AFG603"/>
      <c r="AFH603"/>
      <c r="AFI603"/>
      <c r="AFJ603"/>
      <c r="AFK603"/>
      <c r="AFL603"/>
      <c r="AFM603"/>
      <c r="AFN603"/>
      <c r="AFO603"/>
      <c r="AFP603"/>
      <c r="AFQ603"/>
      <c r="AFR603"/>
      <c r="AFS603"/>
      <c r="AFT603"/>
      <c r="AFU603"/>
      <c r="AFV603"/>
      <c r="AFW603"/>
      <c r="AFX603"/>
      <c r="AFY603"/>
      <c r="AFZ603"/>
      <c r="AGA603"/>
      <c r="AGB603"/>
      <c r="AGC603"/>
      <c r="AGD603"/>
      <c r="AGE603"/>
      <c r="AGF603"/>
      <c r="AGG603"/>
      <c r="AGH603"/>
      <c r="AGI603"/>
      <c r="AGJ603"/>
      <c r="AGK603"/>
      <c r="AGL603"/>
      <c r="AGM603"/>
      <c r="AGN603"/>
      <c r="AGO603"/>
      <c r="AGP603"/>
      <c r="AGQ603"/>
      <c r="AGR603"/>
      <c r="AGS603"/>
      <c r="AGT603"/>
      <c r="AGU603"/>
      <c r="AGV603"/>
      <c r="AGW603"/>
      <c r="AGX603"/>
      <c r="AGY603"/>
      <c r="AGZ603"/>
      <c r="AHA603"/>
      <c r="AHB603"/>
      <c r="AHC603"/>
      <c r="AHD603"/>
      <c r="AHE603"/>
      <c r="AHF603"/>
      <c r="AHG603"/>
      <c r="AHH603"/>
      <c r="AHI603"/>
      <c r="AHJ603"/>
      <c r="AHK603"/>
      <c r="AHL603"/>
      <c r="AHM603"/>
      <c r="AHN603"/>
      <c r="AHO603"/>
      <c r="AHP603"/>
      <c r="AHQ603"/>
      <c r="AHR603"/>
      <c r="AHS603"/>
      <c r="AHT603"/>
      <c r="AHU603"/>
      <c r="AHV603"/>
      <c r="AHW603"/>
      <c r="AHX603"/>
      <c r="AHY603"/>
      <c r="AHZ603"/>
      <c r="AIA603"/>
      <c r="AIB603"/>
      <c r="AIC603"/>
      <c r="AID603"/>
      <c r="AIE603"/>
      <c r="AIF603"/>
      <c r="AIG603"/>
      <c r="AIH603"/>
      <c r="AII603"/>
      <c r="AIJ603"/>
      <c r="AIK603"/>
      <c r="AIL603"/>
      <c r="AIM603"/>
      <c r="AIN603"/>
      <c r="AIO603"/>
      <c r="AIP603"/>
      <c r="AIQ603"/>
      <c r="AIR603"/>
      <c r="AIS603"/>
      <c r="AIT603"/>
      <c r="AIU603"/>
      <c r="AIV603"/>
      <c r="AIW603"/>
      <c r="AIX603"/>
      <c r="AIY603"/>
      <c r="AIZ603"/>
      <c r="AJA603"/>
      <c r="AJB603"/>
      <c r="AJC603"/>
      <c r="AJD603"/>
      <c r="AJE603"/>
      <c r="AJF603"/>
      <c r="AJG603"/>
      <c r="AJH603"/>
      <c r="AJI603"/>
      <c r="AJJ603"/>
      <c r="AJK603"/>
      <c r="AJL603"/>
      <c r="AJM603"/>
      <c r="AJN603"/>
      <c r="AJO603"/>
      <c r="AJP603"/>
      <c r="AJQ603"/>
      <c r="AJR603"/>
      <c r="AJS603"/>
      <c r="AJT603"/>
      <c r="AJU603"/>
      <c r="AJV603"/>
      <c r="AJW603"/>
      <c r="AJX603"/>
      <c r="AJY603"/>
      <c r="AJZ603"/>
      <c r="AKA603"/>
      <c r="AKB603"/>
      <c r="AKC603"/>
      <c r="AKD603"/>
      <c r="AKE603"/>
      <c r="AKF603"/>
      <c r="AKG603"/>
      <c r="AKH603"/>
      <c r="AKI603"/>
      <c r="AKJ603"/>
      <c r="AKK603"/>
      <c r="AKL603"/>
      <c r="AKM603"/>
      <c r="AKN603"/>
      <c r="AKO603"/>
      <c r="AKP603"/>
      <c r="AKQ603"/>
      <c r="AKR603"/>
      <c r="AKS603"/>
      <c r="AKT603"/>
      <c r="AKU603"/>
      <c r="AKV603"/>
      <c r="AKW603"/>
      <c r="AKX603"/>
      <c r="AKY603"/>
      <c r="AKZ603"/>
      <c r="ALA603"/>
      <c r="ALB603"/>
      <c r="ALC603"/>
      <c r="ALD603"/>
      <c r="ALE603"/>
      <c r="ALF603"/>
      <c r="ALG603"/>
      <c r="ALH603"/>
      <c r="ALI603"/>
      <c r="ALJ603"/>
      <c r="ALK603"/>
      <c r="ALL603"/>
      <c r="ALM603"/>
      <c r="ALN603"/>
      <c r="ALO603"/>
      <c r="ALP603"/>
      <c r="ALQ603"/>
      <c r="ALR603"/>
      <c r="ALS603"/>
      <c r="ALT603"/>
      <c r="ALU603"/>
      <c r="ALV603"/>
      <c r="ALW603"/>
      <c r="ALX603"/>
      <c r="ALY603"/>
      <c r="ALZ603"/>
      <c r="AMA603"/>
      <c r="AMB603"/>
      <c r="AMC603"/>
      <c r="AMD603"/>
      <c r="AME603"/>
      <c r="AMF603"/>
      <c r="AMG603"/>
      <c r="AMH603"/>
      <c r="AMI603"/>
      <c r="AMJ603"/>
      <c r="AMK603"/>
      <c r="AML603"/>
      <c r="AMM603"/>
    </row>
    <row r="604" spans="1:1027" ht="85.9" customHeight="1">
      <c r="A604" s="656"/>
      <c r="B604" s="657"/>
      <c r="C604" s="263"/>
      <c r="D604" s="263">
        <v>2830</v>
      </c>
      <c r="E604" s="658" t="s">
        <v>658</v>
      </c>
      <c r="F604" s="659"/>
      <c r="G604" s="265">
        <v>434000</v>
      </c>
      <c r="H604" s="265">
        <v>0</v>
      </c>
      <c r="I604" s="273">
        <v>0</v>
      </c>
      <c r="J604" s="259"/>
      <c r="K604" s="259">
        <f t="shared" si="70"/>
        <v>0</v>
      </c>
      <c r="L604" s="313"/>
      <c r="M604" s="313"/>
      <c r="N604" s="313"/>
      <c r="P604" s="267">
        <f t="shared" si="71"/>
        <v>-434000</v>
      </c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  <c r="PC604"/>
      <c r="PD604"/>
      <c r="PE604"/>
      <c r="PF604"/>
      <c r="PG604"/>
      <c r="PH604"/>
      <c r="PI604"/>
      <c r="PJ604"/>
      <c r="PK604"/>
      <c r="PL604"/>
      <c r="PM604"/>
      <c r="PN604"/>
      <c r="PO604"/>
      <c r="PP604"/>
      <c r="PQ604"/>
      <c r="PR604"/>
      <c r="PS604"/>
      <c r="PT604"/>
      <c r="PU604"/>
      <c r="PV604"/>
      <c r="PW604"/>
      <c r="PX604"/>
      <c r="PY604"/>
      <c r="PZ604"/>
      <c r="QA604"/>
      <c r="QB604"/>
      <c r="QC604"/>
      <c r="QD604"/>
      <c r="QE604"/>
      <c r="QF604"/>
      <c r="QG604"/>
      <c r="QH604"/>
      <c r="QI604"/>
      <c r="QJ604"/>
      <c r="QK604"/>
      <c r="QL604"/>
      <c r="QM604"/>
      <c r="QN604"/>
      <c r="QO604"/>
      <c r="QP604"/>
      <c r="QQ604"/>
      <c r="QR604"/>
      <c r="QS604"/>
      <c r="QT604"/>
      <c r="QU604"/>
      <c r="QV604"/>
      <c r="QW604"/>
      <c r="QX604"/>
      <c r="QY604"/>
      <c r="QZ604"/>
      <c r="RA604"/>
      <c r="RB604"/>
      <c r="RC604"/>
      <c r="RD604"/>
      <c r="RE604"/>
      <c r="RF604"/>
      <c r="RG604"/>
      <c r="RH604"/>
      <c r="RI604"/>
      <c r="RJ604"/>
      <c r="RK604"/>
      <c r="RL604"/>
      <c r="RM604"/>
      <c r="RN604"/>
      <c r="RO604"/>
      <c r="RP604"/>
      <c r="RQ604"/>
      <c r="RR604"/>
      <c r="RS604"/>
      <c r="RT604"/>
      <c r="RU604"/>
      <c r="RV604"/>
      <c r="RW604"/>
      <c r="RX604"/>
      <c r="RY604"/>
      <c r="RZ604"/>
      <c r="SA604"/>
      <c r="SB604"/>
      <c r="SC604"/>
      <c r="SD604"/>
      <c r="SE604"/>
      <c r="SF604"/>
      <c r="SG604"/>
      <c r="SH604"/>
      <c r="SI604"/>
      <c r="SJ604"/>
      <c r="SK604"/>
      <c r="SL604"/>
      <c r="SM604"/>
      <c r="SN604"/>
      <c r="SO604"/>
      <c r="SP604"/>
      <c r="SQ604"/>
      <c r="SR604"/>
      <c r="SS604"/>
      <c r="ST604"/>
      <c r="SU604"/>
      <c r="SV604"/>
      <c r="SW604"/>
      <c r="SX604"/>
      <c r="SY604"/>
      <c r="SZ604"/>
      <c r="TA604"/>
      <c r="TB604"/>
      <c r="TC604"/>
      <c r="TD604"/>
      <c r="TE604"/>
      <c r="TF604"/>
      <c r="TG604"/>
      <c r="TH604"/>
      <c r="TI604"/>
      <c r="TJ604"/>
      <c r="TK604"/>
      <c r="TL604"/>
      <c r="TM604"/>
      <c r="TN604"/>
      <c r="TO604"/>
      <c r="TP604"/>
      <c r="TQ604"/>
      <c r="TR604"/>
      <c r="TS604"/>
      <c r="TT604"/>
      <c r="TU604"/>
      <c r="TV604"/>
      <c r="TW604"/>
      <c r="TX604"/>
      <c r="TY604"/>
      <c r="TZ604"/>
      <c r="UA604"/>
      <c r="UB604"/>
      <c r="UC604"/>
      <c r="UD604"/>
      <c r="UE604"/>
      <c r="UF604"/>
      <c r="UG604"/>
      <c r="UH604"/>
      <c r="UI604"/>
      <c r="UJ604"/>
      <c r="UK604"/>
      <c r="UL604"/>
      <c r="UM604"/>
      <c r="UN604"/>
      <c r="UO604"/>
      <c r="UP604"/>
      <c r="UQ604"/>
      <c r="UR604"/>
      <c r="US604"/>
      <c r="UT604"/>
      <c r="UU604"/>
      <c r="UV604"/>
      <c r="UW604"/>
      <c r="UX604"/>
      <c r="UY604"/>
      <c r="UZ604"/>
      <c r="VA604"/>
      <c r="VB604"/>
      <c r="VC604"/>
      <c r="VD604"/>
      <c r="VE604"/>
      <c r="VF604"/>
      <c r="VG604"/>
      <c r="VH604"/>
      <c r="VI604"/>
      <c r="VJ604"/>
      <c r="VK604"/>
      <c r="VL604"/>
      <c r="VM604"/>
      <c r="VN604"/>
      <c r="VO604"/>
      <c r="VP604"/>
      <c r="VQ604"/>
      <c r="VR604"/>
      <c r="VS604"/>
      <c r="VT604"/>
      <c r="VU604"/>
      <c r="VV604"/>
      <c r="VW604"/>
      <c r="VX604"/>
      <c r="VY604"/>
      <c r="VZ604"/>
      <c r="WA604"/>
      <c r="WB604"/>
      <c r="WC604"/>
      <c r="WD604"/>
      <c r="WE604"/>
      <c r="WF604"/>
      <c r="WG604"/>
      <c r="WH604"/>
      <c r="WI604"/>
      <c r="WJ604"/>
      <c r="WK604"/>
      <c r="WL604"/>
      <c r="WM604"/>
      <c r="WN604"/>
      <c r="WO604"/>
      <c r="WP604"/>
      <c r="WQ604"/>
      <c r="WR604"/>
      <c r="WS604"/>
      <c r="WT604"/>
      <c r="WU604"/>
      <c r="WV604"/>
      <c r="WW604"/>
      <c r="WX604"/>
      <c r="WY604"/>
      <c r="WZ604"/>
      <c r="XA604"/>
      <c r="XB604"/>
      <c r="XC604"/>
      <c r="XD604"/>
      <c r="XE604"/>
      <c r="XF604"/>
      <c r="XG604"/>
      <c r="XH604"/>
      <c r="XI604"/>
      <c r="XJ604"/>
      <c r="XK604"/>
      <c r="XL604"/>
      <c r="XM604"/>
      <c r="XN604"/>
      <c r="XO604"/>
      <c r="XP604"/>
      <c r="XQ604"/>
      <c r="XR604"/>
      <c r="XS604"/>
      <c r="XT604"/>
      <c r="XU604"/>
      <c r="XV604"/>
      <c r="XW604"/>
      <c r="XX604"/>
      <c r="XY604"/>
      <c r="XZ604"/>
      <c r="YA604"/>
      <c r="YB604"/>
      <c r="YC604"/>
      <c r="YD604"/>
      <c r="YE604"/>
      <c r="YF604"/>
      <c r="YG604"/>
      <c r="YH604"/>
      <c r="YI604"/>
      <c r="YJ604"/>
      <c r="YK604"/>
      <c r="YL604"/>
      <c r="YM604"/>
      <c r="YN604"/>
      <c r="YO604"/>
      <c r="YP604"/>
      <c r="YQ604"/>
      <c r="YR604"/>
      <c r="YS604"/>
      <c r="YT604"/>
      <c r="YU604"/>
      <c r="YV604"/>
      <c r="YW604"/>
      <c r="YX604"/>
      <c r="YY604"/>
      <c r="YZ604"/>
      <c r="ZA604"/>
      <c r="ZB604"/>
      <c r="ZC604"/>
      <c r="ZD604"/>
      <c r="ZE604"/>
      <c r="ZF604"/>
      <c r="ZG604"/>
      <c r="ZH604"/>
      <c r="ZI604"/>
      <c r="ZJ604"/>
      <c r="ZK604"/>
      <c r="ZL604"/>
      <c r="ZM604"/>
      <c r="ZN604"/>
      <c r="ZO604"/>
      <c r="ZP604"/>
      <c r="ZQ604"/>
      <c r="ZR604"/>
      <c r="ZS604"/>
      <c r="ZT604"/>
      <c r="ZU604"/>
      <c r="ZV604"/>
      <c r="ZW604"/>
      <c r="ZX604"/>
      <c r="ZY604"/>
      <c r="ZZ604"/>
      <c r="AAA604"/>
      <c r="AAB604"/>
      <c r="AAC604"/>
      <c r="AAD604"/>
      <c r="AAE604"/>
      <c r="AAF604"/>
      <c r="AAG604"/>
      <c r="AAH604"/>
      <c r="AAI604"/>
      <c r="AAJ604"/>
      <c r="AAK604"/>
      <c r="AAL604"/>
      <c r="AAM604"/>
      <c r="AAN604"/>
      <c r="AAO604"/>
      <c r="AAP604"/>
      <c r="AAQ604"/>
      <c r="AAR604"/>
      <c r="AAS604"/>
      <c r="AAT604"/>
      <c r="AAU604"/>
      <c r="AAV604"/>
      <c r="AAW604"/>
      <c r="AAX604"/>
      <c r="AAY604"/>
      <c r="AAZ604"/>
      <c r="ABA604"/>
      <c r="ABB604"/>
      <c r="ABC604"/>
      <c r="ABD604"/>
      <c r="ABE604"/>
      <c r="ABF604"/>
      <c r="ABG604"/>
      <c r="ABH604"/>
      <c r="ABI604"/>
      <c r="ABJ604"/>
      <c r="ABK604"/>
      <c r="ABL604"/>
      <c r="ABM604"/>
      <c r="ABN604"/>
      <c r="ABO604"/>
      <c r="ABP604"/>
      <c r="ABQ604"/>
      <c r="ABR604"/>
      <c r="ABS604"/>
      <c r="ABT604"/>
      <c r="ABU604"/>
      <c r="ABV604"/>
      <c r="ABW604"/>
      <c r="ABX604"/>
      <c r="ABY604"/>
      <c r="ABZ604"/>
      <c r="ACA604"/>
      <c r="ACB604"/>
      <c r="ACC604"/>
      <c r="ACD604"/>
      <c r="ACE604"/>
      <c r="ACF604"/>
      <c r="ACG604"/>
      <c r="ACH604"/>
      <c r="ACI604"/>
      <c r="ACJ604"/>
      <c r="ACK604"/>
      <c r="ACL604"/>
      <c r="ACM604"/>
      <c r="ACN604"/>
      <c r="ACO604"/>
      <c r="ACP604"/>
      <c r="ACQ604"/>
      <c r="ACR604"/>
      <c r="ACS604"/>
      <c r="ACT604"/>
      <c r="ACU604"/>
      <c r="ACV604"/>
      <c r="ACW604"/>
      <c r="ACX604"/>
      <c r="ACY604"/>
      <c r="ACZ604"/>
      <c r="ADA604"/>
      <c r="ADB604"/>
      <c r="ADC604"/>
      <c r="ADD604"/>
      <c r="ADE604"/>
      <c r="ADF604"/>
      <c r="ADG604"/>
      <c r="ADH604"/>
      <c r="ADI604"/>
      <c r="ADJ604"/>
      <c r="ADK604"/>
      <c r="ADL604"/>
      <c r="ADM604"/>
      <c r="ADN604"/>
      <c r="ADO604"/>
      <c r="ADP604"/>
      <c r="ADQ604"/>
      <c r="ADR604"/>
      <c r="ADS604"/>
      <c r="ADT604"/>
      <c r="ADU604"/>
      <c r="ADV604"/>
      <c r="ADW604"/>
      <c r="ADX604"/>
      <c r="ADY604"/>
      <c r="ADZ604"/>
      <c r="AEA604"/>
      <c r="AEB604"/>
      <c r="AEC604"/>
      <c r="AED604"/>
      <c r="AEE604"/>
      <c r="AEF604"/>
      <c r="AEG604"/>
      <c r="AEH604"/>
      <c r="AEI604"/>
      <c r="AEJ604"/>
      <c r="AEK604"/>
      <c r="AEL604"/>
      <c r="AEM604"/>
      <c r="AEN604"/>
      <c r="AEO604"/>
      <c r="AEP604"/>
      <c r="AEQ604"/>
      <c r="AER604"/>
      <c r="AES604"/>
      <c r="AET604"/>
      <c r="AEU604"/>
      <c r="AEV604"/>
      <c r="AEW604"/>
      <c r="AEX604"/>
      <c r="AEY604"/>
      <c r="AEZ604"/>
      <c r="AFA604"/>
      <c r="AFB604"/>
      <c r="AFC604"/>
      <c r="AFD604"/>
      <c r="AFE604"/>
      <c r="AFF604"/>
      <c r="AFG604"/>
      <c r="AFH604"/>
      <c r="AFI604"/>
      <c r="AFJ604"/>
      <c r="AFK604"/>
      <c r="AFL604"/>
      <c r="AFM604"/>
      <c r="AFN604"/>
      <c r="AFO604"/>
      <c r="AFP604"/>
      <c r="AFQ604"/>
      <c r="AFR604"/>
      <c r="AFS604"/>
      <c r="AFT604"/>
      <c r="AFU604"/>
      <c r="AFV604"/>
      <c r="AFW604"/>
      <c r="AFX604"/>
      <c r="AFY604"/>
      <c r="AFZ604"/>
      <c r="AGA604"/>
      <c r="AGB604"/>
      <c r="AGC604"/>
      <c r="AGD604"/>
      <c r="AGE604"/>
      <c r="AGF604"/>
      <c r="AGG604"/>
      <c r="AGH604"/>
      <c r="AGI604"/>
      <c r="AGJ604"/>
      <c r="AGK604"/>
      <c r="AGL604"/>
      <c r="AGM604"/>
      <c r="AGN604"/>
      <c r="AGO604"/>
      <c r="AGP604"/>
      <c r="AGQ604"/>
      <c r="AGR604"/>
      <c r="AGS604"/>
      <c r="AGT604"/>
      <c r="AGU604"/>
      <c r="AGV604"/>
      <c r="AGW604"/>
      <c r="AGX604"/>
      <c r="AGY604"/>
      <c r="AGZ604"/>
      <c r="AHA604"/>
      <c r="AHB604"/>
      <c r="AHC604"/>
      <c r="AHD604"/>
      <c r="AHE604"/>
      <c r="AHF604"/>
      <c r="AHG604"/>
      <c r="AHH604"/>
      <c r="AHI604"/>
      <c r="AHJ604"/>
      <c r="AHK604"/>
      <c r="AHL604"/>
      <c r="AHM604"/>
      <c r="AHN604"/>
      <c r="AHO604"/>
      <c r="AHP604"/>
      <c r="AHQ604"/>
      <c r="AHR604"/>
      <c r="AHS604"/>
      <c r="AHT604"/>
      <c r="AHU604"/>
      <c r="AHV604"/>
      <c r="AHW604"/>
      <c r="AHX604"/>
      <c r="AHY604"/>
      <c r="AHZ604"/>
      <c r="AIA604"/>
      <c r="AIB604"/>
      <c r="AIC604"/>
      <c r="AID604"/>
      <c r="AIE604"/>
      <c r="AIF604"/>
      <c r="AIG604"/>
      <c r="AIH604"/>
      <c r="AII604"/>
      <c r="AIJ604"/>
      <c r="AIK604"/>
      <c r="AIL604"/>
      <c r="AIM604"/>
      <c r="AIN604"/>
      <c r="AIO604"/>
      <c r="AIP604"/>
      <c r="AIQ604"/>
      <c r="AIR604"/>
      <c r="AIS604"/>
      <c r="AIT604"/>
      <c r="AIU604"/>
      <c r="AIV604"/>
      <c r="AIW604"/>
      <c r="AIX604"/>
      <c r="AIY604"/>
      <c r="AIZ604"/>
      <c r="AJA604"/>
      <c r="AJB604"/>
      <c r="AJC604"/>
      <c r="AJD604"/>
      <c r="AJE604"/>
      <c r="AJF604"/>
      <c r="AJG604"/>
      <c r="AJH604"/>
      <c r="AJI604"/>
      <c r="AJJ604"/>
      <c r="AJK604"/>
      <c r="AJL604"/>
      <c r="AJM604"/>
      <c r="AJN604"/>
      <c r="AJO604"/>
      <c r="AJP604"/>
      <c r="AJQ604"/>
      <c r="AJR604"/>
      <c r="AJS604"/>
      <c r="AJT604"/>
      <c r="AJU604"/>
      <c r="AJV604"/>
      <c r="AJW604"/>
      <c r="AJX604"/>
      <c r="AJY604"/>
      <c r="AJZ604"/>
      <c r="AKA604"/>
      <c r="AKB604"/>
      <c r="AKC604"/>
      <c r="AKD604"/>
      <c r="AKE604"/>
      <c r="AKF604"/>
      <c r="AKG604"/>
      <c r="AKH604"/>
      <c r="AKI604"/>
      <c r="AKJ604"/>
      <c r="AKK604"/>
      <c r="AKL604"/>
      <c r="AKM604"/>
      <c r="AKN604"/>
      <c r="AKO604"/>
      <c r="AKP604"/>
      <c r="AKQ604"/>
      <c r="AKR604"/>
      <c r="AKS604"/>
      <c r="AKT604"/>
      <c r="AKU604"/>
      <c r="AKV604"/>
      <c r="AKW604"/>
      <c r="AKX604"/>
      <c r="AKY604"/>
      <c r="AKZ604"/>
      <c r="ALA604"/>
      <c r="ALB604"/>
      <c r="ALC604"/>
      <c r="ALD604"/>
      <c r="ALE604"/>
      <c r="ALF604"/>
      <c r="ALG604"/>
      <c r="ALH604"/>
      <c r="ALI604"/>
      <c r="ALJ604"/>
      <c r="ALK604"/>
      <c r="ALL604"/>
      <c r="ALM604"/>
      <c r="ALN604"/>
      <c r="ALO604"/>
      <c r="ALP604"/>
      <c r="ALQ604"/>
      <c r="ALR604"/>
      <c r="ALS604"/>
      <c r="ALT604"/>
      <c r="ALU604"/>
      <c r="ALV604"/>
      <c r="ALW604"/>
      <c r="ALX604"/>
      <c r="ALY604"/>
      <c r="ALZ604"/>
      <c r="AMA604"/>
      <c r="AMB604"/>
      <c r="AMC604"/>
      <c r="AMD604"/>
      <c r="AME604"/>
      <c r="AMF604"/>
      <c r="AMG604"/>
      <c r="AMH604"/>
      <c r="AMI604"/>
      <c r="AMJ604"/>
      <c r="AMK604"/>
      <c r="AML604"/>
      <c r="AMM604"/>
    </row>
    <row r="605" spans="1:1027" s="260" customFormat="1" ht="25.35" customHeight="1">
      <c r="A605" s="655"/>
      <c r="B605" s="655"/>
      <c r="C605" s="254">
        <v>92695</v>
      </c>
      <c r="D605" s="254"/>
      <c r="E605" s="669" t="s">
        <v>70</v>
      </c>
      <c r="F605" s="669"/>
      <c r="G605" s="272">
        <f>SUM(G606:G614)</f>
        <v>126244.47</v>
      </c>
      <c r="H605" s="272">
        <f>SUM(H606:H614)</f>
        <v>233081.47</v>
      </c>
      <c r="I605" s="272">
        <f>SUM(I606:I614)</f>
        <v>65057.53</v>
      </c>
      <c r="J605" s="259">
        <f t="shared" si="69"/>
        <v>27.911927104286754</v>
      </c>
      <c r="K605" s="259">
        <f t="shared" si="70"/>
        <v>184.62707317001687</v>
      </c>
      <c r="L605" s="313"/>
      <c r="M605" s="313"/>
      <c r="N605" s="313"/>
      <c r="P605" s="261">
        <f t="shared" si="71"/>
        <v>106837</v>
      </c>
    </row>
    <row r="606" spans="1:1027" ht="41.85" customHeight="1">
      <c r="A606" s="655"/>
      <c r="B606" s="655"/>
      <c r="C606" s="263"/>
      <c r="D606" s="263">
        <v>3040</v>
      </c>
      <c r="E606" s="654" t="s">
        <v>286</v>
      </c>
      <c r="F606" s="654"/>
      <c r="G606" s="265">
        <v>7500</v>
      </c>
      <c r="H606" s="265">
        <v>7500</v>
      </c>
      <c r="I606" s="266">
        <v>0</v>
      </c>
      <c r="J606" s="259">
        <f t="shared" si="69"/>
        <v>0</v>
      </c>
      <c r="K606" s="259">
        <f t="shared" si="70"/>
        <v>100</v>
      </c>
      <c r="L606" s="313"/>
      <c r="M606" s="313"/>
      <c r="N606" s="313"/>
      <c r="P606" s="267">
        <f t="shared" si="71"/>
        <v>0</v>
      </c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  <c r="OG606"/>
      <c r="OH606"/>
      <c r="OI606"/>
      <c r="OJ606"/>
      <c r="OK606"/>
      <c r="OL606"/>
      <c r="OM606"/>
      <c r="ON606"/>
      <c r="OO606"/>
      <c r="OP606"/>
      <c r="OQ606"/>
      <c r="OR606"/>
      <c r="OS606"/>
      <c r="OT606"/>
      <c r="OU606"/>
      <c r="OV606"/>
      <c r="OW606"/>
      <c r="OX606"/>
      <c r="OY606"/>
      <c r="OZ606"/>
      <c r="PA606"/>
      <c r="PB606"/>
      <c r="PC606"/>
      <c r="PD606"/>
      <c r="PE606"/>
      <c r="PF606"/>
      <c r="PG606"/>
      <c r="PH606"/>
      <c r="PI606"/>
      <c r="PJ606"/>
      <c r="PK606"/>
      <c r="PL606"/>
      <c r="PM606"/>
      <c r="PN606"/>
      <c r="PO606"/>
      <c r="PP606"/>
      <c r="PQ606"/>
      <c r="PR606"/>
      <c r="PS606"/>
      <c r="PT606"/>
      <c r="PU606"/>
      <c r="PV606"/>
      <c r="PW606"/>
      <c r="PX606"/>
      <c r="PY606"/>
      <c r="PZ606"/>
      <c r="QA606"/>
      <c r="QB606"/>
      <c r="QC606"/>
      <c r="QD606"/>
      <c r="QE606"/>
      <c r="QF606"/>
      <c r="QG606"/>
      <c r="QH606"/>
      <c r="QI606"/>
      <c r="QJ606"/>
      <c r="QK606"/>
      <c r="QL606"/>
      <c r="QM606"/>
      <c r="QN606"/>
      <c r="QO606"/>
      <c r="QP606"/>
      <c r="QQ606"/>
      <c r="QR606"/>
      <c r="QS606"/>
      <c r="QT606"/>
      <c r="QU606"/>
      <c r="QV606"/>
      <c r="QW606"/>
      <c r="QX606"/>
      <c r="QY606"/>
      <c r="QZ606"/>
      <c r="RA606"/>
      <c r="RB606"/>
      <c r="RC606"/>
      <c r="RD606"/>
      <c r="RE606"/>
      <c r="RF606"/>
      <c r="RG606"/>
      <c r="RH606"/>
      <c r="RI606"/>
      <c r="RJ606"/>
      <c r="RK606"/>
      <c r="RL606"/>
      <c r="RM606"/>
      <c r="RN606"/>
      <c r="RO606"/>
      <c r="RP606"/>
      <c r="RQ606"/>
      <c r="RR606"/>
      <c r="RS606"/>
      <c r="RT606"/>
      <c r="RU606"/>
      <c r="RV606"/>
      <c r="RW606"/>
      <c r="RX606"/>
      <c r="RY606"/>
      <c r="RZ606"/>
      <c r="SA606"/>
      <c r="SB606"/>
      <c r="SC606"/>
      <c r="SD606"/>
      <c r="SE606"/>
      <c r="SF606"/>
      <c r="SG606"/>
      <c r="SH606"/>
      <c r="SI606"/>
      <c r="SJ606"/>
      <c r="SK606"/>
      <c r="SL606"/>
      <c r="SM606"/>
      <c r="SN606"/>
      <c r="SO606"/>
      <c r="SP606"/>
      <c r="SQ606"/>
      <c r="SR606"/>
      <c r="SS606"/>
      <c r="ST606"/>
      <c r="SU606"/>
      <c r="SV606"/>
      <c r="SW606"/>
      <c r="SX606"/>
      <c r="SY606"/>
      <c r="SZ606"/>
      <c r="TA606"/>
      <c r="TB606"/>
      <c r="TC606"/>
      <c r="TD606"/>
      <c r="TE606"/>
      <c r="TF606"/>
      <c r="TG606"/>
      <c r="TH606"/>
      <c r="TI606"/>
      <c r="TJ606"/>
      <c r="TK606"/>
      <c r="TL606"/>
      <c r="TM606"/>
      <c r="TN606"/>
      <c r="TO606"/>
      <c r="TP606"/>
      <c r="TQ606"/>
      <c r="TR606"/>
      <c r="TS606"/>
      <c r="TT606"/>
      <c r="TU606"/>
      <c r="TV606"/>
      <c r="TW606"/>
      <c r="TX606"/>
      <c r="TY606"/>
      <c r="TZ606"/>
      <c r="UA606"/>
      <c r="UB606"/>
      <c r="UC606"/>
      <c r="UD606"/>
      <c r="UE606"/>
      <c r="UF606"/>
      <c r="UG606"/>
      <c r="UH606"/>
      <c r="UI606"/>
      <c r="UJ606"/>
      <c r="UK606"/>
      <c r="UL606"/>
      <c r="UM606"/>
      <c r="UN606"/>
      <c r="UO606"/>
      <c r="UP606"/>
      <c r="UQ606"/>
      <c r="UR606"/>
      <c r="US606"/>
      <c r="UT606"/>
      <c r="UU606"/>
      <c r="UV606"/>
      <c r="UW606"/>
      <c r="UX606"/>
      <c r="UY606"/>
      <c r="UZ606"/>
      <c r="VA606"/>
      <c r="VB606"/>
      <c r="VC606"/>
      <c r="VD606"/>
      <c r="VE606"/>
      <c r="VF606"/>
      <c r="VG606"/>
      <c r="VH606"/>
      <c r="VI606"/>
      <c r="VJ606"/>
      <c r="VK606"/>
      <c r="VL606"/>
      <c r="VM606"/>
      <c r="VN606"/>
      <c r="VO606"/>
      <c r="VP606"/>
      <c r="VQ606"/>
      <c r="VR606"/>
      <c r="VS606"/>
      <c r="VT606"/>
      <c r="VU606"/>
      <c r="VV606"/>
      <c r="VW606"/>
      <c r="VX606"/>
      <c r="VY606"/>
      <c r="VZ606"/>
      <c r="WA606"/>
      <c r="WB606"/>
      <c r="WC606"/>
      <c r="WD606"/>
      <c r="WE606"/>
      <c r="WF606"/>
      <c r="WG606"/>
      <c r="WH606"/>
      <c r="WI606"/>
      <c r="WJ606"/>
      <c r="WK606"/>
      <c r="WL606"/>
      <c r="WM606"/>
      <c r="WN606"/>
      <c r="WO606"/>
      <c r="WP606"/>
      <c r="WQ606"/>
      <c r="WR606"/>
      <c r="WS606"/>
      <c r="WT606"/>
      <c r="WU606"/>
      <c r="WV606"/>
      <c r="WW606"/>
      <c r="WX606"/>
      <c r="WY606"/>
      <c r="WZ606"/>
      <c r="XA606"/>
      <c r="XB606"/>
      <c r="XC606"/>
      <c r="XD606"/>
      <c r="XE606"/>
      <c r="XF606"/>
      <c r="XG606"/>
      <c r="XH606"/>
      <c r="XI606"/>
      <c r="XJ606"/>
      <c r="XK606"/>
      <c r="XL606"/>
      <c r="XM606"/>
      <c r="XN606"/>
      <c r="XO606"/>
      <c r="XP606"/>
      <c r="XQ606"/>
      <c r="XR606"/>
      <c r="XS606"/>
      <c r="XT606"/>
      <c r="XU606"/>
      <c r="XV606"/>
      <c r="XW606"/>
      <c r="XX606"/>
      <c r="XY606"/>
      <c r="XZ606"/>
      <c r="YA606"/>
      <c r="YB606"/>
      <c r="YC606"/>
      <c r="YD606"/>
      <c r="YE606"/>
      <c r="YF606"/>
      <c r="YG606"/>
      <c r="YH606"/>
      <c r="YI606"/>
      <c r="YJ606"/>
      <c r="YK606"/>
      <c r="YL606"/>
      <c r="YM606"/>
      <c r="YN606"/>
      <c r="YO606"/>
      <c r="YP606"/>
      <c r="YQ606"/>
      <c r="YR606"/>
      <c r="YS606"/>
      <c r="YT606"/>
      <c r="YU606"/>
      <c r="YV606"/>
      <c r="YW606"/>
      <c r="YX606"/>
      <c r="YY606"/>
      <c r="YZ606"/>
      <c r="ZA606"/>
      <c r="ZB606"/>
      <c r="ZC606"/>
      <c r="ZD606"/>
      <c r="ZE606"/>
      <c r="ZF606"/>
      <c r="ZG606"/>
      <c r="ZH606"/>
      <c r="ZI606"/>
      <c r="ZJ606"/>
      <c r="ZK606"/>
      <c r="ZL606"/>
      <c r="ZM606"/>
      <c r="ZN606"/>
      <c r="ZO606"/>
      <c r="ZP606"/>
      <c r="ZQ606"/>
      <c r="ZR606"/>
      <c r="ZS606"/>
      <c r="ZT606"/>
      <c r="ZU606"/>
      <c r="ZV606"/>
      <c r="ZW606"/>
      <c r="ZX606"/>
      <c r="ZY606"/>
      <c r="ZZ606"/>
      <c r="AAA606"/>
      <c r="AAB606"/>
      <c r="AAC606"/>
      <c r="AAD606"/>
      <c r="AAE606"/>
      <c r="AAF606"/>
      <c r="AAG606"/>
      <c r="AAH606"/>
      <c r="AAI606"/>
      <c r="AAJ606"/>
      <c r="AAK606"/>
      <c r="AAL606"/>
      <c r="AAM606"/>
      <c r="AAN606"/>
      <c r="AAO606"/>
      <c r="AAP606"/>
      <c r="AAQ606"/>
      <c r="AAR606"/>
      <c r="AAS606"/>
      <c r="AAT606"/>
      <c r="AAU606"/>
      <c r="AAV606"/>
      <c r="AAW606"/>
      <c r="AAX606"/>
      <c r="AAY606"/>
      <c r="AAZ606"/>
      <c r="ABA606"/>
      <c r="ABB606"/>
      <c r="ABC606"/>
      <c r="ABD606"/>
      <c r="ABE606"/>
      <c r="ABF606"/>
      <c r="ABG606"/>
      <c r="ABH606"/>
      <c r="ABI606"/>
      <c r="ABJ606"/>
      <c r="ABK606"/>
      <c r="ABL606"/>
      <c r="ABM606"/>
      <c r="ABN606"/>
      <c r="ABO606"/>
      <c r="ABP606"/>
      <c r="ABQ606"/>
      <c r="ABR606"/>
      <c r="ABS606"/>
      <c r="ABT606"/>
      <c r="ABU606"/>
      <c r="ABV606"/>
      <c r="ABW606"/>
      <c r="ABX606"/>
      <c r="ABY606"/>
      <c r="ABZ606"/>
      <c r="ACA606"/>
      <c r="ACB606"/>
      <c r="ACC606"/>
      <c r="ACD606"/>
      <c r="ACE606"/>
      <c r="ACF606"/>
      <c r="ACG606"/>
      <c r="ACH606"/>
      <c r="ACI606"/>
      <c r="ACJ606"/>
      <c r="ACK606"/>
      <c r="ACL606"/>
      <c r="ACM606"/>
      <c r="ACN606"/>
      <c r="ACO606"/>
      <c r="ACP606"/>
      <c r="ACQ606"/>
      <c r="ACR606"/>
      <c r="ACS606"/>
      <c r="ACT606"/>
      <c r="ACU606"/>
      <c r="ACV606"/>
      <c r="ACW606"/>
      <c r="ACX606"/>
      <c r="ACY606"/>
      <c r="ACZ606"/>
      <c r="ADA606"/>
      <c r="ADB606"/>
      <c r="ADC606"/>
      <c r="ADD606"/>
      <c r="ADE606"/>
      <c r="ADF606"/>
      <c r="ADG606"/>
      <c r="ADH606"/>
      <c r="ADI606"/>
      <c r="ADJ606"/>
      <c r="ADK606"/>
      <c r="ADL606"/>
      <c r="ADM606"/>
      <c r="ADN606"/>
      <c r="ADO606"/>
      <c r="ADP606"/>
      <c r="ADQ606"/>
      <c r="ADR606"/>
      <c r="ADS606"/>
      <c r="ADT606"/>
      <c r="ADU606"/>
      <c r="ADV606"/>
      <c r="ADW606"/>
      <c r="ADX606"/>
      <c r="ADY606"/>
      <c r="ADZ606"/>
      <c r="AEA606"/>
      <c r="AEB606"/>
      <c r="AEC606"/>
      <c r="AED606"/>
      <c r="AEE606"/>
      <c r="AEF606"/>
      <c r="AEG606"/>
      <c r="AEH606"/>
      <c r="AEI606"/>
      <c r="AEJ606"/>
      <c r="AEK606"/>
      <c r="AEL606"/>
      <c r="AEM606"/>
      <c r="AEN606"/>
      <c r="AEO606"/>
      <c r="AEP606"/>
      <c r="AEQ606"/>
      <c r="AER606"/>
      <c r="AES606"/>
      <c r="AET606"/>
      <c r="AEU606"/>
      <c r="AEV606"/>
      <c r="AEW606"/>
      <c r="AEX606"/>
      <c r="AEY606"/>
      <c r="AEZ606"/>
      <c r="AFA606"/>
      <c r="AFB606"/>
      <c r="AFC606"/>
      <c r="AFD606"/>
      <c r="AFE606"/>
      <c r="AFF606"/>
      <c r="AFG606"/>
      <c r="AFH606"/>
      <c r="AFI606"/>
      <c r="AFJ606"/>
      <c r="AFK606"/>
      <c r="AFL606"/>
      <c r="AFM606"/>
      <c r="AFN606"/>
      <c r="AFO606"/>
      <c r="AFP606"/>
      <c r="AFQ606"/>
      <c r="AFR606"/>
      <c r="AFS606"/>
      <c r="AFT606"/>
      <c r="AFU606"/>
      <c r="AFV606"/>
      <c r="AFW606"/>
      <c r="AFX606"/>
      <c r="AFY606"/>
      <c r="AFZ606"/>
      <c r="AGA606"/>
      <c r="AGB606"/>
      <c r="AGC606"/>
      <c r="AGD606"/>
      <c r="AGE606"/>
      <c r="AGF606"/>
      <c r="AGG606"/>
      <c r="AGH606"/>
      <c r="AGI606"/>
      <c r="AGJ606"/>
      <c r="AGK606"/>
      <c r="AGL606"/>
      <c r="AGM606"/>
      <c r="AGN606"/>
      <c r="AGO606"/>
      <c r="AGP606"/>
      <c r="AGQ606"/>
      <c r="AGR606"/>
      <c r="AGS606"/>
      <c r="AGT606"/>
      <c r="AGU606"/>
      <c r="AGV606"/>
      <c r="AGW606"/>
      <c r="AGX606"/>
      <c r="AGY606"/>
      <c r="AGZ606"/>
      <c r="AHA606"/>
      <c r="AHB606"/>
      <c r="AHC606"/>
      <c r="AHD606"/>
      <c r="AHE606"/>
      <c r="AHF606"/>
      <c r="AHG606"/>
      <c r="AHH606"/>
      <c r="AHI606"/>
      <c r="AHJ606"/>
      <c r="AHK606"/>
      <c r="AHL606"/>
      <c r="AHM606"/>
      <c r="AHN606"/>
      <c r="AHO606"/>
      <c r="AHP606"/>
      <c r="AHQ606"/>
      <c r="AHR606"/>
      <c r="AHS606"/>
      <c r="AHT606"/>
      <c r="AHU606"/>
      <c r="AHV606"/>
      <c r="AHW606"/>
      <c r="AHX606"/>
      <c r="AHY606"/>
      <c r="AHZ606"/>
      <c r="AIA606"/>
      <c r="AIB606"/>
      <c r="AIC606"/>
      <c r="AID606"/>
      <c r="AIE606"/>
      <c r="AIF606"/>
      <c r="AIG606"/>
      <c r="AIH606"/>
      <c r="AII606"/>
      <c r="AIJ606"/>
      <c r="AIK606"/>
      <c r="AIL606"/>
      <c r="AIM606"/>
      <c r="AIN606"/>
      <c r="AIO606"/>
      <c r="AIP606"/>
      <c r="AIQ606"/>
      <c r="AIR606"/>
      <c r="AIS606"/>
      <c r="AIT606"/>
      <c r="AIU606"/>
      <c r="AIV606"/>
      <c r="AIW606"/>
      <c r="AIX606"/>
      <c r="AIY606"/>
      <c r="AIZ606"/>
      <c r="AJA606"/>
      <c r="AJB606"/>
      <c r="AJC606"/>
      <c r="AJD606"/>
      <c r="AJE606"/>
      <c r="AJF606"/>
      <c r="AJG606"/>
      <c r="AJH606"/>
      <c r="AJI606"/>
      <c r="AJJ606"/>
      <c r="AJK606"/>
      <c r="AJL606"/>
      <c r="AJM606"/>
      <c r="AJN606"/>
      <c r="AJO606"/>
      <c r="AJP606"/>
      <c r="AJQ606"/>
      <c r="AJR606"/>
      <c r="AJS606"/>
      <c r="AJT606"/>
      <c r="AJU606"/>
      <c r="AJV606"/>
      <c r="AJW606"/>
      <c r="AJX606"/>
      <c r="AJY606"/>
      <c r="AJZ606"/>
      <c r="AKA606"/>
      <c r="AKB606"/>
      <c r="AKC606"/>
      <c r="AKD606"/>
      <c r="AKE606"/>
      <c r="AKF606"/>
      <c r="AKG606"/>
      <c r="AKH606"/>
      <c r="AKI606"/>
      <c r="AKJ606"/>
      <c r="AKK606"/>
      <c r="AKL606"/>
      <c r="AKM606"/>
      <c r="AKN606"/>
      <c r="AKO606"/>
      <c r="AKP606"/>
      <c r="AKQ606"/>
      <c r="AKR606"/>
      <c r="AKS606"/>
      <c r="AKT606"/>
      <c r="AKU606"/>
      <c r="AKV606"/>
      <c r="AKW606"/>
      <c r="AKX606"/>
      <c r="AKY606"/>
      <c r="AKZ606"/>
      <c r="ALA606"/>
      <c r="ALB606"/>
      <c r="ALC606"/>
      <c r="ALD606"/>
      <c r="ALE606"/>
      <c r="ALF606"/>
      <c r="ALG606"/>
      <c r="ALH606"/>
      <c r="ALI606"/>
      <c r="ALJ606"/>
      <c r="ALK606"/>
      <c r="ALL606"/>
      <c r="ALM606"/>
      <c r="ALN606"/>
      <c r="ALO606"/>
      <c r="ALP606"/>
      <c r="ALQ606"/>
      <c r="ALR606"/>
      <c r="ALS606"/>
      <c r="ALT606"/>
      <c r="ALU606"/>
      <c r="ALV606"/>
      <c r="ALW606"/>
      <c r="ALX606"/>
      <c r="ALY606"/>
      <c r="ALZ606"/>
      <c r="AMA606"/>
      <c r="AMB606"/>
      <c r="AMC606"/>
      <c r="AMD606"/>
      <c r="AME606"/>
      <c r="AMF606"/>
      <c r="AMG606"/>
      <c r="AMH606"/>
      <c r="AMI606"/>
      <c r="AMJ606"/>
      <c r="AMK606"/>
      <c r="AML606"/>
      <c r="AMM606"/>
    </row>
    <row r="607" spans="1:1027" ht="32.1" customHeight="1">
      <c r="A607" s="655"/>
      <c r="B607" s="655"/>
      <c r="C607" s="263"/>
      <c r="D607" s="263">
        <v>3250</v>
      </c>
      <c r="E607" s="654" t="s">
        <v>287</v>
      </c>
      <c r="F607" s="654"/>
      <c r="G607" s="265">
        <v>30000</v>
      </c>
      <c r="H607" s="265">
        <v>30000</v>
      </c>
      <c r="I607" s="266">
        <v>10500</v>
      </c>
      <c r="J607" s="259">
        <f t="shared" si="69"/>
        <v>35</v>
      </c>
      <c r="K607" s="259">
        <f t="shared" si="70"/>
        <v>100</v>
      </c>
      <c r="L607" s="313"/>
      <c r="M607" s="313"/>
      <c r="N607" s="313"/>
      <c r="P607" s="26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  <c r="LE607"/>
      <c r="LF607"/>
      <c r="LG607"/>
      <c r="LH607"/>
      <c r="LI607"/>
      <c r="LJ607"/>
      <c r="LK607"/>
      <c r="LL607"/>
      <c r="LM607"/>
      <c r="LN607"/>
      <c r="LO607"/>
      <c r="LP607"/>
      <c r="LQ607"/>
      <c r="LR607"/>
      <c r="LS607"/>
      <c r="LT607"/>
      <c r="LU607"/>
      <c r="LV607"/>
      <c r="LW607"/>
      <c r="LX607"/>
      <c r="LY607"/>
      <c r="LZ607"/>
      <c r="MA607"/>
      <c r="MB607"/>
      <c r="MC607"/>
      <c r="MD607"/>
      <c r="ME607"/>
      <c r="MF607"/>
      <c r="MG607"/>
      <c r="MH607"/>
      <c r="MI607"/>
      <c r="MJ607"/>
      <c r="MK607"/>
      <c r="ML607"/>
      <c r="MM607"/>
      <c r="MN607"/>
      <c r="MO607"/>
      <c r="MP607"/>
      <c r="MQ607"/>
      <c r="MR607"/>
      <c r="MS607"/>
      <c r="MT607"/>
      <c r="MU607"/>
      <c r="MV607"/>
      <c r="MW607"/>
      <c r="MX607"/>
      <c r="MY607"/>
      <c r="MZ607"/>
      <c r="NA607"/>
      <c r="NB607"/>
      <c r="NC607"/>
      <c r="ND607"/>
      <c r="NE607"/>
      <c r="NF607"/>
      <c r="NG607"/>
      <c r="NH607"/>
      <c r="NI607"/>
      <c r="NJ607"/>
      <c r="NK607"/>
      <c r="NL607"/>
      <c r="NM607"/>
      <c r="NN607"/>
      <c r="NO607"/>
      <c r="NP607"/>
      <c r="NQ607"/>
      <c r="NR607"/>
      <c r="NS607"/>
      <c r="NT607"/>
      <c r="NU607"/>
      <c r="NV607"/>
      <c r="NW607"/>
      <c r="NX607"/>
      <c r="NY607"/>
      <c r="NZ607"/>
      <c r="OA607"/>
      <c r="OB607"/>
      <c r="OC607"/>
      <c r="OD607"/>
      <c r="OE607"/>
      <c r="OF607"/>
      <c r="OG607"/>
      <c r="OH607"/>
      <c r="OI607"/>
      <c r="OJ607"/>
      <c r="OK607"/>
      <c r="OL607"/>
      <c r="OM607"/>
      <c r="ON607"/>
      <c r="OO607"/>
      <c r="OP607"/>
      <c r="OQ607"/>
      <c r="OR607"/>
      <c r="OS607"/>
      <c r="OT607"/>
      <c r="OU607"/>
      <c r="OV607"/>
      <c r="OW607"/>
      <c r="OX607"/>
      <c r="OY607"/>
      <c r="OZ607"/>
      <c r="PA607"/>
      <c r="PB607"/>
      <c r="PC607"/>
      <c r="PD607"/>
      <c r="PE607"/>
      <c r="PF607"/>
      <c r="PG607"/>
      <c r="PH607"/>
      <c r="PI607"/>
      <c r="PJ607"/>
      <c r="PK607"/>
      <c r="PL607"/>
      <c r="PM607"/>
      <c r="PN607"/>
      <c r="PO607"/>
      <c r="PP607"/>
      <c r="PQ607"/>
      <c r="PR607"/>
      <c r="PS607"/>
      <c r="PT607"/>
      <c r="PU607"/>
      <c r="PV607"/>
      <c r="PW607"/>
      <c r="PX607"/>
      <c r="PY607"/>
      <c r="PZ607"/>
      <c r="QA607"/>
      <c r="QB607"/>
      <c r="QC607"/>
      <c r="QD607"/>
      <c r="QE607"/>
      <c r="QF607"/>
      <c r="QG607"/>
      <c r="QH607"/>
      <c r="QI607"/>
      <c r="QJ607"/>
      <c r="QK607"/>
      <c r="QL607"/>
      <c r="QM607"/>
      <c r="QN607"/>
      <c r="QO607"/>
      <c r="QP607"/>
      <c r="QQ607"/>
      <c r="QR607"/>
      <c r="QS607"/>
      <c r="QT607"/>
      <c r="QU607"/>
      <c r="QV607"/>
      <c r="QW607"/>
      <c r="QX607"/>
      <c r="QY607"/>
      <c r="QZ607"/>
      <c r="RA607"/>
      <c r="RB607"/>
      <c r="RC607"/>
      <c r="RD607"/>
      <c r="RE607"/>
      <c r="RF607"/>
      <c r="RG607"/>
      <c r="RH607"/>
      <c r="RI607"/>
      <c r="RJ607"/>
      <c r="RK607"/>
      <c r="RL607"/>
      <c r="RM607"/>
      <c r="RN607"/>
      <c r="RO607"/>
      <c r="RP607"/>
      <c r="RQ607"/>
      <c r="RR607"/>
      <c r="RS607"/>
      <c r="RT607"/>
      <c r="RU607"/>
      <c r="RV607"/>
      <c r="RW607"/>
      <c r="RX607"/>
      <c r="RY607"/>
      <c r="RZ607"/>
      <c r="SA607"/>
      <c r="SB607"/>
      <c r="SC607"/>
      <c r="SD607"/>
      <c r="SE607"/>
      <c r="SF607"/>
      <c r="SG607"/>
      <c r="SH607"/>
      <c r="SI607"/>
      <c r="SJ607"/>
      <c r="SK607"/>
      <c r="SL607"/>
      <c r="SM607"/>
      <c r="SN607"/>
      <c r="SO607"/>
      <c r="SP607"/>
      <c r="SQ607"/>
      <c r="SR607"/>
      <c r="SS607"/>
      <c r="ST607"/>
      <c r="SU607"/>
      <c r="SV607"/>
      <c r="SW607"/>
      <c r="SX607"/>
      <c r="SY607"/>
      <c r="SZ607"/>
      <c r="TA607"/>
      <c r="TB607"/>
      <c r="TC607"/>
      <c r="TD607"/>
      <c r="TE607"/>
      <c r="TF607"/>
      <c r="TG607"/>
      <c r="TH607"/>
      <c r="TI607"/>
      <c r="TJ607"/>
      <c r="TK607"/>
      <c r="TL607"/>
      <c r="TM607"/>
      <c r="TN607"/>
      <c r="TO607"/>
      <c r="TP607"/>
      <c r="TQ607"/>
      <c r="TR607"/>
      <c r="TS607"/>
      <c r="TT607"/>
      <c r="TU607"/>
      <c r="TV607"/>
      <c r="TW607"/>
      <c r="TX607"/>
      <c r="TY607"/>
      <c r="TZ607"/>
      <c r="UA607"/>
      <c r="UB607"/>
      <c r="UC607"/>
      <c r="UD607"/>
      <c r="UE607"/>
      <c r="UF607"/>
      <c r="UG607"/>
      <c r="UH607"/>
      <c r="UI607"/>
      <c r="UJ607"/>
      <c r="UK607"/>
      <c r="UL607"/>
      <c r="UM607"/>
      <c r="UN607"/>
      <c r="UO607"/>
      <c r="UP607"/>
      <c r="UQ607"/>
      <c r="UR607"/>
      <c r="US607"/>
      <c r="UT607"/>
      <c r="UU607"/>
      <c r="UV607"/>
      <c r="UW607"/>
      <c r="UX607"/>
      <c r="UY607"/>
      <c r="UZ607"/>
      <c r="VA607"/>
      <c r="VB607"/>
      <c r="VC607"/>
      <c r="VD607"/>
      <c r="VE607"/>
      <c r="VF607"/>
      <c r="VG607"/>
      <c r="VH607"/>
      <c r="VI607"/>
      <c r="VJ607"/>
      <c r="VK607"/>
      <c r="VL607"/>
      <c r="VM607"/>
      <c r="VN607"/>
      <c r="VO607"/>
      <c r="VP607"/>
      <c r="VQ607"/>
      <c r="VR607"/>
      <c r="VS607"/>
      <c r="VT607"/>
      <c r="VU607"/>
      <c r="VV607"/>
      <c r="VW607"/>
      <c r="VX607"/>
      <c r="VY607"/>
      <c r="VZ607"/>
      <c r="WA607"/>
      <c r="WB607"/>
      <c r="WC607"/>
      <c r="WD607"/>
      <c r="WE607"/>
      <c r="WF607"/>
      <c r="WG607"/>
      <c r="WH607"/>
      <c r="WI607"/>
      <c r="WJ607"/>
      <c r="WK607"/>
      <c r="WL607"/>
      <c r="WM607"/>
      <c r="WN607"/>
      <c r="WO607"/>
      <c r="WP607"/>
      <c r="WQ607"/>
      <c r="WR607"/>
      <c r="WS607"/>
      <c r="WT607"/>
      <c r="WU607"/>
      <c r="WV607"/>
      <c r="WW607"/>
      <c r="WX607"/>
      <c r="WY607"/>
      <c r="WZ607"/>
      <c r="XA607"/>
      <c r="XB607"/>
      <c r="XC607"/>
      <c r="XD607"/>
      <c r="XE607"/>
      <c r="XF607"/>
      <c r="XG607"/>
      <c r="XH607"/>
      <c r="XI607"/>
      <c r="XJ607"/>
      <c r="XK607"/>
      <c r="XL607"/>
      <c r="XM607"/>
      <c r="XN607"/>
      <c r="XO607"/>
      <c r="XP607"/>
      <c r="XQ607"/>
      <c r="XR607"/>
      <c r="XS607"/>
      <c r="XT607"/>
      <c r="XU607"/>
      <c r="XV607"/>
      <c r="XW607"/>
      <c r="XX607"/>
      <c r="XY607"/>
      <c r="XZ607"/>
      <c r="YA607"/>
      <c r="YB607"/>
      <c r="YC607"/>
      <c r="YD607"/>
      <c r="YE607"/>
      <c r="YF607"/>
      <c r="YG607"/>
      <c r="YH607"/>
      <c r="YI607"/>
      <c r="YJ607"/>
      <c r="YK607"/>
      <c r="YL607"/>
      <c r="YM607"/>
      <c r="YN607"/>
      <c r="YO607"/>
      <c r="YP607"/>
      <c r="YQ607"/>
      <c r="YR607"/>
      <c r="YS607"/>
      <c r="YT607"/>
      <c r="YU607"/>
      <c r="YV607"/>
      <c r="YW607"/>
      <c r="YX607"/>
      <c r="YY607"/>
      <c r="YZ607"/>
      <c r="ZA607"/>
      <c r="ZB607"/>
      <c r="ZC607"/>
      <c r="ZD607"/>
      <c r="ZE607"/>
      <c r="ZF607"/>
      <c r="ZG607"/>
      <c r="ZH607"/>
      <c r="ZI607"/>
      <c r="ZJ607"/>
      <c r="ZK607"/>
      <c r="ZL607"/>
      <c r="ZM607"/>
      <c r="ZN607"/>
      <c r="ZO607"/>
      <c r="ZP607"/>
      <c r="ZQ607"/>
      <c r="ZR607"/>
      <c r="ZS607"/>
      <c r="ZT607"/>
      <c r="ZU607"/>
      <c r="ZV607"/>
      <c r="ZW607"/>
      <c r="ZX607"/>
      <c r="ZY607"/>
      <c r="ZZ607"/>
      <c r="AAA607"/>
      <c r="AAB607"/>
      <c r="AAC607"/>
      <c r="AAD607"/>
      <c r="AAE607"/>
      <c r="AAF607"/>
      <c r="AAG607"/>
      <c r="AAH607"/>
      <c r="AAI607"/>
      <c r="AAJ607"/>
      <c r="AAK607"/>
      <c r="AAL607"/>
      <c r="AAM607"/>
      <c r="AAN607"/>
      <c r="AAO607"/>
      <c r="AAP607"/>
      <c r="AAQ607"/>
      <c r="AAR607"/>
      <c r="AAS607"/>
      <c r="AAT607"/>
      <c r="AAU607"/>
      <c r="AAV607"/>
      <c r="AAW607"/>
      <c r="AAX607"/>
      <c r="AAY607"/>
      <c r="AAZ607"/>
      <c r="ABA607"/>
      <c r="ABB607"/>
      <c r="ABC607"/>
      <c r="ABD607"/>
      <c r="ABE607"/>
      <c r="ABF607"/>
      <c r="ABG607"/>
      <c r="ABH607"/>
      <c r="ABI607"/>
      <c r="ABJ607"/>
      <c r="ABK607"/>
      <c r="ABL607"/>
      <c r="ABM607"/>
      <c r="ABN607"/>
      <c r="ABO607"/>
      <c r="ABP607"/>
      <c r="ABQ607"/>
      <c r="ABR607"/>
      <c r="ABS607"/>
      <c r="ABT607"/>
      <c r="ABU607"/>
      <c r="ABV607"/>
      <c r="ABW607"/>
      <c r="ABX607"/>
      <c r="ABY607"/>
      <c r="ABZ607"/>
      <c r="ACA607"/>
      <c r="ACB607"/>
      <c r="ACC607"/>
      <c r="ACD607"/>
      <c r="ACE607"/>
      <c r="ACF607"/>
      <c r="ACG607"/>
      <c r="ACH607"/>
      <c r="ACI607"/>
      <c r="ACJ607"/>
      <c r="ACK607"/>
      <c r="ACL607"/>
      <c r="ACM607"/>
      <c r="ACN607"/>
      <c r="ACO607"/>
      <c r="ACP607"/>
      <c r="ACQ607"/>
      <c r="ACR607"/>
      <c r="ACS607"/>
      <c r="ACT607"/>
      <c r="ACU607"/>
      <c r="ACV607"/>
      <c r="ACW607"/>
      <c r="ACX607"/>
      <c r="ACY607"/>
      <c r="ACZ607"/>
      <c r="ADA607"/>
      <c r="ADB607"/>
      <c r="ADC607"/>
      <c r="ADD607"/>
      <c r="ADE607"/>
      <c r="ADF607"/>
      <c r="ADG607"/>
      <c r="ADH607"/>
      <c r="ADI607"/>
      <c r="ADJ607"/>
      <c r="ADK607"/>
      <c r="ADL607"/>
      <c r="ADM607"/>
      <c r="ADN607"/>
      <c r="ADO607"/>
      <c r="ADP607"/>
      <c r="ADQ607"/>
      <c r="ADR607"/>
      <c r="ADS607"/>
      <c r="ADT607"/>
      <c r="ADU607"/>
      <c r="ADV607"/>
      <c r="ADW607"/>
      <c r="ADX607"/>
      <c r="ADY607"/>
      <c r="ADZ607"/>
      <c r="AEA607"/>
      <c r="AEB607"/>
      <c r="AEC607"/>
      <c r="AED607"/>
      <c r="AEE607"/>
      <c r="AEF607"/>
      <c r="AEG607"/>
      <c r="AEH607"/>
      <c r="AEI607"/>
      <c r="AEJ607"/>
      <c r="AEK607"/>
      <c r="AEL607"/>
      <c r="AEM607"/>
      <c r="AEN607"/>
      <c r="AEO607"/>
      <c r="AEP607"/>
      <c r="AEQ607"/>
      <c r="AER607"/>
      <c r="AES607"/>
      <c r="AET607"/>
      <c r="AEU607"/>
      <c r="AEV607"/>
      <c r="AEW607"/>
      <c r="AEX607"/>
      <c r="AEY607"/>
      <c r="AEZ607"/>
      <c r="AFA607"/>
      <c r="AFB607"/>
      <c r="AFC607"/>
      <c r="AFD607"/>
      <c r="AFE607"/>
      <c r="AFF607"/>
      <c r="AFG607"/>
      <c r="AFH607"/>
      <c r="AFI607"/>
      <c r="AFJ607"/>
      <c r="AFK607"/>
      <c r="AFL607"/>
      <c r="AFM607"/>
      <c r="AFN607"/>
      <c r="AFO607"/>
      <c r="AFP607"/>
      <c r="AFQ607"/>
      <c r="AFR607"/>
      <c r="AFS607"/>
      <c r="AFT607"/>
      <c r="AFU607"/>
      <c r="AFV607"/>
      <c r="AFW607"/>
      <c r="AFX607"/>
      <c r="AFY607"/>
      <c r="AFZ607"/>
      <c r="AGA607"/>
      <c r="AGB607"/>
      <c r="AGC607"/>
      <c r="AGD607"/>
      <c r="AGE607"/>
      <c r="AGF607"/>
      <c r="AGG607"/>
      <c r="AGH607"/>
      <c r="AGI607"/>
      <c r="AGJ607"/>
      <c r="AGK607"/>
      <c r="AGL607"/>
      <c r="AGM607"/>
      <c r="AGN607"/>
      <c r="AGO607"/>
      <c r="AGP607"/>
      <c r="AGQ607"/>
      <c r="AGR607"/>
      <c r="AGS607"/>
      <c r="AGT607"/>
      <c r="AGU607"/>
      <c r="AGV607"/>
      <c r="AGW607"/>
      <c r="AGX607"/>
      <c r="AGY607"/>
      <c r="AGZ607"/>
      <c r="AHA607"/>
      <c r="AHB607"/>
      <c r="AHC607"/>
      <c r="AHD607"/>
      <c r="AHE607"/>
      <c r="AHF607"/>
      <c r="AHG607"/>
      <c r="AHH607"/>
      <c r="AHI607"/>
      <c r="AHJ607"/>
      <c r="AHK607"/>
      <c r="AHL607"/>
      <c r="AHM607"/>
      <c r="AHN607"/>
      <c r="AHO607"/>
      <c r="AHP607"/>
      <c r="AHQ607"/>
      <c r="AHR607"/>
      <c r="AHS607"/>
      <c r="AHT607"/>
      <c r="AHU607"/>
      <c r="AHV607"/>
      <c r="AHW607"/>
      <c r="AHX607"/>
      <c r="AHY607"/>
      <c r="AHZ607"/>
      <c r="AIA607"/>
      <c r="AIB607"/>
      <c r="AIC607"/>
      <c r="AID607"/>
      <c r="AIE607"/>
      <c r="AIF607"/>
      <c r="AIG607"/>
      <c r="AIH607"/>
      <c r="AII607"/>
      <c r="AIJ607"/>
      <c r="AIK607"/>
      <c r="AIL607"/>
      <c r="AIM607"/>
      <c r="AIN607"/>
      <c r="AIO607"/>
      <c r="AIP607"/>
      <c r="AIQ607"/>
      <c r="AIR607"/>
      <c r="AIS607"/>
      <c r="AIT607"/>
      <c r="AIU607"/>
      <c r="AIV607"/>
      <c r="AIW607"/>
      <c r="AIX607"/>
      <c r="AIY607"/>
      <c r="AIZ607"/>
      <c r="AJA607"/>
      <c r="AJB607"/>
      <c r="AJC607"/>
      <c r="AJD607"/>
      <c r="AJE607"/>
      <c r="AJF607"/>
      <c r="AJG607"/>
      <c r="AJH607"/>
      <c r="AJI607"/>
      <c r="AJJ607"/>
      <c r="AJK607"/>
      <c r="AJL607"/>
      <c r="AJM607"/>
      <c r="AJN607"/>
      <c r="AJO607"/>
      <c r="AJP607"/>
      <c r="AJQ607"/>
      <c r="AJR607"/>
      <c r="AJS607"/>
      <c r="AJT607"/>
      <c r="AJU607"/>
      <c r="AJV607"/>
      <c r="AJW607"/>
      <c r="AJX607"/>
      <c r="AJY607"/>
      <c r="AJZ607"/>
      <c r="AKA607"/>
      <c r="AKB607"/>
      <c r="AKC607"/>
      <c r="AKD607"/>
      <c r="AKE607"/>
      <c r="AKF607"/>
      <c r="AKG607"/>
      <c r="AKH607"/>
      <c r="AKI607"/>
      <c r="AKJ607"/>
      <c r="AKK607"/>
      <c r="AKL607"/>
      <c r="AKM607"/>
      <c r="AKN607"/>
      <c r="AKO607"/>
      <c r="AKP607"/>
      <c r="AKQ607"/>
      <c r="AKR607"/>
      <c r="AKS607"/>
      <c r="AKT607"/>
      <c r="AKU607"/>
      <c r="AKV607"/>
      <c r="AKW607"/>
      <c r="AKX607"/>
      <c r="AKY607"/>
      <c r="AKZ607"/>
      <c r="ALA607"/>
      <c r="ALB607"/>
      <c r="ALC607"/>
      <c r="ALD607"/>
      <c r="ALE607"/>
      <c r="ALF607"/>
      <c r="ALG607"/>
      <c r="ALH607"/>
      <c r="ALI607"/>
      <c r="ALJ607"/>
      <c r="ALK607"/>
      <c r="ALL607"/>
      <c r="ALM607"/>
      <c r="ALN607"/>
      <c r="ALO607"/>
      <c r="ALP607"/>
      <c r="ALQ607"/>
      <c r="ALR607"/>
      <c r="ALS607"/>
      <c r="ALT607"/>
      <c r="ALU607"/>
      <c r="ALV607"/>
      <c r="ALW607"/>
      <c r="ALX607"/>
      <c r="ALY607"/>
      <c r="ALZ607"/>
      <c r="AMA607"/>
      <c r="AMB607"/>
      <c r="AMC607"/>
      <c r="AMD607"/>
      <c r="AME607"/>
      <c r="AMF607"/>
      <c r="AMG607"/>
      <c r="AMH607"/>
      <c r="AMI607"/>
      <c r="AMJ607"/>
      <c r="AMK607"/>
      <c r="AML607"/>
      <c r="AMM607"/>
    </row>
    <row r="608" spans="1:1027" ht="31.15" customHeight="1">
      <c r="A608" s="655"/>
      <c r="B608" s="655"/>
      <c r="C608" s="263"/>
      <c r="D608" s="263">
        <v>4110</v>
      </c>
      <c r="E608" s="654" t="s">
        <v>221</v>
      </c>
      <c r="F608" s="654"/>
      <c r="G608" s="265">
        <v>500</v>
      </c>
      <c r="H608" s="265">
        <v>500</v>
      </c>
      <c r="I608" s="266">
        <v>0</v>
      </c>
      <c r="J608" s="259">
        <f t="shared" si="69"/>
        <v>0</v>
      </c>
      <c r="K608" s="259">
        <f t="shared" si="70"/>
        <v>100</v>
      </c>
      <c r="L608" s="313"/>
      <c r="M608" s="313"/>
      <c r="N608" s="313"/>
      <c r="P608" s="267">
        <f t="shared" ref="P608:P615" si="73">H608-G608</f>
        <v>0</v>
      </c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  <c r="OG608"/>
      <c r="OH608"/>
      <c r="OI608"/>
      <c r="OJ608"/>
      <c r="OK608"/>
      <c r="OL608"/>
      <c r="OM608"/>
      <c r="ON608"/>
      <c r="OO608"/>
      <c r="OP608"/>
      <c r="OQ608"/>
      <c r="OR608"/>
      <c r="OS608"/>
      <c r="OT608"/>
      <c r="OU608"/>
      <c r="OV608"/>
      <c r="OW608"/>
      <c r="OX608"/>
      <c r="OY608"/>
      <c r="OZ608"/>
      <c r="PA608"/>
      <c r="PB608"/>
      <c r="PC608"/>
      <c r="PD608"/>
      <c r="PE608"/>
      <c r="PF608"/>
      <c r="PG608"/>
      <c r="PH608"/>
      <c r="PI608"/>
      <c r="PJ608"/>
      <c r="PK608"/>
      <c r="PL608"/>
      <c r="PM608"/>
      <c r="PN608"/>
      <c r="PO608"/>
      <c r="PP608"/>
      <c r="PQ608"/>
      <c r="PR608"/>
      <c r="PS608"/>
      <c r="PT608"/>
      <c r="PU608"/>
      <c r="PV608"/>
      <c r="PW608"/>
      <c r="PX608"/>
      <c r="PY608"/>
      <c r="PZ608"/>
      <c r="QA608"/>
      <c r="QB608"/>
      <c r="QC608"/>
      <c r="QD608"/>
      <c r="QE608"/>
      <c r="QF608"/>
      <c r="QG608"/>
      <c r="QH608"/>
      <c r="QI608"/>
      <c r="QJ608"/>
      <c r="QK608"/>
      <c r="QL608"/>
      <c r="QM608"/>
      <c r="QN608"/>
      <c r="QO608"/>
      <c r="QP608"/>
      <c r="QQ608"/>
      <c r="QR608"/>
      <c r="QS608"/>
      <c r="QT608"/>
      <c r="QU608"/>
      <c r="QV608"/>
      <c r="QW608"/>
      <c r="QX608"/>
      <c r="QY608"/>
      <c r="QZ608"/>
      <c r="RA608"/>
      <c r="RB608"/>
      <c r="RC608"/>
      <c r="RD608"/>
      <c r="RE608"/>
      <c r="RF608"/>
      <c r="RG608"/>
      <c r="RH608"/>
      <c r="RI608"/>
      <c r="RJ608"/>
      <c r="RK608"/>
      <c r="RL608"/>
      <c r="RM608"/>
      <c r="RN608"/>
      <c r="RO608"/>
      <c r="RP608"/>
      <c r="RQ608"/>
      <c r="RR608"/>
      <c r="RS608"/>
      <c r="RT608"/>
      <c r="RU608"/>
      <c r="RV608"/>
      <c r="RW608"/>
      <c r="RX608"/>
      <c r="RY608"/>
      <c r="RZ608"/>
      <c r="SA608"/>
      <c r="SB608"/>
      <c r="SC608"/>
      <c r="SD608"/>
      <c r="SE608"/>
      <c r="SF608"/>
      <c r="SG608"/>
      <c r="SH608"/>
      <c r="SI608"/>
      <c r="SJ608"/>
      <c r="SK608"/>
      <c r="SL608"/>
      <c r="SM608"/>
      <c r="SN608"/>
      <c r="SO608"/>
      <c r="SP608"/>
      <c r="SQ608"/>
      <c r="SR608"/>
      <c r="SS608"/>
      <c r="ST608"/>
      <c r="SU608"/>
      <c r="SV608"/>
      <c r="SW608"/>
      <c r="SX608"/>
      <c r="SY608"/>
      <c r="SZ608"/>
      <c r="TA608"/>
      <c r="TB608"/>
      <c r="TC608"/>
      <c r="TD608"/>
      <c r="TE608"/>
      <c r="TF608"/>
      <c r="TG608"/>
      <c r="TH608"/>
      <c r="TI608"/>
      <c r="TJ608"/>
      <c r="TK608"/>
      <c r="TL608"/>
      <c r="TM608"/>
      <c r="TN608"/>
      <c r="TO608"/>
      <c r="TP608"/>
      <c r="TQ608"/>
      <c r="TR608"/>
      <c r="TS608"/>
      <c r="TT608"/>
      <c r="TU608"/>
      <c r="TV608"/>
      <c r="TW608"/>
      <c r="TX608"/>
      <c r="TY608"/>
      <c r="TZ608"/>
      <c r="UA608"/>
      <c r="UB608"/>
      <c r="UC608"/>
      <c r="UD608"/>
      <c r="UE608"/>
      <c r="UF608"/>
      <c r="UG608"/>
      <c r="UH608"/>
      <c r="UI608"/>
      <c r="UJ608"/>
      <c r="UK608"/>
      <c r="UL608"/>
      <c r="UM608"/>
      <c r="UN608"/>
      <c r="UO608"/>
      <c r="UP608"/>
      <c r="UQ608"/>
      <c r="UR608"/>
      <c r="US608"/>
      <c r="UT608"/>
      <c r="UU608"/>
      <c r="UV608"/>
      <c r="UW608"/>
      <c r="UX608"/>
      <c r="UY608"/>
      <c r="UZ608"/>
      <c r="VA608"/>
      <c r="VB608"/>
      <c r="VC608"/>
      <c r="VD608"/>
      <c r="VE608"/>
      <c r="VF608"/>
      <c r="VG608"/>
      <c r="VH608"/>
      <c r="VI608"/>
      <c r="VJ608"/>
      <c r="VK608"/>
      <c r="VL608"/>
      <c r="VM608"/>
      <c r="VN608"/>
      <c r="VO608"/>
      <c r="VP608"/>
      <c r="VQ608"/>
      <c r="VR608"/>
      <c r="VS608"/>
      <c r="VT608"/>
      <c r="VU608"/>
      <c r="VV608"/>
      <c r="VW608"/>
      <c r="VX608"/>
      <c r="VY608"/>
      <c r="VZ608"/>
      <c r="WA608"/>
      <c r="WB608"/>
      <c r="WC608"/>
      <c r="WD608"/>
      <c r="WE608"/>
      <c r="WF608"/>
      <c r="WG608"/>
      <c r="WH608"/>
      <c r="WI608"/>
      <c r="WJ608"/>
      <c r="WK608"/>
      <c r="WL608"/>
      <c r="WM608"/>
      <c r="WN608"/>
      <c r="WO608"/>
      <c r="WP608"/>
      <c r="WQ608"/>
      <c r="WR608"/>
      <c r="WS608"/>
      <c r="WT608"/>
      <c r="WU608"/>
      <c r="WV608"/>
      <c r="WW608"/>
      <c r="WX608"/>
      <c r="WY608"/>
      <c r="WZ608"/>
      <c r="XA608"/>
      <c r="XB608"/>
      <c r="XC608"/>
      <c r="XD608"/>
      <c r="XE608"/>
      <c r="XF608"/>
      <c r="XG608"/>
      <c r="XH608"/>
      <c r="XI608"/>
      <c r="XJ608"/>
      <c r="XK608"/>
      <c r="XL608"/>
      <c r="XM608"/>
      <c r="XN608"/>
      <c r="XO608"/>
      <c r="XP608"/>
      <c r="XQ608"/>
      <c r="XR608"/>
      <c r="XS608"/>
      <c r="XT608"/>
      <c r="XU608"/>
      <c r="XV608"/>
      <c r="XW608"/>
      <c r="XX608"/>
      <c r="XY608"/>
      <c r="XZ608"/>
      <c r="YA608"/>
      <c r="YB608"/>
      <c r="YC608"/>
      <c r="YD608"/>
      <c r="YE608"/>
      <c r="YF608"/>
      <c r="YG608"/>
      <c r="YH608"/>
      <c r="YI608"/>
      <c r="YJ608"/>
      <c r="YK608"/>
      <c r="YL608"/>
      <c r="YM608"/>
      <c r="YN608"/>
      <c r="YO608"/>
      <c r="YP608"/>
      <c r="YQ608"/>
      <c r="YR608"/>
      <c r="YS608"/>
      <c r="YT608"/>
      <c r="YU608"/>
      <c r="YV608"/>
      <c r="YW608"/>
      <c r="YX608"/>
      <c r="YY608"/>
      <c r="YZ608"/>
      <c r="ZA608"/>
      <c r="ZB608"/>
      <c r="ZC608"/>
      <c r="ZD608"/>
      <c r="ZE608"/>
      <c r="ZF608"/>
      <c r="ZG608"/>
      <c r="ZH608"/>
      <c r="ZI608"/>
      <c r="ZJ608"/>
      <c r="ZK608"/>
      <c r="ZL608"/>
      <c r="ZM608"/>
      <c r="ZN608"/>
      <c r="ZO608"/>
      <c r="ZP608"/>
      <c r="ZQ608"/>
      <c r="ZR608"/>
      <c r="ZS608"/>
      <c r="ZT608"/>
      <c r="ZU608"/>
      <c r="ZV608"/>
      <c r="ZW608"/>
      <c r="ZX608"/>
      <c r="ZY608"/>
      <c r="ZZ608"/>
      <c r="AAA608"/>
      <c r="AAB608"/>
      <c r="AAC608"/>
      <c r="AAD608"/>
      <c r="AAE608"/>
      <c r="AAF608"/>
      <c r="AAG608"/>
      <c r="AAH608"/>
      <c r="AAI608"/>
      <c r="AAJ608"/>
      <c r="AAK608"/>
      <c r="AAL608"/>
      <c r="AAM608"/>
      <c r="AAN608"/>
      <c r="AAO608"/>
      <c r="AAP608"/>
      <c r="AAQ608"/>
      <c r="AAR608"/>
      <c r="AAS608"/>
      <c r="AAT608"/>
      <c r="AAU608"/>
      <c r="AAV608"/>
      <c r="AAW608"/>
      <c r="AAX608"/>
      <c r="AAY608"/>
      <c r="AAZ608"/>
      <c r="ABA608"/>
      <c r="ABB608"/>
      <c r="ABC608"/>
      <c r="ABD608"/>
      <c r="ABE608"/>
      <c r="ABF608"/>
      <c r="ABG608"/>
      <c r="ABH608"/>
      <c r="ABI608"/>
      <c r="ABJ608"/>
      <c r="ABK608"/>
      <c r="ABL608"/>
      <c r="ABM608"/>
      <c r="ABN608"/>
      <c r="ABO608"/>
      <c r="ABP608"/>
      <c r="ABQ608"/>
      <c r="ABR608"/>
      <c r="ABS608"/>
      <c r="ABT608"/>
      <c r="ABU608"/>
      <c r="ABV608"/>
      <c r="ABW608"/>
      <c r="ABX608"/>
      <c r="ABY608"/>
      <c r="ABZ608"/>
      <c r="ACA608"/>
      <c r="ACB608"/>
      <c r="ACC608"/>
      <c r="ACD608"/>
      <c r="ACE608"/>
      <c r="ACF608"/>
      <c r="ACG608"/>
      <c r="ACH608"/>
      <c r="ACI608"/>
      <c r="ACJ608"/>
      <c r="ACK608"/>
      <c r="ACL608"/>
      <c r="ACM608"/>
      <c r="ACN608"/>
      <c r="ACO608"/>
      <c r="ACP608"/>
      <c r="ACQ608"/>
      <c r="ACR608"/>
      <c r="ACS608"/>
      <c r="ACT608"/>
      <c r="ACU608"/>
      <c r="ACV608"/>
      <c r="ACW608"/>
      <c r="ACX608"/>
      <c r="ACY608"/>
      <c r="ACZ608"/>
      <c r="ADA608"/>
      <c r="ADB608"/>
      <c r="ADC608"/>
      <c r="ADD608"/>
      <c r="ADE608"/>
      <c r="ADF608"/>
      <c r="ADG608"/>
      <c r="ADH608"/>
      <c r="ADI608"/>
      <c r="ADJ608"/>
      <c r="ADK608"/>
      <c r="ADL608"/>
      <c r="ADM608"/>
      <c r="ADN608"/>
      <c r="ADO608"/>
      <c r="ADP608"/>
      <c r="ADQ608"/>
      <c r="ADR608"/>
      <c r="ADS608"/>
      <c r="ADT608"/>
      <c r="ADU608"/>
      <c r="ADV608"/>
      <c r="ADW608"/>
      <c r="ADX608"/>
      <c r="ADY608"/>
      <c r="ADZ608"/>
      <c r="AEA608"/>
      <c r="AEB608"/>
      <c r="AEC608"/>
      <c r="AED608"/>
      <c r="AEE608"/>
      <c r="AEF608"/>
      <c r="AEG608"/>
      <c r="AEH608"/>
      <c r="AEI608"/>
      <c r="AEJ608"/>
      <c r="AEK608"/>
      <c r="AEL608"/>
      <c r="AEM608"/>
      <c r="AEN608"/>
      <c r="AEO608"/>
      <c r="AEP608"/>
      <c r="AEQ608"/>
      <c r="AER608"/>
      <c r="AES608"/>
      <c r="AET608"/>
      <c r="AEU608"/>
      <c r="AEV608"/>
      <c r="AEW608"/>
      <c r="AEX608"/>
      <c r="AEY608"/>
      <c r="AEZ608"/>
      <c r="AFA608"/>
      <c r="AFB608"/>
      <c r="AFC608"/>
      <c r="AFD608"/>
      <c r="AFE608"/>
      <c r="AFF608"/>
      <c r="AFG608"/>
      <c r="AFH608"/>
      <c r="AFI608"/>
      <c r="AFJ608"/>
      <c r="AFK608"/>
      <c r="AFL608"/>
      <c r="AFM608"/>
      <c r="AFN608"/>
      <c r="AFO608"/>
      <c r="AFP608"/>
      <c r="AFQ608"/>
      <c r="AFR608"/>
      <c r="AFS608"/>
      <c r="AFT608"/>
      <c r="AFU608"/>
      <c r="AFV608"/>
      <c r="AFW608"/>
      <c r="AFX608"/>
      <c r="AFY608"/>
      <c r="AFZ608"/>
      <c r="AGA608"/>
      <c r="AGB608"/>
      <c r="AGC608"/>
      <c r="AGD608"/>
      <c r="AGE608"/>
      <c r="AGF608"/>
      <c r="AGG608"/>
      <c r="AGH608"/>
      <c r="AGI608"/>
      <c r="AGJ608"/>
      <c r="AGK608"/>
      <c r="AGL608"/>
      <c r="AGM608"/>
      <c r="AGN608"/>
      <c r="AGO608"/>
      <c r="AGP608"/>
      <c r="AGQ608"/>
      <c r="AGR608"/>
      <c r="AGS608"/>
      <c r="AGT608"/>
      <c r="AGU608"/>
      <c r="AGV608"/>
      <c r="AGW608"/>
      <c r="AGX608"/>
      <c r="AGY608"/>
      <c r="AGZ608"/>
      <c r="AHA608"/>
      <c r="AHB608"/>
      <c r="AHC608"/>
      <c r="AHD608"/>
      <c r="AHE608"/>
      <c r="AHF608"/>
      <c r="AHG608"/>
      <c r="AHH608"/>
      <c r="AHI608"/>
      <c r="AHJ608"/>
      <c r="AHK608"/>
      <c r="AHL608"/>
      <c r="AHM608"/>
      <c r="AHN608"/>
      <c r="AHO608"/>
      <c r="AHP608"/>
      <c r="AHQ608"/>
      <c r="AHR608"/>
      <c r="AHS608"/>
      <c r="AHT608"/>
      <c r="AHU608"/>
      <c r="AHV608"/>
      <c r="AHW608"/>
      <c r="AHX608"/>
      <c r="AHY608"/>
      <c r="AHZ608"/>
      <c r="AIA608"/>
      <c r="AIB608"/>
      <c r="AIC608"/>
      <c r="AID608"/>
      <c r="AIE608"/>
      <c r="AIF608"/>
      <c r="AIG608"/>
      <c r="AIH608"/>
      <c r="AII608"/>
      <c r="AIJ608"/>
      <c r="AIK608"/>
      <c r="AIL608"/>
      <c r="AIM608"/>
      <c r="AIN608"/>
      <c r="AIO608"/>
      <c r="AIP608"/>
      <c r="AIQ608"/>
      <c r="AIR608"/>
      <c r="AIS608"/>
      <c r="AIT608"/>
      <c r="AIU608"/>
      <c r="AIV608"/>
      <c r="AIW608"/>
      <c r="AIX608"/>
      <c r="AIY608"/>
      <c r="AIZ608"/>
      <c r="AJA608"/>
      <c r="AJB608"/>
      <c r="AJC608"/>
      <c r="AJD608"/>
      <c r="AJE608"/>
      <c r="AJF608"/>
      <c r="AJG608"/>
      <c r="AJH608"/>
      <c r="AJI608"/>
      <c r="AJJ608"/>
      <c r="AJK608"/>
      <c r="AJL608"/>
      <c r="AJM608"/>
      <c r="AJN608"/>
      <c r="AJO608"/>
      <c r="AJP608"/>
      <c r="AJQ608"/>
      <c r="AJR608"/>
      <c r="AJS608"/>
      <c r="AJT608"/>
      <c r="AJU608"/>
      <c r="AJV608"/>
      <c r="AJW608"/>
      <c r="AJX608"/>
      <c r="AJY608"/>
      <c r="AJZ608"/>
      <c r="AKA608"/>
      <c r="AKB608"/>
      <c r="AKC608"/>
      <c r="AKD608"/>
      <c r="AKE608"/>
      <c r="AKF608"/>
      <c r="AKG608"/>
      <c r="AKH608"/>
      <c r="AKI608"/>
      <c r="AKJ608"/>
      <c r="AKK608"/>
      <c r="AKL608"/>
      <c r="AKM608"/>
      <c r="AKN608"/>
      <c r="AKO608"/>
      <c r="AKP608"/>
      <c r="AKQ608"/>
      <c r="AKR608"/>
      <c r="AKS608"/>
      <c r="AKT608"/>
      <c r="AKU608"/>
      <c r="AKV608"/>
      <c r="AKW608"/>
      <c r="AKX608"/>
      <c r="AKY608"/>
      <c r="AKZ608"/>
      <c r="ALA608"/>
      <c r="ALB608"/>
      <c r="ALC608"/>
      <c r="ALD608"/>
      <c r="ALE608"/>
      <c r="ALF608"/>
      <c r="ALG608"/>
      <c r="ALH608"/>
      <c r="ALI608"/>
      <c r="ALJ608"/>
      <c r="ALK608"/>
      <c r="ALL608"/>
      <c r="ALM608"/>
      <c r="ALN608"/>
      <c r="ALO608"/>
      <c r="ALP608"/>
      <c r="ALQ608"/>
      <c r="ALR608"/>
      <c r="ALS608"/>
      <c r="ALT608"/>
      <c r="ALU608"/>
      <c r="ALV608"/>
      <c r="ALW608"/>
      <c r="ALX608"/>
      <c r="ALY608"/>
      <c r="ALZ608"/>
      <c r="AMA608"/>
      <c r="AMB608"/>
      <c r="AMC608"/>
      <c r="AMD608"/>
      <c r="AME608"/>
      <c r="AMF608"/>
      <c r="AMG608"/>
      <c r="AMH608"/>
      <c r="AMI608"/>
      <c r="AMJ608"/>
      <c r="AMK608"/>
      <c r="AML608"/>
      <c r="AMM608"/>
    </row>
    <row r="609" spans="1:1027" ht="24.6" customHeight="1">
      <c r="A609" s="655"/>
      <c r="B609" s="655"/>
      <c r="C609" s="263"/>
      <c r="D609" s="263">
        <v>4120</v>
      </c>
      <c r="E609" s="654" t="s">
        <v>222</v>
      </c>
      <c r="F609" s="654"/>
      <c r="G609" s="265">
        <v>200</v>
      </c>
      <c r="H609" s="265">
        <v>200</v>
      </c>
      <c r="I609" s="266">
        <v>0</v>
      </c>
      <c r="J609" s="259">
        <f t="shared" si="69"/>
        <v>0</v>
      </c>
      <c r="K609" s="259">
        <f t="shared" si="70"/>
        <v>100</v>
      </c>
      <c r="L609" s="313"/>
      <c r="M609" s="313"/>
      <c r="N609" s="313"/>
      <c r="P609" s="267">
        <f t="shared" si="73"/>
        <v>0</v>
      </c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  <c r="LE609"/>
      <c r="LF609"/>
      <c r="LG609"/>
      <c r="LH609"/>
      <c r="LI609"/>
      <c r="LJ609"/>
      <c r="LK609"/>
      <c r="LL609"/>
      <c r="LM609"/>
      <c r="LN609"/>
      <c r="LO609"/>
      <c r="LP609"/>
      <c r="LQ609"/>
      <c r="LR609"/>
      <c r="LS609"/>
      <c r="LT609"/>
      <c r="LU609"/>
      <c r="LV609"/>
      <c r="LW609"/>
      <c r="LX609"/>
      <c r="LY609"/>
      <c r="LZ609"/>
      <c r="MA609"/>
      <c r="MB609"/>
      <c r="MC609"/>
      <c r="MD609"/>
      <c r="ME609"/>
      <c r="MF609"/>
      <c r="MG609"/>
      <c r="MH609"/>
      <c r="MI609"/>
      <c r="MJ609"/>
      <c r="MK609"/>
      <c r="ML609"/>
      <c r="MM609"/>
      <c r="MN609"/>
      <c r="MO609"/>
      <c r="MP609"/>
      <c r="MQ609"/>
      <c r="MR609"/>
      <c r="MS609"/>
      <c r="MT609"/>
      <c r="MU609"/>
      <c r="MV609"/>
      <c r="MW609"/>
      <c r="MX609"/>
      <c r="MY609"/>
      <c r="MZ609"/>
      <c r="NA609"/>
      <c r="NB609"/>
      <c r="NC609"/>
      <c r="ND609"/>
      <c r="NE609"/>
      <c r="NF609"/>
      <c r="NG609"/>
      <c r="NH609"/>
      <c r="NI609"/>
      <c r="NJ609"/>
      <c r="NK609"/>
      <c r="NL609"/>
      <c r="NM609"/>
      <c r="NN609"/>
      <c r="NO609"/>
      <c r="NP609"/>
      <c r="NQ609"/>
      <c r="NR609"/>
      <c r="NS609"/>
      <c r="NT609"/>
      <c r="NU609"/>
      <c r="NV609"/>
      <c r="NW609"/>
      <c r="NX609"/>
      <c r="NY609"/>
      <c r="NZ609"/>
      <c r="OA609"/>
      <c r="OB609"/>
      <c r="OC609"/>
      <c r="OD609"/>
      <c r="OE609"/>
      <c r="OF609"/>
      <c r="OG609"/>
      <c r="OH609"/>
      <c r="OI609"/>
      <c r="OJ609"/>
      <c r="OK609"/>
      <c r="OL609"/>
      <c r="OM609"/>
      <c r="ON609"/>
      <c r="OO609"/>
      <c r="OP609"/>
      <c r="OQ609"/>
      <c r="OR609"/>
      <c r="OS609"/>
      <c r="OT609"/>
      <c r="OU609"/>
      <c r="OV609"/>
      <c r="OW609"/>
      <c r="OX609"/>
      <c r="OY609"/>
      <c r="OZ609"/>
      <c r="PA609"/>
      <c r="PB609"/>
      <c r="PC609"/>
      <c r="PD609"/>
      <c r="PE609"/>
      <c r="PF609"/>
      <c r="PG609"/>
      <c r="PH609"/>
      <c r="PI609"/>
      <c r="PJ609"/>
      <c r="PK609"/>
      <c r="PL609"/>
      <c r="PM609"/>
      <c r="PN609"/>
      <c r="PO609"/>
      <c r="PP609"/>
      <c r="PQ609"/>
      <c r="PR609"/>
      <c r="PS609"/>
      <c r="PT609"/>
      <c r="PU609"/>
      <c r="PV609"/>
      <c r="PW609"/>
      <c r="PX609"/>
      <c r="PY609"/>
      <c r="PZ609"/>
      <c r="QA609"/>
      <c r="QB609"/>
      <c r="QC609"/>
      <c r="QD609"/>
      <c r="QE609"/>
      <c r="QF609"/>
      <c r="QG609"/>
      <c r="QH609"/>
      <c r="QI609"/>
      <c r="QJ609"/>
      <c r="QK609"/>
      <c r="QL609"/>
      <c r="QM609"/>
      <c r="QN609"/>
      <c r="QO609"/>
      <c r="QP609"/>
      <c r="QQ609"/>
      <c r="QR609"/>
      <c r="QS609"/>
      <c r="QT609"/>
      <c r="QU609"/>
      <c r="QV609"/>
      <c r="QW609"/>
      <c r="QX609"/>
      <c r="QY609"/>
      <c r="QZ609"/>
      <c r="RA609"/>
      <c r="RB609"/>
      <c r="RC609"/>
      <c r="RD609"/>
      <c r="RE609"/>
      <c r="RF609"/>
      <c r="RG609"/>
      <c r="RH609"/>
      <c r="RI609"/>
      <c r="RJ609"/>
      <c r="RK609"/>
      <c r="RL609"/>
      <c r="RM609"/>
      <c r="RN609"/>
      <c r="RO609"/>
      <c r="RP609"/>
      <c r="RQ609"/>
      <c r="RR609"/>
      <c r="RS609"/>
      <c r="RT609"/>
      <c r="RU609"/>
      <c r="RV609"/>
      <c r="RW609"/>
      <c r="RX609"/>
      <c r="RY609"/>
      <c r="RZ609"/>
      <c r="SA609"/>
      <c r="SB609"/>
      <c r="SC609"/>
      <c r="SD609"/>
      <c r="SE609"/>
      <c r="SF609"/>
      <c r="SG609"/>
      <c r="SH609"/>
      <c r="SI609"/>
      <c r="SJ609"/>
      <c r="SK609"/>
      <c r="SL609"/>
      <c r="SM609"/>
      <c r="SN609"/>
      <c r="SO609"/>
      <c r="SP609"/>
      <c r="SQ609"/>
      <c r="SR609"/>
      <c r="SS609"/>
      <c r="ST609"/>
      <c r="SU609"/>
      <c r="SV609"/>
      <c r="SW609"/>
      <c r="SX609"/>
      <c r="SY609"/>
      <c r="SZ609"/>
      <c r="TA609"/>
      <c r="TB609"/>
      <c r="TC609"/>
      <c r="TD609"/>
      <c r="TE609"/>
      <c r="TF609"/>
      <c r="TG609"/>
      <c r="TH609"/>
      <c r="TI609"/>
      <c r="TJ609"/>
      <c r="TK609"/>
      <c r="TL609"/>
      <c r="TM609"/>
      <c r="TN609"/>
      <c r="TO609"/>
      <c r="TP609"/>
      <c r="TQ609"/>
      <c r="TR609"/>
      <c r="TS609"/>
      <c r="TT609"/>
      <c r="TU609"/>
      <c r="TV609"/>
      <c r="TW609"/>
      <c r="TX609"/>
      <c r="TY609"/>
      <c r="TZ609"/>
      <c r="UA609"/>
      <c r="UB609"/>
      <c r="UC609"/>
      <c r="UD609"/>
      <c r="UE609"/>
      <c r="UF609"/>
      <c r="UG609"/>
      <c r="UH609"/>
      <c r="UI609"/>
      <c r="UJ609"/>
      <c r="UK609"/>
      <c r="UL609"/>
      <c r="UM609"/>
      <c r="UN609"/>
      <c r="UO609"/>
      <c r="UP609"/>
      <c r="UQ609"/>
      <c r="UR609"/>
      <c r="US609"/>
      <c r="UT609"/>
      <c r="UU609"/>
      <c r="UV609"/>
      <c r="UW609"/>
      <c r="UX609"/>
      <c r="UY609"/>
      <c r="UZ609"/>
      <c r="VA609"/>
      <c r="VB609"/>
      <c r="VC609"/>
      <c r="VD609"/>
      <c r="VE609"/>
      <c r="VF609"/>
      <c r="VG609"/>
      <c r="VH609"/>
      <c r="VI609"/>
      <c r="VJ609"/>
      <c r="VK609"/>
      <c r="VL609"/>
      <c r="VM609"/>
      <c r="VN609"/>
      <c r="VO609"/>
      <c r="VP609"/>
      <c r="VQ609"/>
      <c r="VR609"/>
      <c r="VS609"/>
      <c r="VT609"/>
      <c r="VU609"/>
      <c r="VV609"/>
      <c r="VW609"/>
      <c r="VX609"/>
      <c r="VY609"/>
      <c r="VZ609"/>
      <c r="WA609"/>
      <c r="WB609"/>
      <c r="WC609"/>
      <c r="WD609"/>
      <c r="WE609"/>
      <c r="WF609"/>
      <c r="WG609"/>
      <c r="WH609"/>
      <c r="WI609"/>
      <c r="WJ609"/>
      <c r="WK609"/>
      <c r="WL609"/>
      <c r="WM609"/>
      <c r="WN609"/>
      <c r="WO609"/>
      <c r="WP609"/>
      <c r="WQ609"/>
      <c r="WR609"/>
      <c r="WS609"/>
      <c r="WT609"/>
      <c r="WU609"/>
      <c r="WV609"/>
      <c r="WW609"/>
      <c r="WX609"/>
      <c r="WY609"/>
      <c r="WZ609"/>
      <c r="XA609"/>
      <c r="XB609"/>
      <c r="XC609"/>
      <c r="XD609"/>
      <c r="XE609"/>
      <c r="XF609"/>
      <c r="XG609"/>
      <c r="XH609"/>
      <c r="XI609"/>
      <c r="XJ609"/>
      <c r="XK609"/>
      <c r="XL609"/>
      <c r="XM609"/>
      <c r="XN609"/>
      <c r="XO609"/>
      <c r="XP609"/>
      <c r="XQ609"/>
      <c r="XR609"/>
      <c r="XS609"/>
      <c r="XT609"/>
      <c r="XU609"/>
      <c r="XV609"/>
      <c r="XW609"/>
      <c r="XX609"/>
      <c r="XY609"/>
      <c r="XZ609"/>
      <c r="YA609"/>
      <c r="YB609"/>
      <c r="YC609"/>
      <c r="YD609"/>
      <c r="YE609"/>
      <c r="YF609"/>
      <c r="YG609"/>
      <c r="YH609"/>
      <c r="YI609"/>
      <c r="YJ609"/>
      <c r="YK609"/>
      <c r="YL609"/>
      <c r="YM609"/>
      <c r="YN609"/>
      <c r="YO609"/>
      <c r="YP609"/>
      <c r="YQ609"/>
      <c r="YR609"/>
      <c r="YS609"/>
      <c r="YT609"/>
      <c r="YU609"/>
      <c r="YV609"/>
      <c r="YW609"/>
      <c r="YX609"/>
      <c r="YY609"/>
      <c r="YZ609"/>
      <c r="ZA609"/>
      <c r="ZB609"/>
      <c r="ZC609"/>
      <c r="ZD609"/>
      <c r="ZE609"/>
      <c r="ZF609"/>
      <c r="ZG609"/>
      <c r="ZH609"/>
      <c r="ZI609"/>
      <c r="ZJ609"/>
      <c r="ZK609"/>
      <c r="ZL609"/>
      <c r="ZM609"/>
      <c r="ZN609"/>
      <c r="ZO609"/>
      <c r="ZP609"/>
      <c r="ZQ609"/>
      <c r="ZR609"/>
      <c r="ZS609"/>
      <c r="ZT609"/>
      <c r="ZU609"/>
      <c r="ZV609"/>
      <c r="ZW609"/>
      <c r="ZX609"/>
      <c r="ZY609"/>
      <c r="ZZ609"/>
      <c r="AAA609"/>
      <c r="AAB609"/>
      <c r="AAC609"/>
      <c r="AAD609"/>
      <c r="AAE609"/>
      <c r="AAF609"/>
      <c r="AAG609"/>
      <c r="AAH609"/>
      <c r="AAI609"/>
      <c r="AAJ609"/>
      <c r="AAK609"/>
      <c r="AAL609"/>
      <c r="AAM609"/>
      <c r="AAN609"/>
      <c r="AAO609"/>
      <c r="AAP609"/>
      <c r="AAQ609"/>
      <c r="AAR609"/>
      <c r="AAS609"/>
      <c r="AAT609"/>
      <c r="AAU609"/>
      <c r="AAV609"/>
      <c r="AAW609"/>
      <c r="AAX609"/>
      <c r="AAY609"/>
      <c r="AAZ609"/>
      <c r="ABA609"/>
      <c r="ABB609"/>
      <c r="ABC609"/>
      <c r="ABD609"/>
      <c r="ABE609"/>
      <c r="ABF609"/>
      <c r="ABG609"/>
      <c r="ABH609"/>
      <c r="ABI609"/>
      <c r="ABJ609"/>
      <c r="ABK609"/>
      <c r="ABL609"/>
      <c r="ABM609"/>
      <c r="ABN609"/>
      <c r="ABO609"/>
      <c r="ABP609"/>
      <c r="ABQ609"/>
      <c r="ABR609"/>
      <c r="ABS609"/>
      <c r="ABT609"/>
      <c r="ABU609"/>
      <c r="ABV609"/>
      <c r="ABW609"/>
      <c r="ABX609"/>
      <c r="ABY609"/>
      <c r="ABZ609"/>
      <c r="ACA609"/>
      <c r="ACB609"/>
      <c r="ACC609"/>
      <c r="ACD609"/>
      <c r="ACE609"/>
      <c r="ACF609"/>
      <c r="ACG609"/>
      <c r="ACH609"/>
      <c r="ACI609"/>
      <c r="ACJ609"/>
      <c r="ACK609"/>
      <c r="ACL609"/>
      <c r="ACM609"/>
      <c r="ACN609"/>
      <c r="ACO609"/>
      <c r="ACP609"/>
      <c r="ACQ609"/>
      <c r="ACR609"/>
      <c r="ACS609"/>
      <c r="ACT609"/>
      <c r="ACU609"/>
      <c r="ACV609"/>
      <c r="ACW609"/>
      <c r="ACX609"/>
      <c r="ACY609"/>
      <c r="ACZ609"/>
      <c r="ADA609"/>
      <c r="ADB609"/>
      <c r="ADC609"/>
      <c r="ADD609"/>
      <c r="ADE609"/>
      <c r="ADF609"/>
      <c r="ADG609"/>
      <c r="ADH609"/>
      <c r="ADI609"/>
      <c r="ADJ609"/>
      <c r="ADK609"/>
      <c r="ADL609"/>
      <c r="ADM609"/>
      <c r="ADN609"/>
      <c r="ADO609"/>
      <c r="ADP609"/>
      <c r="ADQ609"/>
      <c r="ADR609"/>
      <c r="ADS609"/>
      <c r="ADT609"/>
      <c r="ADU609"/>
      <c r="ADV609"/>
      <c r="ADW609"/>
      <c r="ADX609"/>
      <c r="ADY609"/>
      <c r="ADZ609"/>
      <c r="AEA609"/>
      <c r="AEB609"/>
      <c r="AEC609"/>
      <c r="AED609"/>
      <c r="AEE609"/>
      <c r="AEF609"/>
      <c r="AEG609"/>
      <c r="AEH609"/>
      <c r="AEI609"/>
      <c r="AEJ609"/>
      <c r="AEK609"/>
      <c r="AEL609"/>
      <c r="AEM609"/>
      <c r="AEN609"/>
      <c r="AEO609"/>
      <c r="AEP609"/>
      <c r="AEQ609"/>
      <c r="AER609"/>
      <c r="AES609"/>
      <c r="AET609"/>
      <c r="AEU609"/>
      <c r="AEV609"/>
      <c r="AEW609"/>
      <c r="AEX609"/>
      <c r="AEY609"/>
      <c r="AEZ609"/>
      <c r="AFA609"/>
      <c r="AFB609"/>
      <c r="AFC609"/>
      <c r="AFD609"/>
      <c r="AFE609"/>
      <c r="AFF609"/>
      <c r="AFG609"/>
      <c r="AFH609"/>
      <c r="AFI609"/>
      <c r="AFJ609"/>
      <c r="AFK609"/>
      <c r="AFL609"/>
      <c r="AFM609"/>
      <c r="AFN609"/>
      <c r="AFO609"/>
      <c r="AFP609"/>
      <c r="AFQ609"/>
      <c r="AFR609"/>
      <c r="AFS609"/>
      <c r="AFT609"/>
      <c r="AFU609"/>
      <c r="AFV609"/>
      <c r="AFW609"/>
      <c r="AFX609"/>
      <c r="AFY609"/>
      <c r="AFZ609"/>
      <c r="AGA609"/>
      <c r="AGB609"/>
      <c r="AGC609"/>
      <c r="AGD609"/>
      <c r="AGE609"/>
      <c r="AGF609"/>
      <c r="AGG609"/>
      <c r="AGH609"/>
      <c r="AGI609"/>
      <c r="AGJ609"/>
      <c r="AGK609"/>
      <c r="AGL609"/>
      <c r="AGM609"/>
      <c r="AGN609"/>
      <c r="AGO609"/>
      <c r="AGP609"/>
      <c r="AGQ609"/>
      <c r="AGR609"/>
      <c r="AGS609"/>
      <c r="AGT609"/>
      <c r="AGU609"/>
      <c r="AGV609"/>
      <c r="AGW609"/>
      <c r="AGX609"/>
      <c r="AGY609"/>
      <c r="AGZ609"/>
      <c r="AHA609"/>
      <c r="AHB609"/>
      <c r="AHC609"/>
      <c r="AHD609"/>
      <c r="AHE609"/>
      <c r="AHF609"/>
      <c r="AHG609"/>
      <c r="AHH609"/>
      <c r="AHI609"/>
      <c r="AHJ609"/>
      <c r="AHK609"/>
      <c r="AHL609"/>
      <c r="AHM609"/>
      <c r="AHN609"/>
      <c r="AHO609"/>
      <c r="AHP609"/>
      <c r="AHQ609"/>
      <c r="AHR609"/>
      <c r="AHS609"/>
      <c r="AHT609"/>
      <c r="AHU609"/>
      <c r="AHV609"/>
      <c r="AHW609"/>
      <c r="AHX609"/>
      <c r="AHY609"/>
      <c r="AHZ609"/>
      <c r="AIA609"/>
      <c r="AIB609"/>
      <c r="AIC609"/>
      <c r="AID609"/>
      <c r="AIE609"/>
      <c r="AIF609"/>
      <c r="AIG609"/>
      <c r="AIH609"/>
      <c r="AII609"/>
      <c r="AIJ609"/>
      <c r="AIK609"/>
      <c r="AIL609"/>
      <c r="AIM609"/>
      <c r="AIN609"/>
      <c r="AIO609"/>
      <c r="AIP609"/>
      <c r="AIQ609"/>
      <c r="AIR609"/>
      <c r="AIS609"/>
      <c r="AIT609"/>
      <c r="AIU609"/>
      <c r="AIV609"/>
      <c r="AIW609"/>
      <c r="AIX609"/>
      <c r="AIY609"/>
      <c r="AIZ609"/>
      <c r="AJA609"/>
      <c r="AJB609"/>
      <c r="AJC609"/>
      <c r="AJD609"/>
      <c r="AJE609"/>
      <c r="AJF609"/>
      <c r="AJG609"/>
      <c r="AJH609"/>
      <c r="AJI609"/>
      <c r="AJJ609"/>
      <c r="AJK609"/>
      <c r="AJL609"/>
      <c r="AJM609"/>
      <c r="AJN609"/>
      <c r="AJO609"/>
      <c r="AJP609"/>
      <c r="AJQ609"/>
      <c r="AJR609"/>
      <c r="AJS609"/>
      <c r="AJT609"/>
      <c r="AJU609"/>
      <c r="AJV609"/>
      <c r="AJW609"/>
      <c r="AJX609"/>
      <c r="AJY609"/>
      <c r="AJZ609"/>
      <c r="AKA609"/>
      <c r="AKB609"/>
      <c r="AKC609"/>
      <c r="AKD609"/>
      <c r="AKE609"/>
      <c r="AKF609"/>
      <c r="AKG609"/>
      <c r="AKH609"/>
      <c r="AKI609"/>
      <c r="AKJ609"/>
      <c r="AKK609"/>
      <c r="AKL609"/>
      <c r="AKM609"/>
      <c r="AKN609"/>
      <c r="AKO609"/>
      <c r="AKP609"/>
      <c r="AKQ609"/>
      <c r="AKR609"/>
      <c r="AKS609"/>
      <c r="AKT609"/>
      <c r="AKU609"/>
      <c r="AKV609"/>
      <c r="AKW609"/>
      <c r="AKX609"/>
      <c r="AKY609"/>
      <c r="AKZ609"/>
      <c r="ALA609"/>
      <c r="ALB609"/>
      <c r="ALC609"/>
      <c r="ALD609"/>
      <c r="ALE609"/>
      <c r="ALF609"/>
      <c r="ALG609"/>
      <c r="ALH609"/>
      <c r="ALI609"/>
      <c r="ALJ609"/>
      <c r="ALK609"/>
      <c r="ALL609"/>
      <c r="ALM609"/>
      <c r="ALN609"/>
      <c r="ALO609"/>
      <c r="ALP609"/>
      <c r="ALQ609"/>
      <c r="ALR609"/>
      <c r="ALS609"/>
      <c r="ALT609"/>
      <c r="ALU609"/>
      <c r="ALV609"/>
      <c r="ALW609"/>
      <c r="ALX609"/>
      <c r="ALY609"/>
      <c r="ALZ609"/>
      <c r="AMA609"/>
      <c r="AMB609"/>
      <c r="AMC609"/>
      <c r="AMD609"/>
      <c r="AME609"/>
      <c r="AMF609"/>
      <c r="AMG609"/>
      <c r="AMH609"/>
      <c r="AMI609"/>
      <c r="AMJ609"/>
      <c r="AMK609"/>
      <c r="AML609"/>
      <c r="AMM609"/>
    </row>
    <row r="610" spans="1:1027" ht="23.25" customHeight="1">
      <c r="A610" s="655"/>
      <c r="B610" s="655"/>
      <c r="C610" s="263"/>
      <c r="D610" s="263">
        <v>4170</v>
      </c>
      <c r="E610" s="654" t="s">
        <v>237</v>
      </c>
      <c r="F610" s="654"/>
      <c r="G610" s="265">
        <v>5000</v>
      </c>
      <c r="H610" s="265">
        <v>5000</v>
      </c>
      <c r="I610" s="266">
        <v>0</v>
      </c>
      <c r="J610" s="259">
        <f t="shared" si="69"/>
        <v>0</v>
      </c>
      <c r="K610" s="259">
        <f t="shared" si="70"/>
        <v>100</v>
      </c>
      <c r="L610" s="313"/>
      <c r="M610" s="313"/>
      <c r="N610" s="313"/>
      <c r="P610" s="267">
        <f t="shared" si="73"/>
        <v>0</v>
      </c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  <c r="IW610"/>
      <c r="IX610"/>
      <c r="IY610"/>
      <c r="IZ610"/>
      <c r="JA610"/>
      <c r="JB610"/>
      <c r="JC610"/>
      <c r="JD610"/>
      <c r="JE610"/>
      <c r="JF610"/>
      <c r="JG610"/>
      <c r="JH610"/>
      <c r="JI610"/>
      <c r="JJ610"/>
      <c r="JK610"/>
      <c r="JL610"/>
      <c r="JM610"/>
      <c r="JN610"/>
      <c r="JO610"/>
      <c r="JP610"/>
      <c r="JQ610"/>
      <c r="JR610"/>
      <c r="JS610"/>
      <c r="JT610"/>
      <c r="JU610"/>
      <c r="JV610"/>
      <c r="JW610"/>
      <c r="JX610"/>
      <c r="JY610"/>
      <c r="JZ610"/>
      <c r="KA610"/>
      <c r="KB610"/>
      <c r="KC610"/>
      <c r="KD610"/>
      <c r="KE610"/>
      <c r="KF610"/>
      <c r="KG610"/>
      <c r="KH610"/>
      <c r="KI610"/>
      <c r="KJ610"/>
      <c r="KK610"/>
      <c r="KL610"/>
      <c r="KM610"/>
      <c r="KN610"/>
      <c r="KO610"/>
      <c r="KP610"/>
      <c r="KQ610"/>
      <c r="KR610"/>
      <c r="KS610"/>
      <c r="KT610"/>
      <c r="KU610"/>
      <c r="KV610"/>
      <c r="KW610"/>
      <c r="KX610"/>
      <c r="KY610"/>
      <c r="KZ610"/>
      <c r="LA610"/>
      <c r="LB610"/>
      <c r="LC610"/>
      <c r="LD610"/>
      <c r="LE610"/>
      <c r="LF610"/>
      <c r="LG610"/>
      <c r="LH610"/>
      <c r="LI610"/>
      <c r="LJ610"/>
      <c r="LK610"/>
      <c r="LL610"/>
      <c r="LM610"/>
      <c r="LN610"/>
      <c r="LO610"/>
      <c r="LP610"/>
      <c r="LQ610"/>
      <c r="LR610"/>
      <c r="LS610"/>
      <c r="LT610"/>
      <c r="LU610"/>
      <c r="LV610"/>
      <c r="LW610"/>
      <c r="LX610"/>
      <c r="LY610"/>
      <c r="LZ610"/>
      <c r="MA610"/>
      <c r="MB610"/>
      <c r="MC610"/>
      <c r="MD610"/>
      <c r="ME610"/>
      <c r="MF610"/>
      <c r="MG610"/>
      <c r="MH610"/>
      <c r="MI610"/>
      <c r="MJ610"/>
      <c r="MK610"/>
      <c r="ML610"/>
      <c r="MM610"/>
      <c r="MN610"/>
      <c r="MO610"/>
      <c r="MP610"/>
      <c r="MQ610"/>
      <c r="MR610"/>
      <c r="MS610"/>
      <c r="MT610"/>
      <c r="MU610"/>
      <c r="MV610"/>
      <c r="MW610"/>
      <c r="MX610"/>
      <c r="MY610"/>
      <c r="MZ610"/>
      <c r="NA610"/>
      <c r="NB610"/>
      <c r="NC610"/>
      <c r="ND610"/>
      <c r="NE610"/>
      <c r="NF610"/>
      <c r="NG610"/>
      <c r="NH610"/>
      <c r="NI610"/>
      <c r="NJ610"/>
      <c r="NK610"/>
      <c r="NL610"/>
      <c r="NM610"/>
      <c r="NN610"/>
      <c r="NO610"/>
      <c r="NP610"/>
      <c r="NQ610"/>
      <c r="NR610"/>
      <c r="NS610"/>
      <c r="NT610"/>
      <c r="NU610"/>
      <c r="NV610"/>
      <c r="NW610"/>
      <c r="NX610"/>
      <c r="NY610"/>
      <c r="NZ610"/>
      <c r="OA610"/>
      <c r="OB610"/>
      <c r="OC610"/>
      <c r="OD610"/>
      <c r="OE610"/>
      <c r="OF610"/>
      <c r="OG610"/>
      <c r="OH610"/>
      <c r="OI610"/>
      <c r="OJ610"/>
      <c r="OK610"/>
      <c r="OL610"/>
      <c r="OM610"/>
      <c r="ON610"/>
      <c r="OO610"/>
      <c r="OP610"/>
      <c r="OQ610"/>
      <c r="OR610"/>
      <c r="OS610"/>
      <c r="OT610"/>
      <c r="OU610"/>
      <c r="OV610"/>
      <c r="OW610"/>
      <c r="OX610"/>
      <c r="OY610"/>
      <c r="OZ610"/>
      <c r="PA610"/>
      <c r="PB610"/>
      <c r="PC610"/>
      <c r="PD610"/>
      <c r="PE610"/>
      <c r="PF610"/>
      <c r="PG610"/>
      <c r="PH610"/>
      <c r="PI610"/>
      <c r="PJ610"/>
      <c r="PK610"/>
      <c r="PL610"/>
      <c r="PM610"/>
      <c r="PN610"/>
      <c r="PO610"/>
      <c r="PP610"/>
      <c r="PQ610"/>
      <c r="PR610"/>
      <c r="PS610"/>
      <c r="PT610"/>
      <c r="PU610"/>
      <c r="PV610"/>
      <c r="PW610"/>
      <c r="PX610"/>
      <c r="PY610"/>
      <c r="PZ610"/>
      <c r="QA610"/>
      <c r="QB610"/>
      <c r="QC610"/>
      <c r="QD610"/>
      <c r="QE610"/>
      <c r="QF610"/>
      <c r="QG610"/>
      <c r="QH610"/>
      <c r="QI610"/>
      <c r="QJ610"/>
      <c r="QK610"/>
      <c r="QL610"/>
      <c r="QM610"/>
      <c r="QN610"/>
      <c r="QO610"/>
      <c r="QP610"/>
      <c r="QQ610"/>
      <c r="QR610"/>
      <c r="QS610"/>
      <c r="QT610"/>
      <c r="QU610"/>
      <c r="QV610"/>
      <c r="QW610"/>
      <c r="QX610"/>
      <c r="QY610"/>
      <c r="QZ610"/>
      <c r="RA610"/>
      <c r="RB610"/>
      <c r="RC610"/>
      <c r="RD610"/>
      <c r="RE610"/>
      <c r="RF610"/>
      <c r="RG610"/>
      <c r="RH610"/>
      <c r="RI610"/>
      <c r="RJ610"/>
      <c r="RK610"/>
      <c r="RL610"/>
      <c r="RM610"/>
      <c r="RN610"/>
      <c r="RO610"/>
      <c r="RP610"/>
      <c r="RQ610"/>
      <c r="RR610"/>
      <c r="RS610"/>
      <c r="RT610"/>
      <c r="RU610"/>
      <c r="RV610"/>
      <c r="RW610"/>
      <c r="RX610"/>
      <c r="RY610"/>
      <c r="RZ610"/>
      <c r="SA610"/>
      <c r="SB610"/>
      <c r="SC610"/>
      <c r="SD610"/>
      <c r="SE610"/>
      <c r="SF610"/>
      <c r="SG610"/>
      <c r="SH610"/>
      <c r="SI610"/>
      <c r="SJ610"/>
      <c r="SK610"/>
      <c r="SL610"/>
      <c r="SM610"/>
      <c r="SN610"/>
      <c r="SO610"/>
      <c r="SP610"/>
      <c r="SQ610"/>
      <c r="SR610"/>
      <c r="SS610"/>
      <c r="ST610"/>
      <c r="SU610"/>
      <c r="SV610"/>
      <c r="SW610"/>
      <c r="SX610"/>
      <c r="SY610"/>
      <c r="SZ610"/>
      <c r="TA610"/>
      <c r="TB610"/>
      <c r="TC610"/>
      <c r="TD610"/>
      <c r="TE610"/>
      <c r="TF610"/>
      <c r="TG610"/>
      <c r="TH610"/>
      <c r="TI610"/>
      <c r="TJ610"/>
      <c r="TK610"/>
      <c r="TL610"/>
      <c r="TM610"/>
      <c r="TN610"/>
      <c r="TO610"/>
      <c r="TP610"/>
      <c r="TQ610"/>
      <c r="TR610"/>
      <c r="TS610"/>
      <c r="TT610"/>
      <c r="TU610"/>
      <c r="TV610"/>
      <c r="TW610"/>
      <c r="TX610"/>
      <c r="TY610"/>
      <c r="TZ610"/>
      <c r="UA610"/>
      <c r="UB610"/>
      <c r="UC610"/>
      <c r="UD610"/>
      <c r="UE610"/>
      <c r="UF610"/>
      <c r="UG610"/>
      <c r="UH610"/>
      <c r="UI610"/>
      <c r="UJ610"/>
      <c r="UK610"/>
      <c r="UL610"/>
      <c r="UM610"/>
      <c r="UN610"/>
      <c r="UO610"/>
      <c r="UP610"/>
      <c r="UQ610"/>
      <c r="UR610"/>
      <c r="US610"/>
      <c r="UT610"/>
      <c r="UU610"/>
      <c r="UV610"/>
      <c r="UW610"/>
      <c r="UX610"/>
      <c r="UY610"/>
      <c r="UZ610"/>
      <c r="VA610"/>
      <c r="VB610"/>
      <c r="VC610"/>
      <c r="VD610"/>
      <c r="VE610"/>
      <c r="VF610"/>
      <c r="VG610"/>
      <c r="VH610"/>
      <c r="VI610"/>
      <c r="VJ610"/>
      <c r="VK610"/>
      <c r="VL610"/>
      <c r="VM610"/>
      <c r="VN610"/>
      <c r="VO610"/>
      <c r="VP610"/>
      <c r="VQ610"/>
      <c r="VR610"/>
      <c r="VS610"/>
      <c r="VT610"/>
      <c r="VU610"/>
      <c r="VV610"/>
      <c r="VW610"/>
      <c r="VX610"/>
      <c r="VY610"/>
      <c r="VZ610"/>
      <c r="WA610"/>
      <c r="WB610"/>
      <c r="WC610"/>
      <c r="WD610"/>
      <c r="WE610"/>
      <c r="WF610"/>
      <c r="WG610"/>
      <c r="WH610"/>
      <c r="WI610"/>
      <c r="WJ610"/>
      <c r="WK610"/>
      <c r="WL610"/>
      <c r="WM610"/>
      <c r="WN610"/>
      <c r="WO610"/>
      <c r="WP610"/>
      <c r="WQ610"/>
      <c r="WR610"/>
      <c r="WS610"/>
      <c r="WT610"/>
      <c r="WU610"/>
      <c r="WV610"/>
      <c r="WW610"/>
      <c r="WX610"/>
      <c r="WY610"/>
      <c r="WZ610"/>
      <c r="XA610"/>
      <c r="XB610"/>
      <c r="XC610"/>
      <c r="XD610"/>
      <c r="XE610"/>
      <c r="XF610"/>
      <c r="XG610"/>
      <c r="XH610"/>
      <c r="XI610"/>
      <c r="XJ610"/>
      <c r="XK610"/>
      <c r="XL610"/>
      <c r="XM610"/>
      <c r="XN610"/>
      <c r="XO610"/>
      <c r="XP610"/>
      <c r="XQ610"/>
      <c r="XR610"/>
      <c r="XS610"/>
      <c r="XT610"/>
      <c r="XU610"/>
      <c r="XV610"/>
      <c r="XW610"/>
      <c r="XX610"/>
      <c r="XY610"/>
      <c r="XZ610"/>
      <c r="YA610"/>
      <c r="YB610"/>
      <c r="YC610"/>
      <c r="YD610"/>
      <c r="YE610"/>
      <c r="YF610"/>
      <c r="YG610"/>
      <c r="YH610"/>
      <c r="YI610"/>
      <c r="YJ610"/>
      <c r="YK610"/>
      <c r="YL610"/>
      <c r="YM610"/>
      <c r="YN610"/>
      <c r="YO610"/>
      <c r="YP610"/>
      <c r="YQ610"/>
      <c r="YR610"/>
      <c r="YS610"/>
      <c r="YT610"/>
      <c r="YU610"/>
      <c r="YV610"/>
      <c r="YW610"/>
      <c r="YX610"/>
      <c r="YY610"/>
      <c r="YZ610"/>
      <c r="ZA610"/>
      <c r="ZB610"/>
      <c r="ZC610"/>
      <c r="ZD610"/>
      <c r="ZE610"/>
      <c r="ZF610"/>
      <c r="ZG610"/>
      <c r="ZH610"/>
      <c r="ZI610"/>
      <c r="ZJ610"/>
      <c r="ZK610"/>
      <c r="ZL610"/>
      <c r="ZM610"/>
      <c r="ZN610"/>
      <c r="ZO610"/>
      <c r="ZP610"/>
      <c r="ZQ610"/>
      <c r="ZR610"/>
      <c r="ZS610"/>
      <c r="ZT610"/>
      <c r="ZU610"/>
      <c r="ZV610"/>
      <c r="ZW610"/>
      <c r="ZX610"/>
      <c r="ZY610"/>
      <c r="ZZ610"/>
      <c r="AAA610"/>
      <c r="AAB610"/>
      <c r="AAC610"/>
      <c r="AAD610"/>
      <c r="AAE610"/>
      <c r="AAF610"/>
      <c r="AAG610"/>
      <c r="AAH610"/>
      <c r="AAI610"/>
      <c r="AAJ610"/>
      <c r="AAK610"/>
      <c r="AAL610"/>
      <c r="AAM610"/>
      <c r="AAN610"/>
      <c r="AAO610"/>
      <c r="AAP610"/>
      <c r="AAQ610"/>
      <c r="AAR610"/>
      <c r="AAS610"/>
      <c r="AAT610"/>
      <c r="AAU610"/>
      <c r="AAV610"/>
      <c r="AAW610"/>
      <c r="AAX610"/>
      <c r="AAY610"/>
      <c r="AAZ610"/>
      <c r="ABA610"/>
      <c r="ABB610"/>
      <c r="ABC610"/>
      <c r="ABD610"/>
      <c r="ABE610"/>
      <c r="ABF610"/>
      <c r="ABG610"/>
      <c r="ABH610"/>
      <c r="ABI610"/>
      <c r="ABJ610"/>
      <c r="ABK610"/>
      <c r="ABL610"/>
      <c r="ABM610"/>
      <c r="ABN610"/>
      <c r="ABO610"/>
      <c r="ABP610"/>
      <c r="ABQ610"/>
      <c r="ABR610"/>
      <c r="ABS610"/>
      <c r="ABT610"/>
      <c r="ABU610"/>
      <c r="ABV610"/>
      <c r="ABW610"/>
      <c r="ABX610"/>
      <c r="ABY610"/>
      <c r="ABZ610"/>
      <c r="ACA610"/>
      <c r="ACB610"/>
      <c r="ACC610"/>
      <c r="ACD610"/>
      <c r="ACE610"/>
      <c r="ACF610"/>
      <c r="ACG610"/>
      <c r="ACH610"/>
      <c r="ACI610"/>
      <c r="ACJ610"/>
      <c r="ACK610"/>
      <c r="ACL610"/>
      <c r="ACM610"/>
      <c r="ACN610"/>
      <c r="ACO610"/>
      <c r="ACP610"/>
      <c r="ACQ610"/>
      <c r="ACR610"/>
      <c r="ACS610"/>
      <c r="ACT610"/>
      <c r="ACU610"/>
      <c r="ACV610"/>
      <c r="ACW610"/>
      <c r="ACX610"/>
      <c r="ACY610"/>
      <c r="ACZ610"/>
      <c r="ADA610"/>
      <c r="ADB610"/>
      <c r="ADC610"/>
      <c r="ADD610"/>
      <c r="ADE610"/>
      <c r="ADF610"/>
      <c r="ADG610"/>
      <c r="ADH610"/>
      <c r="ADI610"/>
      <c r="ADJ610"/>
      <c r="ADK610"/>
      <c r="ADL610"/>
      <c r="ADM610"/>
      <c r="ADN610"/>
      <c r="ADO610"/>
      <c r="ADP610"/>
      <c r="ADQ610"/>
      <c r="ADR610"/>
      <c r="ADS610"/>
      <c r="ADT610"/>
      <c r="ADU610"/>
      <c r="ADV610"/>
      <c r="ADW610"/>
      <c r="ADX610"/>
      <c r="ADY610"/>
      <c r="ADZ610"/>
      <c r="AEA610"/>
      <c r="AEB610"/>
      <c r="AEC610"/>
      <c r="AED610"/>
      <c r="AEE610"/>
      <c r="AEF610"/>
      <c r="AEG610"/>
      <c r="AEH610"/>
      <c r="AEI610"/>
      <c r="AEJ610"/>
      <c r="AEK610"/>
      <c r="AEL610"/>
      <c r="AEM610"/>
      <c r="AEN610"/>
      <c r="AEO610"/>
      <c r="AEP610"/>
      <c r="AEQ610"/>
      <c r="AER610"/>
      <c r="AES610"/>
      <c r="AET610"/>
      <c r="AEU610"/>
      <c r="AEV610"/>
      <c r="AEW610"/>
      <c r="AEX610"/>
      <c r="AEY610"/>
      <c r="AEZ610"/>
      <c r="AFA610"/>
      <c r="AFB610"/>
      <c r="AFC610"/>
      <c r="AFD610"/>
      <c r="AFE610"/>
      <c r="AFF610"/>
      <c r="AFG610"/>
      <c r="AFH610"/>
      <c r="AFI610"/>
      <c r="AFJ610"/>
      <c r="AFK610"/>
      <c r="AFL610"/>
      <c r="AFM610"/>
      <c r="AFN610"/>
      <c r="AFO610"/>
      <c r="AFP610"/>
      <c r="AFQ610"/>
      <c r="AFR610"/>
      <c r="AFS610"/>
      <c r="AFT610"/>
      <c r="AFU610"/>
      <c r="AFV610"/>
      <c r="AFW610"/>
      <c r="AFX610"/>
      <c r="AFY610"/>
      <c r="AFZ610"/>
      <c r="AGA610"/>
      <c r="AGB610"/>
      <c r="AGC610"/>
      <c r="AGD610"/>
      <c r="AGE610"/>
      <c r="AGF610"/>
      <c r="AGG610"/>
      <c r="AGH610"/>
      <c r="AGI610"/>
      <c r="AGJ610"/>
      <c r="AGK610"/>
      <c r="AGL610"/>
      <c r="AGM610"/>
      <c r="AGN610"/>
      <c r="AGO610"/>
      <c r="AGP610"/>
      <c r="AGQ610"/>
      <c r="AGR610"/>
      <c r="AGS610"/>
      <c r="AGT610"/>
      <c r="AGU610"/>
      <c r="AGV610"/>
      <c r="AGW610"/>
      <c r="AGX610"/>
      <c r="AGY610"/>
      <c r="AGZ610"/>
      <c r="AHA610"/>
      <c r="AHB610"/>
      <c r="AHC610"/>
      <c r="AHD610"/>
      <c r="AHE610"/>
      <c r="AHF610"/>
      <c r="AHG610"/>
      <c r="AHH610"/>
      <c r="AHI610"/>
      <c r="AHJ610"/>
      <c r="AHK610"/>
      <c r="AHL610"/>
      <c r="AHM610"/>
      <c r="AHN610"/>
      <c r="AHO610"/>
      <c r="AHP610"/>
      <c r="AHQ610"/>
      <c r="AHR610"/>
      <c r="AHS610"/>
      <c r="AHT610"/>
      <c r="AHU610"/>
      <c r="AHV610"/>
      <c r="AHW610"/>
      <c r="AHX610"/>
      <c r="AHY610"/>
      <c r="AHZ610"/>
      <c r="AIA610"/>
      <c r="AIB610"/>
      <c r="AIC610"/>
      <c r="AID610"/>
      <c r="AIE610"/>
      <c r="AIF610"/>
      <c r="AIG610"/>
      <c r="AIH610"/>
      <c r="AII610"/>
      <c r="AIJ610"/>
      <c r="AIK610"/>
      <c r="AIL610"/>
      <c r="AIM610"/>
      <c r="AIN610"/>
      <c r="AIO610"/>
      <c r="AIP610"/>
      <c r="AIQ610"/>
      <c r="AIR610"/>
      <c r="AIS610"/>
      <c r="AIT610"/>
      <c r="AIU610"/>
      <c r="AIV610"/>
      <c r="AIW610"/>
      <c r="AIX610"/>
      <c r="AIY610"/>
      <c r="AIZ610"/>
      <c r="AJA610"/>
      <c r="AJB610"/>
      <c r="AJC610"/>
      <c r="AJD610"/>
      <c r="AJE610"/>
      <c r="AJF610"/>
      <c r="AJG610"/>
      <c r="AJH610"/>
      <c r="AJI610"/>
      <c r="AJJ610"/>
      <c r="AJK610"/>
      <c r="AJL610"/>
      <c r="AJM610"/>
      <c r="AJN610"/>
      <c r="AJO610"/>
      <c r="AJP610"/>
      <c r="AJQ610"/>
      <c r="AJR610"/>
      <c r="AJS610"/>
      <c r="AJT610"/>
      <c r="AJU610"/>
      <c r="AJV610"/>
      <c r="AJW610"/>
      <c r="AJX610"/>
      <c r="AJY610"/>
      <c r="AJZ610"/>
      <c r="AKA610"/>
      <c r="AKB610"/>
      <c r="AKC610"/>
      <c r="AKD610"/>
      <c r="AKE610"/>
      <c r="AKF610"/>
      <c r="AKG610"/>
      <c r="AKH610"/>
      <c r="AKI610"/>
      <c r="AKJ610"/>
      <c r="AKK610"/>
      <c r="AKL610"/>
      <c r="AKM610"/>
      <c r="AKN610"/>
      <c r="AKO610"/>
      <c r="AKP610"/>
      <c r="AKQ610"/>
      <c r="AKR610"/>
      <c r="AKS610"/>
      <c r="AKT610"/>
      <c r="AKU610"/>
      <c r="AKV610"/>
      <c r="AKW610"/>
      <c r="AKX610"/>
      <c r="AKY610"/>
      <c r="AKZ610"/>
      <c r="ALA610"/>
      <c r="ALB610"/>
      <c r="ALC610"/>
      <c r="ALD610"/>
      <c r="ALE610"/>
      <c r="ALF610"/>
      <c r="ALG610"/>
      <c r="ALH610"/>
      <c r="ALI610"/>
      <c r="ALJ610"/>
      <c r="ALK610"/>
      <c r="ALL610"/>
      <c r="ALM610"/>
      <c r="ALN610"/>
      <c r="ALO610"/>
      <c r="ALP610"/>
      <c r="ALQ610"/>
      <c r="ALR610"/>
      <c r="ALS610"/>
      <c r="ALT610"/>
      <c r="ALU610"/>
      <c r="ALV610"/>
      <c r="ALW610"/>
      <c r="ALX610"/>
      <c r="ALY610"/>
      <c r="ALZ610"/>
      <c r="AMA610"/>
      <c r="AMB610"/>
      <c r="AMC610"/>
      <c r="AMD610"/>
      <c r="AME610"/>
      <c r="AMF610"/>
      <c r="AMG610"/>
      <c r="AMH610"/>
      <c r="AMI610"/>
      <c r="AMJ610"/>
      <c r="AMK610"/>
      <c r="AML610"/>
      <c r="AMM610"/>
    </row>
    <row r="611" spans="1:1027" ht="23.25" customHeight="1">
      <c r="A611" s="655"/>
      <c r="B611" s="655"/>
      <c r="C611" s="263"/>
      <c r="D611" s="263">
        <v>4190</v>
      </c>
      <c r="E611" s="654" t="s">
        <v>392</v>
      </c>
      <c r="F611" s="654"/>
      <c r="G611" s="265">
        <v>20000</v>
      </c>
      <c r="H611" s="265">
        <v>31453</v>
      </c>
      <c r="I611" s="266">
        <v>21843.58</v>
      </c>
      <c r="J611" s="259">
        <f t="shared" si="69"/>
        <v>69.448319715130509</v>
      </c>
      <c r="K611" s="259">
        <f t="shared" si="70"/>
        <v>157.26500000000001</v>
      </c>
      <c r="L611" s="313"/>
      <c r="M611" s="313"/>
      <c r="N611" s="313"/>
      <c r="P611" s="267">
        <f t="shared" si="73"/>
        <v>11453</v>
      </c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  <c r="IY611"/>
      <c r="IZ611"/>
      <c r="JA611"/>
      <c r="JB611"/>
      <c r="JC611"/>
      <c r="JD611"/>
      <c r="JE611"/>
      <c r="JF611"/>
      <c r="JG611"/>
      <c r="JH611"/>
      <c r="JI611"/>
      <c r="JJ611"/>
      <c r="JK611"/>
      <c r="JL611"/>
      <c r="JM611"/>
      <c r="JN611"/>
      <c r="JO611"/>
      <c r="JP611"/>
      <c r="JQ611"/>
      <c r="JR611"/>
      <c r="JS611"/>
      <c r="JT611"/>
      <c r="JU611"/>
      <c r="JV611"/>
      <c r="JW611"/>
      <c r="JX611"/>
      <c r="JY611"/>
      <c r="JZ611"/>
      <c r="KA611"/>
      <c r="KB611"/>
      <c r="KC611"/>
      <c r="KD611"/>
      <c r="KE611"/>
      <c r="KF611"/>
      <c r="KG611"/>
      <c r="KH611"/>
      <c r="KI611"/>
      <c r="KJ611"/>
      <c r="KK611"/>
      <c r="KL611"/>
      <c r="KM611"/>
      <c r="KN611"/>
      <c r="KO611"/>
      <c r="KP611"/>
      <c r="KQ611"/>
      <c r="KR611"/>
      <c r="KS611"/>
      <c r="KT611"/>
      <c r="KU611"/>
      <c r="KV611"/>
      <c r="KW611"/>
      <c r="KX611"/>
      <c r="KY611"/>
      <c r="KZ611"/>
      <c r="LA611"/>
      <c r="LB611"/>
      <c r="LC611"/>
      <c r="LD611"/>
      <c r="LE611"/>
      <c r="LF611"/>
      <c r="LG611"/>
      <c r="LH611"/>
      <c r="LI611"/>
      <c r="LJ611"/>
      <c r="LK611"/>
      <c r="LL611"/>
      <c r="LM611"/>
      <c r="LN611"/>
      <c r="LO611"/>
      <c r="LP611"/>
      <c r="LQ611"/>
      <c r="LR611"/>
      <c r="LS611"/>
      <c r="LT611"/>
      <c r="LU611"/>
      <c r="LV611"/>
      <c r="LW611"/>
      <c r="LX611"/>
      <c r="LY611"/>
      <c r="LZ611"/>
      <c r="MA611"/>
      <c r="MB611"/>
      <c r="MC611"/>
      <c r="MD611"/>
      <c r="ME611"/>
      <c r="MF611"/>
      <c r="MG611"/>
      <c r="MH611"/>
      <c r="MI611"/>
      <c r="MJ611"/>
      <c r="MK611"/>
      <c r="ML611"/>
      <c r="MM611"/>
      <c r="MN611"/>
      <c r="MO611"/>
      <c r="MP611"/>
      <c r="MQ611"/>
      <c r="MR611"/>
      <c r="MS611"/>
      <c r="MT611"/>
      <c r="MU611"/>
      <c r="MV611"/>
      <c r="MW611"/>
      <c r="MX611"/>
      <c r="MY611"/>
      <c r="MZ611"/>
      <c r="NA611"/>
      <c r="NB611"/>
      <c r="NC611"/>
      <c r="ND611"/>
      <c r="NE611"/>
      <c r="NF611"/>
      <c r="NG611"/>
      <c r="NH611"/>
      <c r="NI611"/>
      <c r="NJ611"/>
      <c r="NK611"/>
      <c r="NL611"/>
      <c r="NM611"/>
      <c r="NN611"/>
      <c r="NO611"/>
      <c r="NP611"/>
      <c r="NQ611"/>
      <c r="NR611"/>
      <c r="NS611"/>
      <c r="NT611"/>
      <c r="NU611"/>
      <c r="NV611"/>
      <c r="NW611"/>
      <c r="NX611"/>
      <c r="NY611"/>
      <c r="NZ611"/>
      <c r="OA611"/>
      <c r="OB611"/>
      <c r="OC611"/>
      <c r="OD611"/>
      <c r="OE611"/>
      <c r="OF611"/>
      <c r="OG611"/>
      <c r="OH611"/>
      <c r="OI611"/>
      <c r="OJ611"/>
      <c r="OK611"/>
      <c r="OL611"/>
      <c r="OM611"/>
      <c r="ON611"/>
      <c r="OO611"/>
      <c r="OP611"/>
      <c r="OQ611"/>
      <c r="OR611"/>
      <c r="OS611"/>
      <c r="OT611"/>
      <c r="OU611"/>
      <c r="OV611"/>
      <c r="OW611"/>
      <c r="OX611"/>
      <c r="OY611"/>
      <c r="OZ611"/>
      <c r="PA611"/>
      <c r="PB611"/>
      <c r="PC611"/>
      <c r="PD611"/>
      <c r="PE611"/>
      <c r="PF611"/>
      <c r="PG611"/>
      <c r="PH611"/>
      <c r="PI611"/>
      <c r="PJ611"/>
      <c r="PK611"/>
      <c r="PL611"/>
      <c r="PM611"/>
      <c r="PN611"/>
      <c r="PO611"/>
      <c r="PP611"/>
      <c r="PQ611"/>
      <c r="PR611"/>
      <c r="PS611"/>
      <c r="PT611"/>
      <c r="PU611"/>
      <c r="PV611"/>
      <c r="PW611"/>
      <c r="PX611"/>
      <c r="PY611"/>
      <c r="PZ611"/>
      <c r="QA611"/>
      <c r="QB611"/>
      <c r="QC611"/>
      <c r="QD611"/>
      <c r="QE611"/>
      <c r="QF611"/>
      <c r="QG611"/>
      <c r="QH611"/>
      <c r="QI611"/>
      <c r="QJ611"/>
      <c r="QK611"/>
      <c r="QL611"/>
      <c r="QM611"/>
      <c r="QN611"/>
      <c r="QO611"/>
      <c r="QP611"/>
      <c r="QQ611"/>
      <c r="QR611"/>
      <c r="QS611"/>
      <c r="QT611"/>
      <c r="QU611"/>
      <c r="QV611"/>
      <c r="QW611"/>
      <c r="QX611"/>
      <c r="QY611"/>
      <c r="QZ611"/>
      <c r="RA611"/>
      <c r="RB611"/>
      <c r="RC611"/>
      <c r="RD611"/>
      <c r="RE611"/>
      <c r="RF611"/>
      <c r="RG611"/>
      <c r="RH611"/>
      <c r="RI611"/>
      <c r="RJ611"/>
      <c r="RK611"/>
      <c r="RL611"/>
      <c r="RM611"/>
      <c r="RN611"/>
      <c r="RO611"/>
      <c r="RP611"/>
      <c r="RQ611"/>
      <c r="RR611"/>
      <c r="RS611"/>
      <c r="RT611"/>
      <c r="RU611"/>
      <c r="RV611"/>
      <c r="RW611"/>
      <c r="RX611"/>
      <c r="RY611"/>
      <c r="RZ611"/>
      <c r="SA611"/>
      <c r="SB611"/>
      <c r="SC611"/>
      <c r="SD611"/>
      <c r="SE611"/>
      <c r="SF611"/>
      <c r="SG611"/>
      <c r="SH611"/>
      <c r="SI611"/>
      <c r="SJ611"/>
      <c r="SK611"/>
      <c r="SL611"/>
      <c r="SM611"/>
      <c r="SN611"/>
      <c r="SO611"/>
      <c r="SP611"/>
      <c r="SQ611"/>
      <c r="SR611"/>
      <c r="SS611"/>
      <c r="ST611"/>
      <c r="SU611"/>
      <c r="SV611"/>
      <c r="SW611"/>
      <c r="SX611"/>
      <c r="SY611"/>
      <c r="SZ611"/>
      <c r="TA611"/>
      <c r="TB611"/>
      <c r="TC611"/>
      <c r="TD611"/>
      <c r="TE611"/>
      <c r="TF611"/>
      <c r="TG611"/>
      <c r="TH611"/>
      <c r="TI611"/>
      <c r="TJ611"/>
      <c r="TK611"/>
      <c r="TL611"/>
      <c r="TM611"/>
      <c r="TN611"/>
      <c r="TO611"/>
      <c r="TP611"/>
      <c r="TQ611"/>
      <c r="TR611"/>
      <c r="TS611"/>
      <c r="TT611"/>
      <c r="TU611"/>
      <c r="TV611"/>
      <c r="TW611"/>
      <c r="TX611"/>
      <c r="TY611"/>
      <c r="TZ611"/>
      <c r="UA611"/>
      <c r="UB611"/>
      <c r="UC611"/>
      <c r="UD611"/>
      <c r="UE611"/>
      <c r="UF611"/>
      <c r="UG611"/>
      <c r="UH611"/>
      <c r="UI611"/>
      <c r="UJ611"/>
      <c r="UK611"/>
      <c r="UL611"/>
      <c r="UM611"/>
      <c r="UN611"/>
      <c r="UO611"/>
      <c r="UP611"/>
      <c r="UQ611"/>
      <c r="UR611"/>
      <c r="US611"/>
      <c r="UT611"/>
      <c r="UU611"/>
      <c r="UV611"/>
      <c r="UW611"/>
      <c r="UX611"/>
      <c r="UY611"/>
      <c r="UZ611"/>
      <c r="VA611"/>
      <c r="VB611"/>
      <c r="VC611"/>
      <c r="VD611"/>
      <c r="VE611"/>
      <c r="VF611"/>
      <c r="VG611"/>
      <c r="VH611"/>
      <c r="VI611"/>
      <c r="VJ611"/>
      <c r="VK611"/>
      <c r="VL611"/>
      <c r="VM611"/>
      <c r="VN611"/>
      <c r="VO611"/>
      <c r="VP611"/>
      <c r="VQ611"/>
      <c r="VR611"/>
      <c r="VS611"/>
      <c r="VT611"/>
      <c r="VU611"/>
      <c r="VV611"/>
      <c r="VW611"/>
      <c r="VX611"/>
      <c r="VY611"/>
      <c r="VZ611"/>
      <c r="WA611"/>
      <c r="WB611"/>
      <c r="WC611"/>
      <c r="WD611"/>
      <c r="WE611"/>
      <c r="WF611"/>
      <c r="WG611"/>
      <c r="WH611"/>
      <c r="WI611"/>
      <c r="WJ611"/>
      <c r="WK611"/>
      <c r="WL611"/>
      <c r="WM611"/>
      <c r="WN611"/>
      <c r="WO611"/>
      <c r="WP611"/>
      <c r="WQ611"/>
      <c r="WR611"/>
      <c r="WS611"/>
      <c r="WT611"/>
      <c r="WU611"/>
      <c r="WV611"/>
      <c r="WW611"/>
      <c r="WX611"/>
      <c r="WY611"/>
      <c r="WZ611"/>
      <c r="XA611"/>
      <c r="XB611"/>
      <c r="XC611"/>
      <c r="XD611"/>
      <c r="XE611"/>
      <c r="XF611"/>
      <c r="XG611"/>
      <c r="XH611"/>
      <c r="XI611"/>
      <c r="XJ611"/>
      <c r="XK611"/>
      <c r="XL611"/>
      <c r="XM611"/>
      <c r="XN611"/>
      <c r="XO611"/>
      <c r="XP611"/>
      <c r="XQ611"/>
      <c r="XR611"/>
      <c r="XS611"/>
      <c r="XT611"/>
      <c r="XU611"/>
      <c r="XV611"/>
      <c r="XW611"/>
      <c r="XX611"/>
      <c r="XY611"/>
      <c r="XZ611"/>
      <c r="YA611"/>
      <c r="YB611"/>
      <c r="YC611"/>
      <c r="YD611"/>
      <c r="YE611"/>
      <c r="YF611"/>
      <c r="YG611"/>
      <c r="YH611"/>
      <c r="YI611"/>
      <c r="YJ611"/>
      <c r="YK611"/>
      <c r="YL611"/>
      <c r="YM611"/>
      <c r="YN611"/>
      <c r="YO611"/>
      <c r="YP611"/>
      <c r="YQ611"/>
      <c r="YR611"/>
      <c r="YS611"/>
      <c r="YT611"/>
      <c r="YU611"/>
      <c r="YV611"/>
      <c r="YW611"/>
      <c r="YX611"/>
      <c r="YY611"/>
      <c r="YZ611"/>
      <c r="ZA611"/>
      <c r="ZB611"/>
      <c r="ZC611"/>
      <c r="ZD611"/>
      <c r="ZE611"/>
      <c r="ZF611"/>
      <c r="ZG611"/>
      <c r="ZH611"/>
      <c r="ZI611"/>
      <c r="ZJ611"/>
      <c r="ZK611"/>
      <c r="ZL611"/>
      <c r="ZM611"/>
      <c r="ZN611"/>
      <c r="ZO611"/>
      <c r="ZP611"/>
      <c r="ZQ611"/>
      <c r="ZR611"/>
      <c r="ZS611"/>
      <c r="ZT611"/>
      <c r="ZU611"/>
      <c r="ZV611"/>
      <c r="ZW611"/>
      <c r="ZX611"/>
      <c r="ZY611"/>
      <c r="ZZ611"/>
      <c r="AAA611"/>
      <c r="AAB611"/>
      <c r="AAC611"/>
      <c r="AAD611"/>
      <c r="AAE611"/>
      <c r="AAF611"/>
      <c r="AAG611"/>
      <c r="AAH611"/>
      <c r="AAI611"/>
      <c r="AAJ611"/>
      <c r="AAK611"/>
      <c r="AAL611"/>
      <c r="AAM611"/>
      <c r="AAN611"/>
      <c r="AAO611"/>
      <c r="AAP611"/>
      <c r="AAQ611"/>
      <c r="AAR611"/>
      <c r="AAS611"/>
      <c r="AAT611"/>
      <c r="AAU611"/>
      <c r="AAV611"/>
      <c r="AAW611"/>
      <c r="AAX611"/>
      <c r="AAY611"/>
      <c r="AAZ611"/>
      <c r="ABA611"/>
      <c r="ABB611"/>
      <c r="ABC611"/>
      <c r="ABD611"/>
      <c r="ABE611"/>
      <c r="ABF611"/>
      <c r="ABG611"/>
      <c r="ABH611"/>
      <c r="ABI611"/>
      <c r="ABJ611"/>
      <c r="ABK611"/>
      <c r="ABL611"/>
      <c r="ABM611"/>
      <c r="ABN611"/>
      <c r="ABO611"/>
      <c r="ABP611"/>
      <c r="ABQ611"/>
      <c r="ABR611"/>
      <c r="ABS611"/>
      <c r="ABT611"/>
      <c r="ABU611"/>
      <c r="ABV611"/>
      <c r="ABW611"/>
      <c r="ABX611"/>
      <c r="ABY611"/>
      <c r="ABZ611"/>
      <c r="ACA611"/>
      <c r="ACB611"/>
      <c r="ACC611"/>
      <c r="ACD611"/>
      <c r="ACE611"/>
      <c r="ACF611"/>
      <c r="ACG611"/>
      <c r="ACH611"/>
      <c r="ACI611"/>
      <c r="ACJ611"/>
      <c r="ACK611"/>
      <c r="ACL611"/>
      <c r="ACM611"/>
      <c r="ACN611"/>
      <c r="ACO611"/>
      <c r="ACP611"/>
      <c r="ACQ611"/>
      <c r="ACR611"/>
      <c r="ACS611"/>
      <c r="ACT611"/>
      <c r="ACU611"/>
      <c r="ACV611"/>
      <c r="ACW611"/>
      <c r="ACX611"/>
      <c r="ACY611"/>
      <c r="ACZ611"/>
      <c r="ADA611"/>
      <c r="ADB611"/>
      <c r="ADC611"/>
      <c r="ADD611"/>
      <c r="ADE611"/>
      <c r="ADF611"/>
      <c r="ADG611"/>
      <c r="ADH611"/>
      <c r="ADI611"/>
      <c r="ADJ611"/>
      <c r="ADK611"/>
      <c r="ADL611"/>
      <c r="ADM611"/>
      <c r="ADN611"/>
      <c r="ADO611"/>
      <c r="ADP611"/>
      <c r="ADQ611"/>
      <c r="ADR611"/>
      <c r="ADS611"/>
      <c r="ADT611"/>
      <c r="ADU611"/>
      <c r="ADV611"/>
      <c r="ADW611"/>
      <c r="ADX611"/>
      <c r="ADY611"/>
      <c r="ADZ611"/>
      <c r="AEA611"/>
      <c r="AEB611"/>
      <c r="AEC611"/>
      <c r="AED611"/>
      <c r="AEE611"/>
      <c r="AEF611"/>
      <c r="AEG611"/>
      <c r="AEH611"/>
      <c r="AEI611"/>
      <c r="AEJ611"/>
      <c r="AEK611"/>
      <c r="AEL611"/>
      <c r="AEM611"/>
      <c r="AEN611"/>
      <c r="AEO611"/>
      <c r="AEP611"/>
      <c r="AEQ611"/>
      <c r="AER611"/>
      <c r="AES611"/>
      <c r="AET611"/>
      <c r="AEU611"/>
      <c r="AEV611"/>
      <c r="AEW611"/>
      <c r="AEX611"/>
      <c r="AEY611"/>
      <c r="AEZ611"/>
      <c r="AFA611"/>
      <c r="AFB611"/>
      <c r="AFC611"/>
      <c r="AFD611"/>
      <c r="AFE611"/>
      <c r="AFF611"/>
      <c r="AFG611"/>
      <c r="AFH611"/>
      <c r="AFI611"/>
      <c r="AFJ611"/>
      <c r="AFK611"/>
      <c r="AFL611"/>
      <c r="AFM611"/>
      <c r="AFN611"/>
      <c r="AFO611"/>
      <c r="AFP611"/>
      <c r="AFQ611"/>
      <c r="AFR611"/>
      <c r="AFS611"/>
      <c r="AFT611"/>
      <c r="AFU611"/>
      <c r="AFV611"/>
      <c r="AFW611"/>
      <c r="AFX611"/>
      <c r="AFY611"/>
      <c r="AFZ611"/>
      <c r="AGA611"/>
      <c r="AGB611"/>
      <c r="AGC611"/>
      <c r="AGD611"/>
      <c r="AGE611"/>
      <c r="AGF611"/>
      <c r="AGG611"/>
      <c r="AGH611"/>
      <c r="AGI611"/>
      <c r="AGJ611"/>
      <c r="AGK611"/>
      <c r="AGL611"/>
      <c r="AGM611"/>
      <c r="AGN611"/>
      <c r="AGO611"/>
      <c r="AGP611"/>
      <c r="AGQ611"/>
      <c r="AGR611"/>
      <c r="AGS611"/>
      <c r="AGT611"/>
      <c r="AGU611"/>
      <c r="AGV611"/>
      <c r="AGW611"/>
      <c r="AGX611"/>
      <c r="AGY611"/>
      <c r="AGZ611"/>
      <c r="AHA611"/>
      <c r="AHB611"/>
      <c r="AHC611"/>
      <c r="AHD611"/>
      <c r="AHE611"/>
      <c r="AHF611"/>
      <c r="AHG611"/>
      <c r="AHH611"/>
      <c r="AHI611"/>
      <c r="AHJ611"/>
      <c r="AHK611"/>
      <c r="AHL611"/>
      <c r="AHM611"/>
      <c r="AHN611"/>
      <c r="AHO611"/>
      <c r="AHP611"/>
      <c r="AHQ611"/>
      <c r="AHR611"/>
      <c r="AHS611"/>
      <c r="AHT611"/>
      <c r="AHU611"/>
      <c r="AHV611"/>
      <c r="AHW611"/>
      <c r="AHX611"/>
      <c r="AHY611"/>
      <c r="AHZ611"/>
      <c r="AIA611"/>
      <c r="AIB611"/>
      <c r="AIC611"/>
      <c r="AID611"/>
      <c r="AIE611"/>
      <c r="AIF611"/>
      <c r="AIG611"/>
      <c r="AIH611"/>
      <c r="AII611"/>
      <c r="AIJ611"/>
      <c r="AIK611"/>
      <c r="AIL611"/>
      <c r="AIM611"/>
      <c r="AIN611"/>
      <c r="AIO611"/>
      <c r="AIP611"/>
      <c r="AIQ611"/>
      <c r="AIR611"/>
      <c r="AIS611"/>
      <c r="AIT611"/>
      <c r="AIU611"/>
      <c r="AIV611"/>
      <c r="AIW611"/>
      <c r="AIX611"/>
      <c r="AIY611"/>
      <c r="AIZ611"/>
      <c r="AJA611"/>
      <c r="AJB611"/>
      <c r="AJC611"/>
      <c r="AJD611"/>
      <c r="AJE611"/>
      <c r="AJF611"/>
      <c r="AJG611"/>
      <c r="AJH611"/>
      <c r="AJI611"/>
      <c r="AJJ611"/>
      <c r="AJK611"/>
      <c r="AJL611"/>
      <c r="AJM611"/>
      <c r="AJN611"/>
      <c r="AJO611"/>
      <c r="AJP611"/>
      <c r="AJQ611"/>
      <c r="AJR611"/>
      <c r="AJS611"/>
      <c r="AJT611"/>
      <c r="AJU611"/>
      <c r="AJV611"/>
      <c r="AJW611"/>
      <c r="AJX611"/>
      <c r="AJY611"/>
      <c r="AJZ611"/>
      <c r="AKA611"/>
      <c r="AKB611"/>
      <c r="AKC611"/>
      <c r="AKD611"/>
      <c r="AKE611"/>
      <c r="AKF611"/>
      <c r="AKG611"/>
      <c r="AKH611"/>
      <c r="AKI611"/>
      <c r="AKJ611"/>
      <c r="AKK611"/>
      <c r="AKL611"/>
      <c r="AKM611"/>
      <c r="AKN611"/>
      <c r="AKO611"/>
      <c r="AKP611"/>
      <c r="AKQ611"/>
      <c r="AKR611"/>
      <c r="AKS611"/>
      <c r="AKT611"/>
      <c r="AKU611"/>
      <c r="AKV611"/>
      <c r="AKW611"/>
      <c r="AKX611"/>
      <c r="AKY611"/>
      <c r="AKZ611"/>
      <c r="ALA611"/>
      <c r="ALB611"/>
      <c r="ALC611"/>
      <c r="ALD611"/>
      <c r="ALE611"/>
      <c r="ALF611"/>
      <c r="ALG611"/>
      <c r="ALH611"/>
      <c r="ALI611"/>
      <c r="ALJ611"/>
      <c r="ALK611"/>
      <c r="ALL611"/>
      <c r="ALM611"/>
      <c r="ALN611"/>
      <c r="ALO611"/>
      <c r="ALP611"/>
      <c r="ALQ611"/>
      <c r="ALR611"/>
      <c r="ALS611"/>
      <c r="ALT611"/>
      <c r="ALU611"/>
      <c r="ALV611"/>
      <c r="ALW611"/>
      <c r="ALX611"/>
      <c r="ALY611"/>
      <c r="ALZ611"/>
      <c r="AMA611"/>
      <c r="AMB611"/>
      <c r="AMC611"/>
      <c r="AMD611"/>
      <c r="AME611"/>
      <c r="AMF611"/>
      <c r="AMG611"/>
      <c r="AMH611"/>
      <c r="AMI611"/>
      <c r="AMJ611"/>
      <c r="AMK611"/>
      <c r="AML611"/>
      <c r="AMM611"/>
    </row>
    <row r="612" spans="1:1027" ht="28.9" customHeight="1">
      <c r="A612" s="655"/>
      <c r="B612" s="655"/>
      <c r="C612" s="263"/>
      <c r="D612" s="263">
        <v>4210</v>
      </c>
      <c r="E612" s="654" t="s">
        <v>225</v>
      </c>
      <c r="F612" s="654"/>
      <c r="G612" s="265">
        <v>4745</v>
      </c>
      <c r="H612" s="265">
        <v>5419</v>
      </c>
      <c r="I612" s="266">
        <v>2666.27</v>
      </c>
      <c r="J612" s="259">
        <f t="shared" si="69"/>
        <v>49.202251337885215</v>
      </c>
      <c r="K612" s="259">
        <f t="shared" si="70"/>
        <v>114.20442571127502</v>
      </c>
      <c r="L612" s="313"/>
      <c r="M612" s="313"/>
      <c r="N612" s="313"/>
      <c r="P612" s="267">
        <f t="shared" si="73"/>
        <v>674</v>
      </c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  <c r="LE612"/>
      <c r="LF612"/>
      <c r="LG612"/>
      <c r="LH612"/>
      <c r="LI612"/>
      <c r="LJ612"/>
      <c r="LK612"/>
      <c r="LL612"/>
      <c r="LM612"/>
      <c r="LN612"/>
      <c r="LO612"/>
      <c r="LP612"/>
      <c r="LQ612"/>
      <c r="LR612"/>
      <c r="LS612"/>
      <c r="LT612"/>
      <c r="LU612"/>
      <c r="LV612"/>
      <c r="LW612"/>
      <c r="LX612"/>
      <c r="LY612"/>
      <c r="LZ612"/>
      <c r="MA612"/>
      <c r="MB612"/>
      <c r="MC612"/>
      <c r="MD612"/>
      <c r="ME612"/>
      <c r="MF612"/>
      <c r="MG612"/>
      <c r="MH612"/>
      <c r="MI612"/>
      <c r="MJ612"/>
      <c r="MK612"/>
      <c r="ML612"/>
      <c r="MM612"/>
      <c r="MN612"/>
      <c r="MO612"/>
      <c r="MP612"/>
      <c r="MQ612"/>
      <c r="MR612"/>
      <c r="MS612"/>
      <c r="MT612"/>
      <c r="MU612"/>
      <c r="MV612"/>
      <c r="MW612"/>
      <c r="MX612"/>
      <c r="MY612"/>
      <c r="MZ612"/>
      <c r="NA612"/>
      <c r="NB612"/>
      <c r="NC612"/>
      <c r="ND612"/>
      <c r="NE612"/>
      <c r="NF612"/>
      <c r="NG612"/>
      <c r="NH612"/>
      <c r="NI612"/>
      <c r="NJ612"/>
      <c r="NK612"/>
      <c r="NL612"/>
      <c r="NM612"/>
      <c r="NN612"/>
      <c r="NO612"/>
      <c r="NP612"/>
      <c r="NQ612"/>
      <c r="NR612"/>
      <c r="NS612"/>
      <c r="NT612"/>
      <c r="NU612"/>
      <c r="NV612"/>
      <c r="NW612"/>
      <c r="NX612"/>
      <c r="NY612"/>
      <c r="NZ612"/>
      <c r="OA612"/>
      <c r="OB612"/>
      <c r="OC612"/>
      <c r="OD612"/>
      <c r="OE612"/>
      <c r="OF612"/>
      <c r="OG612"/>
      <c r="OH612"/>
      <c r="OI612"/>
      <c r="OJ612"/>
      <c r="OK612"/>
      <c r="OL612"/>
      <c r="OM612"/>
      <c r="ON612"/>
      <c r="OO612"/>
      <c r="OP612"/>
      <c r="OQ612"/>
      <c r="OR612"/>
      <c r="OS612"/>
      <c r="OT612"/>
      <c r="OU612"/>
      <c r="OV612"/>
      <c r="OW612"/>
      <c r="OX612"/>
      <c r="OY612"/>
      <c r="OZ612"/>
      <c r="PA612"/>
      <c r="PB612"/>
      <c r="PC612"/>
      <c r="PD612"/>
      <c r="PE612"/>
      <c r="PF612"/>
      <c r="PG612"/>
      <c r="PH612"/>
      <c r="PI612"/>
      <c r="PJ612"/>
      <c r="PK612"/>
      <c r="PL612"/>
      <c r="PM612"/>
      <c r="PN612"/>
      <c r="PO612"/>
      <c r="PP612"/>
      <c r="PQ612"/>
      <c r="PR612"/>
      <c r="PS612"/>
      <c r="PT612"/>
      <c r="PU612"/>
      <c r="PV612"/>
      <c r="PW612"/>
      <c r="PX612"/>
      <c r="PY612"/>
      <c r="PZ612"/>
      <c r="QA612"/>
      <c r="QB612"/>
      <c r="QC612"/>
      <c r="QD612"/>
      <c r="QE612"/>
      <c r="QF612"/>
      <c r="QG612"/>
      <c r="QH612"/>
      <c r="QI612"/>
      <c r="QJ612"/>
      <c r="QK612"/>
      <c r="QL612"/>
      <c r="QM612"/>
      <c r="QN612"/>
      <c r="QO612"/>
      <c r="QP612"/>
      <c r="QQ612"/>
      <c r="QR612"/>
      <c r="QS612"/>
      <c r="QT612"/>
      <c r="QU612"/>
      <c r="QV612"/>
      <c r="QW612"/>
      <c r="QX612"/>
      <c r="QY612"/>
      <c r="QZ612"/>
      <c r="RA612"/>
      <c r="RB612"/>
      <c r="RC612"/>
      <c r="RD612"/>
      <c r="RE612"/>
      <c r="RF612"/>
      <c r="RG612"/>
      <c r="RH612"/>
      <c r="RI612"/>
      <c r="RJ612"/>
      <c r="RK612"/>
      <c r="RL612"/>
      <c r="RM612"/>
      <c r="RN612"/>
      <c r="RO612"/>
      <c r="RP612"/>
      <c r="RQ612"/>
      <c r="RR612"/>
      <c r="RS612"/>
      <c r="RT612"/>
      <c r="RU612"/>
      <c r="RV612"/>
      <c r="RW612"/>
      <c r="RX612"/>
      <c r="RY612"/>
      <c r="RZ612"/>
      <c r="SA612"/>
      <c r="SB612"/>
      <c r="SC612"/>
      <c r="SD612"/>
      <c r="SE612"/>
      <c r="SF612"/>
      <c r="SG612"/>
      <c r="SH612"/>
      <c r="SI612"/>
      <c r="SJ612"/>
      <c r="SK612"/>
      <c r="SL612"/>
      <c r="SM612"/>
      <c r="SN612"/>
      <c r="SO612"/>
      <c r="SP612"/>
      <c r="SQ612"/>
      <c r="SR612"/>
      <c r="SS612"/>
      <c r="ST612"/>
      <c r="SU612"/>
      <c r="SV612"/>
      <c r="SW612"/>
      <c r="SX612"/>
      <c r="SY612"/>
      <c r="SZ612"/>
      <c r="TA612"/>
      <c r="TB612"/>
      <c r="TC612"/>
      <c r="TD612"/>
      <c r="TE612"/>
      <c r="TF612"/>
      <c r="TG612"/>
      <c r="TH612"/>
      <c r="TI612"/>
      <c r="TJ612"/>
      <c r="TK612"/>
      <c r="TL612"/>
      <c r="TM612"/>
      <c r="TN612"/>
      <c r="TO612"/>
      <c r="TP612"/>
      <c r="TQ612"/>
      <c r="TR612"/>
      <c r="TS612"/>
      <c r="TT612"/>
      <c r="TU612"/>
      <c r="TV612"/>
      <c r="TW612"/>
      <c r="TX612"/>
      <c r="TY612"/>
      <c r="TZ612"/>
      <c r="UA612"/>
      <c r="UB612"/>
      <c r="UC612"/>
      <c r="UD612"/>
      <c r="UE612"/>
      <c r="UF612"/>
      <c r="UG612"/>
      <c r="UH612"/>
      <c r="UI612"/>
      <c r="UJ612"/>
      <c r="UK612"/>
      <c r="UL612"/>
      <c r="UM612"/>
      <c r="UN612"/>
      <c r="UO612"/>
      <c r="UP612"/>
      <c r="UQ612"/>
      <c r="UR612"/>
      <c r="US612"/>
      <c r="UT612"/>
      <c r="UU612"/>
      <c r="UV612"/>
      <c r="UW612"/>
      <c r="UX612"/>
      <c r="UY612"/>
      <c r="UZ612"/>
      <c r="VA612"/>
      <c r="VB612"/>
      <c r="VC612"/>
      <c r="VD612"/>
      <c r="VE612"/>
      <c r="VF612"/>
      <c r="VG612"/>
      <c r="VH612"/>
      <c r="VI612"/>
      <c r="VJ612"/>
      <c r="VK612"/>
      <c r="VL612"/>
      <c r="VM612"/>
      <c r="VN612"/>
      <c r="VO612"/>
      <c r="VP612"/>
      <c r="VQ612"/>
      <c r="VR612"/>
      <c r="VS612"/>
      <c r="VT612"/>
      <c r="VU612"/>
      <c r="VV612"/>
      <c r="VW612"/>
      <c r="VX612"/>
      <c r="VY612"/>
      <c r="VZ612"/>
      <c r="WA612"/>
      <c r="WB612"/>
      <c r="WC612"/>
      <c r="WD612"/>
      <c r="WE612"/>
      <c r="WF612"/>
      <c r="WG612"/>
      <c r="WH612"/>
      <c r="WI612"/>
      <c r="WJ612"/>
      <c r="WK612"/>
      <c r="WL612"/>
      <c r="WM612"/>
      <c r="WN612"/>
      <c r="WO612"/>
      <c r="WP612"/>
      <c r="WQ612"/>
      <c r="WR612"/>
      <c r="WS612"/>
      <c r="WT612"/>
      <c r="WU612"/>
      <c r="WV612"/>
      <c r="WW612"/>
      <c r="WX612"/>
      <c r="WY612"/>
      <c r="WZ612"/>
      <c r="XA612"/>
      <c r="XB612"/>
      <c r="XC612"/>
      <c r="XD612"/>
      <c r="XE612"/>
      <c r="XF612"/>
      <c r="XG612"/>
      <c r="XH612"/>
      <c r="XI612"/>
      <c r="XJ612"/>
      <c r="XK612"/>
      <c r="XL612"/>
      <c r="XM612"/>
      <c r="XN612"/>
      <c r="XO612"/>
      <c r="XP612"/>
      <c r="XQ612"/>
      <c r="XR612"/>
      <c r="XS612"/>
      <c r="XT612"/>
      <c r="XU612"/>
      <c r="XV612"/>
      <c r="XW612"/>
      <c r="XX612"/>
      <c r="XY612"/>
      <c r="XZ612"/>
      <c r="YA612"/>
      <c r="YB612"/>
      <c r="YC612"/>
      <c r="YD612"/>
      <c r="YE612"/>
      <c r="YF612"/>
      <c r="YG612"/>
      <c r="YH612"/>
      <c r="YI612"/>
      <c r="YJ612"/>
      <c r="YK612"/>
      <c r="YL612"/>
      <c r="YM612"/>
      <c r="YN612"/>
      <c r="YO612"/>
      <c r="YP612"/>
      <c r="YQ612"/>
      <c r="YR612"/>
      <c r="YS612"/>
      <c r="YT612"/>
      <c r="YU612"/>
      <c r="YV612"/>
      <c r="YW612"/>
      <c r="YX612"/>
      <c r="YY612"/>
      <c r="YZ612"/>
      <c r="ZA612"/>
      <c r="ZB612"/>
      <c r="ZC612"/>
      <c r="ZD612"/>
      <c r="ZE612"/>
      <c r="ZF612"/>
      <c r="ZG612"/>
      <c r="ZH612"/>
      <c r="ZI612"/>
      <c r="ZJ612"/>
      <c r="ZK612"/>
      <c r="ZL612"/>
      <c r="ZM612"/>
      <c r="ZN612"/>
      <c r="ZO612"/>
      <c r="ZP612"/>
      <c r="ZQ612"/>
      <c r="ZR612"/>
      <c r="ZS612"/>
      <c r="ZT612"/>
      <c r="ZU612"/>
      <c r="ZV612"/>
      <c r="ZW612"/>
      <c r="ZX612"/>
      <c r="ZY612"/>
      <c r="ZZ612"/>
      <c r="AAA612"/>
      <c r="AAB612"/>
      <c r="AAC612"/>
      <c r="AAD612"/>
      <c r="AAE612"/>
      <c r="AAF612"/>
      <c r="AAG612"/>
      <c r="AAH612"/>
      <c r="AAI612"/>
      <c r="AAJ612"/>
      <c r="AAK612"/>
      <c r="AAL612"/>
      <c r="AAM612"/>
      <c r="AAN612"/>
      <c r="AAO612"/>
      <c r="AAP612"/>
      <c r="AAQ612"/>
      <c r="AAR612"/>
      <c r="AAS612"/>
      <c r="AAT612"/>
      <c r="AAU612"/>
      <c r="AAV612"/>
      <c r="AAW612"/>
      <c r="AAX612"/>
      <c r="AAY612"/>
      <c r="AAZ612"/>
      <c r="ABA612"/>
      <c r="ABB612"/>
      <c r="ABC612"/>
      <c r="ABD612"/>
      <c r="ABE612"/>
      <c r="ABF612"/>
      <c r="ABG612"/>
      <c r="ABH612"/>
      <c r="ABI612"/>
      <c r="ABJ612"/>
      <c r="ABK612"/>
      <c r="ABL612"/>
      <c r="ABM612"/>
      <c r="ABN612"/>
      <c r="ABO612"/>
      <c r="ABP612"/>
      <c r="ABQ612"/>
      <c r="ABR612"/>
      <c r="ABS612"/>
      <c r="ABT612"/>
      <c r="ABU612"/>
      <c r="ABV612"/>
      <c r="ABW612"/>
      <c r="ABX612"/>
      <c r="ABY612"/>
      <c r="ABZ612"/>
      <c r="ACA612"/>
      <c r="ACB612"/>
      <c r="ACC612"/>
      <c r="ACD612"/>
      <c r="ACE612"/>
      <c r="ACF612"/>
      <c r="ACG612"/>
      <c r="ACH612"/>
      <c r="ACI612"/>
      <c r="ACJ612"/>
      <c r="ACK612"/>
      <c r="ACL612"/>
      <c r="ACM612"/>
      <c r="ACN612"/>
      <c r="ACO612"/>
      <c r="ACP612"/>
      <c r="ACQ612"/>
      <c r="ACR612"/>
      <c r="ACS612"/>
      <c r="ACT612"/>
      <c r="ACU612"/>
      <c r="ACV612"/>
      <c r="ACW612"/>
      <c r="ACX612"/>
      <c r="ACY612"/>
      <c r="ACZ612"/>
      <c r="ADA612"/>
      <c r="ADB612"/>
      <c r="ADC612"/>
      <c r="ADD612"/>
      <c r="ADE612"/>
      <c r="ADF612"/>
      <c r="ADG612"/>
      <c r="ADH612"/>
      <c r="ADI612"/>
      <c r="ADJ612"/>
      <c r="ADK612"/>
      <c r="ADL612"/>
      <c r="ADM612"/>
      <c r="ADN612"/>
      <c r="ADO612"/>
      <c r="ADP612"/>
      <c r="ADQ612"/>
      <c r="ADR612"/>
      <c r="ADS612"/>
      <c r="ADT612"/>
      <c r="ADU612"/>
      <c r="ADV612"/>
      <c r="ADW612"/>
      <c r="ADX612"/>
      <c r="ADY612"/>
      <c r="ADZ612"/>
      <c r="AEA612"/>
      <c r="AEB612"/>
      <c r="AEC612"/>
      <c r="AED612"/>
      <c r="AEE612"/>
      <c r="AEF612"/>
      <c r="AEG612"/>
      <c r="AEH612"/>
      <c r="AEI612"/>
      <c r="AEJ612"/>
      <c r="AEK612"/>
      <c r="AEL612"/>
      <c r="AEM612"/>
      <c r="AEN612"/>
      <c r="AEO612"/>
      <c r="AEP612"/>
      <c r="AEQ612"/>
      <c r="AER612"/>
      <c r="AES612"/>
      <c r="AET612"/>
      <c r="AEU612"/>
      <c r="AEV612"/>
      <c r="AEW612"/>
      <c r="AEX612"/>
      <c r="AEY612"/>
      <c r="AEZ612"/>
      <c r="AFA612"/>
      <c r="AFB612"/>
      <c r="AFC612"/>
      <c r="AFD612"/>
      <c r="AFE612"/>
      <c r="AFF612"/>
      <c r="AFG612"/>
      <c r="AFH612"/>
      <c r="AFI612"/>
      <c r="AFJ612"/>
      <c r="AFK612"/>
      <c r="AFL612"/>
      <c r="AFM612"/>
      <c r="AFN612"/>
      <c r="AFO612"/>
      <c r="AFP612"/>
      <c r="AFQ612"/>
      <c r="AFR612"/>
      <c r="AFS612"/>
      <c r="AFT612"/>
      <c r="AFU612"/>
      <c r="AFV612"/>
      <c r="AFW612"/>
      <c r="AFX612"/>
      <c r="AFY612"/>
      <c r="AFZ612"/>
      <c r="AGA612"/>
      <c r="AGB612"/>
      <c r="AGC612"/>
      <c r="AGD612"/>
      <c r="AGE612"/>
      <c r="AGF612"/>
      <c r="AGG612"/>
      <c r="AGH612"/>
      <c r="AGI612"/>
      <c r="AGJ612"/>
      <c r="AGK612"/>
      <c r="AGL612"/>
      <c r="AGM612"/>
      <c r="AGN612"/>
      <c r="AGO612"/>
      <c r="AGP612"/>
      <c r="AGQ612"/>
      <c r="AGR612"/>
      <c r="AGS612"/>
      <c r="AGT612"/>
      <c r="AGU612"/>
      <c r="AGV612"/>
      <c r="AGW612"/>
      <c r="AGX612"/>
      <c r="AGY612"/>
      <c r="AGZ612"/>
      <c r="AHA612"/>
      <c r="AHB612"/>
      <c r="AHC612"/>
      <c r="AHD612"/>
      <c r="AHE612"/>
      <c r="AHF612"/>
      <c r="AHG612"/>
      <c r="AHH612"/>
      <c r="AHI612"/>
      <c r="AHJ612"/>
      <c r="AHK612"/>
      <c r="AHL612"/>
      <c r="AHM612"/>
      <c r="AHN612"/>
      <c r="AHO612"/>
      <c r="AHP612"/>
      <c r="AHQ612"/>
      <c r="AHR612"/>
      <c r="AHS612"/>
      <c r="AHT612"/>
      <c r="AHU612"/>
      <c r="AHV612"/>
      <c r="AHW612"/>
      <c r="AHX612"/>
      <c r="AHY612"/>
      <c r="AHZ612"/>
      <c r="AIA612"/>
      <c r="AIB612"/>
      <c r="AIC612"/>
      <c r="AID612"/>
      <c r="AIE612"/>
      <c r="AIF612"/>
      <c r="AIG612"/>
      <c r="AIH612"/>
      <c r="AII612"/>
      <c r="AIJ612"/>
      <c r="AIK612"/>
      <c r="AIL612"/>
      <c r="AIM612"/>
      <c r="AIN612"/>
      <c r="AIO612"/>
      <c r="AIP612"/>
      <c r="AIQ612"/>
      <c r="AIR612"/>
      <c r="AIS612"/>
      <c r="AIT612"/>
      <c r="AIU612"/>
      <c r="AIV612"/>
      <c r="AIW612"/>
      <c r="AIX612"/>
      <c r="AIY612"/>
      <c r="AIZ612"/>
      <c r="AJA612"/>
      <c r="AJB612"/>
      <c r="AJC612"/>
      <c r="AJD612"/>
      <c r="AJE612"/>
      <c r="AJF612"/>
      <c r="AJG612"/>
      <c r="AJH612"/>
      <c r="AJI612"/>
      <c r="AJJ612"/>
      <c r="AJK612"/>
      <c r="AJL612"/>
      <c r="AJM612"/>
      <c r="AJN612"/>
      <c r="AJO612"/>
      <c r="AJP612"/>
      <c r="AJQ612"/>
      <c r="AJR612"/>
      <c r="AJS612"/>
      <c r="AJT612"/>
      <c r="AJU612"/>
      <c r="AJV612"/>
      <c r="AJW612"/>
      <c r="AJX612"/>
      <c r="AJY612"/>
      <c r="AJZ612"/>
      <c r="AKA612"/>
      <c r="AKB612"/>
      <c r="AKC612"/>
      <c r="AKD612"/>
      <c r="AKE612"/>
      <c r="AKF612"/>
      <c r="AKG612"/>
      <c r="AKH612"/>
      <c r="AKI612"/>
      <c r="AKJ612"/>
      <c r="AKK612"/>
      <c r="AKL612"/>
      <c r="AKM612"/>
      <c r="AKN612"/>
      <c r="AKO612"/>
      <c r="AKP612"/>
      <c r="AKQ612"/>
      <c r="AKR612"/>
      <c r="AKS612"/>
      <c r="AKT612"/>
      <c r="AKU612"/>
      <c r="AKV612"/>
      <c r="AKW612"/>
      <c r="AKX612"/>
      <c r="AKY612"/>
      <c r="AKZ612"/>
      <c r="ALA612"/>
      <c r="ALB612"/>
      <c r="ALC612"/>
      <c r="ALD612"/>
      <c r="ALE612"/>
      <c r="ALF612"/>
      <c r="ALG612"/>
      <c r="ALH612"/>
      <c r="ALI612"/>
      <c r="ALJ612"/>
      <c r="ALK612"/>
      <c r="ALL612"/>
      <c r="ALM612"/>
      <c r="ALN612"/>
      <c r="ALO612"/>
      <c r="ALP612"/>
      <c r="ALQ612"/>
      <c r="ALR612"/>
      <c r="ALS612"/>
      <c r="ALT612"/>
      <c r="ALU612"/>
      <c r="ALV612"/>
      <c r="ALW612"/>
      <c r="ALX612"/>
      <c r="ALY612"/>
      <c r="ALZ612"/>
      <c r="AMA612"/>
      <c r="AMB612"/>
      <c r="AMC612"/>
      <c r="AMD612"/>
      <c r="AME612"/>
      <c r="AMF612"/>
      <c r="AMG612"/>
      <c r="AMH612"/>
      <c r="AMI612"/>
      <c r="AMJ612"/>
      <c r="AMK612"/>
      <c r="AML612"/>
      <c r="AMM612"/>
    </row>
    <row r="613" spans="1:1027" ht="26.1" customHeight="1">
      <c r="A613" s="655"/>
      <c r="B613" s="655"/>
      <c r="C613" s="263"/>
      <c r="D613" s="263">
        <v>4300</v>
      </c>
      <c r="E613" s="654" t="s">
        <v>219</v>
      </c>
      <c r="F613" s="654"/>
      <c r="G613" s="265">
        <v>58000</v>
      </c>
      <c r="H613" s="265">
        <v>152710</v>
      </c>
      <c r="I613" s="266">
        <v>30047.68</v>
      </c>
      <c r="J613" s="259">
        <f t="shared" si="69"/>
        <v>19.676301486477637</v>
      </c>
      <c r="K613" s="259">
        <f t="shared" si="70"/>
        <v>263.29310344827587</v>
      </c>
      <c r="L613" s="313"/>
      <c r="M613" s="313"/>
      <c r="N613" s="313"/>
      <c r="P613" s="267">
        <f t="shared" si="73"/>
        <v>94710</v>
      </c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  <c r="LE613"/>
      <c r="LF613"/>
      <c r="LG613"/>
      <c r="LH613"/>
      <c r="LI613"/>
      <c r="LJ613"/>
      <c r="LK613"/>
      <c r="LL613"/>
      <c r="LM613"/>
      <c r="LN613"/>
      <c r="LO613"/>
      <c r="LP613"/>
      <c r="LQ613"/>
      <c r="LR613"/>
      <c r="LS613"/>
      <c r="LT613"/>
      <c r="LU613"/>
      <c r="LV613"/>
      <c r="LW613"/>
      <c r="LX613"/>
      <c r="LY613"/>
      <c r="LZ613"/>
      <c r="MA613"/>
      <c r="MB613"/>
      <c r="MC613"/>
      <c r="MD613"/>
      <c r="ME613"/>
      <c r="MF613"/>
      <c r="MG613"/>
      <c r="MH613"/>
      <c r="MI613"/>
      <c r="MJ613"/>
      <c r="MK613"/>
      <c r="ML613"/>
      <c r="MM613"/>
      <c r="MN613"/>
      <c r="MO613"/>
      <c r="MP613"/>
      <c r="MQ613"/>
      <c r="MR613"/>
      <c r="MS613"/>
      <c r="MT613"/>
      <c r="MU613"/>
      <c r="MV613"/>
      <c r="MW613"/>
      <c r="MX613"/>
      <c r="MY613"/>
      <c r="MZ613"/>
      <c r="NA613"/>
      <c r="NB613"/>
      <c r="NC613"/>
      <c r="ND613"/>
      <c r="NE613"/>
      <c r="NF613"/>
      <c r="NG613"/>
      <c r="NH613"/>
      <c r="NI613"/>
      <c r="NJ613"/>
      <c r="NK613"/>
      <c r="NL613"/>
      <c r="NM613"/>
      <c r="NN613"/>
      <c r="NO613"/>
      <c r="NP613"/>
      <c r="NQ613"/>
      <c r="NR613"/>
      <c r="NS613"/>
      <c r="NT613"/>
      <c r="NU613"/>
      <c r="NV613"/>
      <c r="NW613"/>
      <c r="NX613"/>
      <c r="NY613"/>
      <c r="NZ613"/>
      <c r="OA613"/>
      <c r="OB613"/>
      <c r="OC613"/>
      <c r="OD613"/>
      <c r="OE613"/>
      <c r="OF613"/>
      <c r="OG613"/>
      <c r="OH613"/>
      <c r="OI613"/>
      <c r="OJ613"/>
      <c r="OK613"/>
      <c r="OL613"/>
      <c r="OM613"/>
      <c r="ON613"/>
      <c r="OO613"/>
      <c r="OP613"/>
      <c r="OQ613"/>
      <c r="OR613"/>
      <c r="OS613"/>
      <c r="OT613"/>
      <c r="OU613"/>
      <c r="OV613"/>
      <c r="OW613"/>
      <c r="OX613"/>
      <c r="OY613"/>
      <c r="OZ613"/>
      <c r="PA613"/>
      <c r="PB613"/>
      <c r="PC613"/>
      <c r="PD613"/>
      <c r="PE613"/>
      <c r="PF613"/>
      <c r="PG613"/>
      <c r="PH613"/>
      <c r="PI613"/>
      <c r="PJ613"/>
      <c r="PK613"/>
      <c r="PL613"/>
      <c r="PM613"/>
      <c r="PN613"/>
      <c r="PO613"/>
      <c r="PP613"/>
      <c r="PQ613"/>
      <c r="PR613"/>
      <c r="PS613"/>
      <c r="PT613"/>
      <c r="PU613"/>
      <c r="PV613"/>
      <c r="PW613"/>
      <c r="PX613"/>
      <c r="PY613"/>
      <c r="PZ613"/>
      <c r="QA613"/>
      <c r="QB613"/>
      <c r="QC613"/>
      <c r="QD613"/>
      <c r="QE613"/>
      <c r="QF613"/>
      <c r="QG613"/>
      <c r="QH613"/>
      <c r="QI613"/>
      <c r="QJ613"/>
      <c r="QK613"/>
      <c r="QL613"/>
      <c r="QM613"/>
      <c r="QN613"/>
      <c r="QO613"/>
      <c r="QP613"/>
      <c r="QQ613"/>
      <c r="QR613"/>
      <c r="QS613"/>
      <c r="QT613"/>
      <c r="QU613"/>
      <c r="QV613"/>
      <c r="QW613"/>
      <c r="QX613"/>
      <c r="QY613"/>
      <c r="QZ613"/>
      <c r="RA613"/>
      <c r="RB613"/>
      <c r="RC613"/>
      <c r="RD613"/>
      <c r="RE613"/>
      <c r="RF613"/>
      <c r="RG613"/>
      <c r="RH613"/>
      <c r="RI613"/>
      <c r="RJ613"/>
      <c r="RK613"/>
      <c r="RL613"/>
      <c r="RM613"/>
      <c r="RN613"/>
      <c r="RO613"/>
      <c r="RP613"/>
      <c r="RQ613"/>
      <c r="RR613"/>
      <c r="RS613"/>
      <c r="RT613"/>
      <c r="RU613"/>
      <c r="RV613"/>
      <c r="RW613"/>
      <c r="RX613"/>
      <c r="RY613"/>
      <c r="RZ613"/>
      <c r="SA613"/>
      <c r="SB613"/>
      <c r="SC613"/>
      <c r="SD613"/>
      <c r="SE613"/>
      <c r="SF613"/>
      <c r="SG613"/>
      <c r="SH613"/>
      <c r="SI613"/>
      <c r="SJ613"/>
      <c r="SK613"/>
      <c r="SL613"/>
      <c r="SM613"/>
      <c r="SN613"/>
      <c r="SO613"/>
      <c r="SP613"/>
      <c r="SQ613"/>
      <c r="SR613"/>
      <c r="SS613"/>
      <c r="ST613"/>
      <c r="SU613"/>
      <c r="SV613"/>
      <c r="SW613"/>
      <c r="SX613"/>
      <c r="SY613"/>
      <c r="SZ613"/>
      <c r="TA613"/>
      <c r="TB613"/>
      <c r="TC613"/>
      <c r="TD613"/>
      <c r="TE613"/>
      <c r="TF613"/>
      <c r="TG613"/>
      <c r="TH613"/>
      <c r="TI613"/>
      <c r="TJ613"/>
      <c r="TK613"/>
      <c r="TL613"/>
      <c r="TM613"/>
      <c r="TN613"/>
      <c r="TO613"/>
      <c r="TP613"/>
      <c r="TQ613"/>
      <c r="TR613"/>
      <c r="TS613"/>
      <c r="TT613"/>
      <c r="TU613"/>
      <c r="TV613"/>
      <c r="TW613"/>
      <c r="TX613"/>
      <c r="TY613"/>
      <c r="TZ613"/>
      <c r="UA613"/>
      <c r="UB613"/>
      <c r="UC613"/>
      <c r="UD613"/>
      <c r="UE613"/>
      <c r="UF613"/>
      <c r="UG613"/>
      <c r="UH613"/>
      <c r="UI613"/>
      <c r="UJ613"/>
      <c r="UK613"/>
      <c r="UL613"/>
      <c r="UM613"/>
      <c r="UN613"/>
      <c r="UO613"/>
      <c r="UP613"/>
      <c r="UQ613"/>
      <c r="UR613"/>
      <c r="US613"/>
      <c r="UT613"/>
      <c r="UU613"/>
      <c r="UV613"/>
      <c r="UW613"/>
      <c r="UX613"/>
      <c r="UY613"/>
      <c r="UZ613"/>
      <c r="VA613"/>
      <c r="VB613"/>
      <c r="VC613"/>
      <c r="VD613"/>
      <c r="VE613"/>
      <c r="VF613"/>
      <c r="VG613"/>
      <c r="VH613"/>
      <c r="VI613"/>
      <c r="VJ613"/>
      <c r="VK613"/>
      <c r="VL613"/>
      <c r="VM613"/>
      <c r="VN613"/>
      <c r="VO613"/>
      <c r="VP613"/>
      <c r="VQ613"/>
      <c r="VR613"/>
      <c r="VS613"/>
      <c r="VT613"/>
      <c r="VU613"/>
      <c r="VV613"/>
      <c r="VW613"/>
      <c r="VX613"/>
      <c r="VY613"/>
      <c r="VZ613"/>
      <c r="WA613"/>
      <c r="WB613"/>
      <c r="WC613"/>
      <c r="WD613"/>
      <c r="WE613"/>
      <c r="WF613"/>
      <c r="WG613"/>
      <c r="WH613"/>
      <c r="WI613"/>
      <c r="WJ613"/>
      <c r="WK613"/>
      <c r="WL613"/>
      <c r="WM613"/>
      <c r="WN613"/>
      <c r="WO613"/>
      <c r="WP613"/>
      <c r="WQ613"/>
      <c r="WR613"/>
      <c r="WS613"/>
      <c r="WT613"/>
      <c r="WU613"/>
      <c r="WV613"/>
      <c r="WW613"/>
      <c r="WX613"/>
      <c r="WY613"/>
      <c r="WZ613"/>
      <c r="XA613"/>
      <c r="XB613"/>
      <c r="XC613"/>
      <c r="XD613"/>
      <c r="XE613"/>
      <c r="XF613"/>
      <c r="XG613"/>
      <c r="XH613"/>
      <c r="XI613"/>
      <c r="XJ613"/>
      <c r="XK613"/>
      <c r="XL613"/>
      <c r="XM613"/>
      <c r="XN613"/>
      <c r="XO613"/>
      <c r="XP613"/>
      <c r="XQ613"/>
      <c r="XR613"/>
      <c r="XS613"/>
      <c r="XT613"/>
      <c r="XU613"/>
      <c r="XV613"/>
      <c r="XW613"/>
      <c r="XX613"/>
      <c r="XY613"/>
      <c r="XZ613"/>
      <c r="YA613"/>
      <c r="YB613"/>
      <c r="YC613"/>
      <c r="YD613"/>
      <c r="YE613"/>
      <c r="YF613"/>
      <c r="YG613"/>
      <c r="YH613"/>
      <c r="YI613"/>
      <c r="YJ613"/>
      <c r="YK613"/>
      <c r="YL613"/>
      <c r="YM613"/>
      <c r="YN613"/>
      <c r="YO613"/>
      <c r="YP613"/>
      <c r="YQ613"/>
      <c r="YR613"/>
      <c r="YS613"/>
      <c r="YT613"/>
      <c r="YU613"/>
      <c r="YV613"/>
      <c r="YW613"/>
      <c r="YX613"/>
      <c r="YY613"/>
      <c r="YZ613"/>
      <c r="ZA613"/>
      <c r="ZB613"/>
      <c r="ZC613"/>
      <c r="ZD613"/>
      <c r="ZE613"/>
      <c r="ZF613"/>
      <c r="ZG613"/>
      <c r="ZH613"/>
      <c r="ZI613"/>
      <c r="ZJ613"/>
      <c r="ZK613"/>
      <c r="ZL613"/>
      <c r="ZM613"/>
      <c r="ZN613"/>
      <c r="ZO613"/>
      <c r="ZP613"/>
      <c r="ZQ613"/>
      <c r="ZR613"/>
      <c r="ZS613"/>
      <c r="ZT613"/>
      <c r="ZU613"/>
      <c r="ZV613"/>
      <c r="ZW613"/>
      <c r="ZX613"/>
      <c r="ZY613"/>
      <c r="ZZ613"/>
      <c r="AAA613"/>
      <c r="AAB613"/>
      <c r="AAC613"/>
      <c r="AAD613"/>
      <c r="AAE613"/>
      <c r="AAF613"/>
      <c r="AAG613"/>
      <c r="AAH613"/>
      <c r="AAI613"/>
      <c r="AAJ613"/>
      <c r="AAK613"/>
      <c r="AAL613"/>
      <c r="AAM613"/>
      <c r="AAN613"/>
      <c r="AAO613"/>
      <c r="AAP613"/>
      <c r="AAQ613"/>
      <c r="AAR613"/>
      <c r="AAS613"/>
      <c r="AAT613"/>
      <c r="AAU613"/>
      <c r="AAV613"/>
      <c r="AAW613"/>
      <c r="AAX613"/>
      <c r="AAY613"/>
      <c r="AAZ613"/>
      <c r="ABA613"/>
      <c r="ABB613"/>
      <c r="ABC613"/>
      <c r="ABD613"/>
      <c r="ABE613"/>
      <c r="ABF613"/>
      <c r="ABG613"/>
      <c r="ABH613"/>
      <c r="ABI613"/>
      <c r="ABJ613"/>
      <c r="ABK613"/>
      <c r="ABL613"/>
      <c r="ABM613"/>
      <c r="ABN613"/>
      <c r="ABO613"/>
      <c r="ABP613"/>
      <c r="ABQ613"/>
      <c r="ABR613"/>
      <c r="ABS613"/>
      <c r="ABT613"/>
      <c r="ABU613"/>
      <c r="ABV613"/>
      <c r="ABW613"/>
      <c r="ABX613"/>
      <c r="ABY613"/>
      <c r="ABZ613"/>
      <c r="ACA613"/>
      <c r="ACB613"/>
      <c r="ACC613"/>
      <c r="ACD613"/>
      <c r="ACE613"/>
      <c r="ACF613"/>
      <c r="ACG613"/>
      <c r="ACH613"/>
      <c r="ACI613"/>
      <c r="ACJ613"/>
      <c r="ACK613"/>
      <c r="ACL613"/>
      <c r="ACM613"/>
      <c r="ACN613"/>
      <c r="ACO613"/>
      <c r="ACP613"/>
      <c r="ACQ613"/>
      <c r="ACR613"/>
      <c r="ACS613"/>
      <c r="ACT613"/>
      <c r="ACU613"/>
      <c r="ACV613"/>
      <c r="ACW613"/>
      <c r="ACX613"/>
      <c r="ACY613"/>
      <c r="ACZ613"/>
      <c r="ADA613"/>
      <c r="ADB613"/>
      <c r="ADC613"/>
      <c r="ADD613"/>
      <c r="ADE613"/>
      <c r="ADF613"/>
      <c r="ADG613"/>
      <c r="ADH613"/>
      <c r="ADI613"/>
      <c r="ADJ613"/>
      <c r="ADK613"/>
      <c r="ADL613"/>
      <c r="ADM613"/>
      <c r="ADN613"/>
      <c r="ADO613"/>
      <c r="ADP613"/>
      <c r="ADQ613"/>
      <c r="ADR613"/>
      <c r="ADS613"/>
      <c r="ADT613"/>
      <c r="ADU613"/>
      <c r="ADV613"/>
      <c r="ADW613"/>
      <c r="ADX613"/>
      <c r="ADY613"/>
      <c r="ADZ613"/>
      <c r="AEA613"/>
      <c r="AEB613"/>
      <c r="AEC613"/>
      <c r="AED613"/>
      <c r="AEE613"/>
      <c r="AEF613"/>
      <c r="AEG613"/>
      <c r="AEH613"/>
      <c r="AEI613"/>
      <c r="AEJ613"/>
      <c r="AEK613"/>
      <c r="AEL613"/>
      <c r="AEM613"/>
      <c r="AEN613"/>
      <c r="AEO613"/>
      <c r="AEP613"/>
      <c r="AEQ613"/>
      <c r="AER613"/>
      <c r="AES613"/>
      <c r="AET613"/>
      <c r="AEU613"/>
      <c r="AEV613"/>
      <c r="AEW613"/>
      <c r="AEX613"/>
      <c r="AEY613"/>
      <c r="AEZ613"/>
      <c r="AFA613"/>
      <c r="AFB613"/>
      <c r="AFC613"/>
      <c r="AFD613"/>
      <c r="AFE613"/>
      <c r="AFF613"/>
      <c r="AFG613"/>
      <c r="AFH613"/>
      <c r="AFI613"/>
      <c r="AFJ613"/>
      <c r="AFK613"/>
      <c r="AFL613"/>
      <c r="AFM613"/>
      <c r="AFN613"/>
      <c r="AFO613"/>
      <c r="AFP613"/>
      <c r="AFQ613"/>
      <c r="AFR613"/>
      <c r="AFS613"/>
      <c r="AFT613"/>
      <c r="AFU613"/>
      <c r="AFV613"/>
      <c r="AFW613"/>
      <c r="AFX613"/>
      <c r="AFY613"/>
      <c r="AFZ613"/>
      <c r="AGA613"/>
      <c r="AGB613"/>
      <c r="AGC613"/>
      <c r="AGD613"/>
      <c r="AGE613"/>
      <c r="AGF613"/>
      <c r="AGG613"/>
      <c r="AGH613"/>
      <c r="AGI613"/>
      <c r="AGJ613"/>
      <c r="AGK613"/>
      <c r="AGL613"/>
      <c r="AGM613"/>
      <c r="AGN613"/>
      <c r="AGO613"/>
      <c r="AGP613"/>
      <c r="AGQ613"/>
      <c r="AGR613"/>
      <c r="AGS613"/>
      <c r="AGT613"/>
      <c r="AGU613"/>
      <c r="AGV613"/>
      <c r="AGW613"/>
      <c r="AGX613"/>
      <c r="AGY613"/>
      <c r="AGZ613"/>
      <c r="AHA613"/>
      <c r="AHB613"/>
      <c r="AHC613"/>
      <c r="AHD613"/>
      <c r="AHE613"/>
      <c r="AHF613"/>
      <c r="AHG613"/>
      <c r="AHH613"/>
      <c r="AHI613"/>
      <c r="AHJ613"/>
      <c r="AHK613"/>
      <c r="AHL613"/>
      <c r="AHM613"/>
      <c r="AHN613"/>
      <c r="AHO613"/>
      <c r="AHP613"/>
      <c r="AHQ613"/>
      <c r="AHR613"/>
      <c r="AHS613"/>
      <c r="AHT613"/>
      <c r="AHU613"/>
      <c r="AHV613"/>
      <c r="AHW613"/>
      <c r="AHX613"/>
      <c r="AHY613"/>
      <c r="AHZ613"/>
      <c r="AIA613"/>
      <c r="AIB613"/>
      <c r="AIC613"/>
      <c r="AID613"/>
      <c r="AIE613"/>
      <c r="AIF613"/>
      <c r="AIG613"/>
      <c r="AIH613"/>
      <c r="AII613"/>
      <c r="AIJ613"/>
      <c r="AIK613"/>
      <c r="AIL613"/>
      <c r="AIM613"/>
      <c r="AIN613"/>
      <c r="AIO613"/>
      <c r="AIP613"/>
      <c r="AIQ613"/>
      <c r="AIR613"/>
      <c r="AIS613"/>
      <c r="AIT613"/>
      <c r="AIU613"/>
      <c r="AIV613"/>
      <c r="AIW613"/>
      <c r="AIX613"/>
      <c r="AIY613"/>
      <c r="AIZ613"/>
      <c r="AJA613"/>
      <c r="AJB613"/>
      <c r="AJC613"/>
      <c r="AJD613"/>
      <c r="AJE613"/>
      <c r="AJF613"/>
      <c r="AJG613"/>
      <c r="AJH613"/>
      <c r="AJI613"/>
      <c r="AJJ613"/>
      <c r="AJK613"/>
      <c r="AJL613"/>
      <c r="AJM613"/>
      <c r="AJN613"/>
      <c r="AJO613"/>
      <c r="AJP613"/>
      <c r="AJQ613"/>
      <c r="AJR613"/>
      <c r="AJS613"/>
      <c r="AJT613"/>
      <c r="AJU613"/>
      <c r="AJV613"/>
      <c r="AJW613"/>
      <c r="AJX613"/>
      <c r="AJY613"/>
      <c r="AJZ613"/>
      <c r="AKA613"/>
      <c r="AKB613"/>
      <c r="AKC613"/>
      <c r="AKD613"/>
      <c r="AKE613"/>
      <c r="AKF613"/>
      <c r="AKG613"/>
      <c r="AKH613"/>
      <c r="AKI613"/>
      <c r="AKJ613"/>
      <c r="AKK613"/>
      <c r="AKL613"/>
      <c r="AKM613"/>
      <c r="AKN613"/>
      <c r="AKO613"/>
      <c r="AKP613"/>
      <c r="AKQ613"/>
      <c r="AKR613"/>
      <c r="AKS613"/>
      <c r="AKT613"/>
      <c r="AKU613"/>
      <c r="AKV613"/>
      <c r="AKW613"/>
      <c r="AKX613"/>
      <c r="AKY613"/>
      <c r="AKZ613"/>
      <c r="ALA613"/>
      <c r="ALB613"/>
      <c r="ALC613"/>
      <c r="ALD613"/>
      <c r="ALE613"/>
      <c r="ALF613"/>
      <c r="ALG613"/>
      <c r="ALH613"/>
      <c r="ALI613"/>
      <c r="ALJ613"/>
      <c r="ALK613"/>
      <c r="ALL613"/>
      <c r="ALM613"/>
      <c r="ALN613"/>
      <c r="ALO613"/>
      <c r="ALP613"/>
      <c r="ALQ613"/>
      <c r="ALR613"/>
      <c r="ALS613"/>
      <c r="ALT613"/>
      <c r="ALU613"/>
      <c r="ALV613"/>
      <c r="ALW613"/>
      <c r="ALX613"/>
      <c r="ALY613"/>
      <c r="ALZ613"/>
      <c r="AMA613"/>
      <c r="AMB613"/>
      <c r="AMC613"/>
      <c r="AMD613"/>
      <c r="AME613"/>
      <c r="AMF613"/>
      <c r="AMG613"/>
      <c r="AMH613"/>
      <c r="AMI613"/>
      <c r="AMJ613"/>
      <c r="AMK613"/>
      <c r="AML613"/>
      <c r="AMM613"/>
    </row>
    <row r="614" spans="1:1027" ht="20.85" customHeight="1">
      <c r="A614" s="670"/>
      <c r="B614" s="670"/>
      <c r="C614" s="274"/>
      <c r="D614" s="274">
        <v>4430</v>
      </c>
      <c r="E614" s="671" t="s">
        <v>226</v>
      </c>
      <c r="F614" s="671"/>
      <c r="G614" s="275">
        <v>299.47000000000003</v>
      </c>
      <c r="H614" s="275">
        <v>299.47000000000003</v>
      </c>
      <c r="I614" s="276">
        <v>0</v>
      </c>
      <c r="J614" s="259">
        <f t="shared" si="69"/>
        <v>0</v>
      </c>
      <c r="K614" s="259">
        <f t="shared" si="70"/>
        <v>100</v>
      </c>
      <c r="L614" s="313"/>
      <c r="M614" s="313"/>
      <c r="N614" s="313"/>
      <c r="P614" s="267">
        <f t="shared" si="73"/>
        <v>0</v>
      </c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  <c r="MG614"/>
      <c r="MH614"/>
      <c r="MI614"/>
      <c r="MJ614"/>
      <c r="MK614"/>
      <c r="ML614"/>
      <c r="MM614"/>
      <c r="MN614"/>
      <c r="MO614"/>
      <c r="MP614"/>
      <c r="MQ614"/>
      <c r="MR614"/>
      <c r="MS614"/>
      <c r="MT614"/>
      <c r="MU614"/>
      <c r="MV614"/>
      <c r="MW614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  <c r="NM614"/>
      <c r="NN614"/>
      <c r="NO614"/>
      <c r="NP614"/>
      <c r="NQ614"/>
      <c r="NR614"/>
      <c r="NS614"/>
      <c r="NT614"/>
      <c r="NU614"/>
      <c r="NV614"/>
      <c r="NW614"/>
      <c r="NX614"/>
      <c r="NY614"/>
      <c r="NZ614"/>
      <c r="OA614"/>
      <c r="OB614"/>
      <c r="OC614"/>
      <c r="OD614"/>
      <c r="OE614"/>
      <c r="OF614"/>
      <c r="OG614"/>
      <c r="OH614"/>
      <c r="OI614"/>
      <c r="OJ614"/>
      <c r="OK614"/>
      <c r="OL614"/>
      <c r="OM614"/>
      <c r="ON614"/>
      <c r="OO614"/>
      <c r="OP614"/>
      <c r="OQ614"/>
      <c r="OR614"/>
      <c r="OS614"/>
      <c r="OT614"/>
      <c r="OU614"/>
      <c r="OV614"/>
      <c r="OW614"/>
      <c r="OX614"/>
      <c r="OY614"/>
      <c r="OZ614"/>
      <c r="PA614"/>
      <c r="PB614"/>
      <c r="PC614"/>
      <c r="PD614"/>
      <c r="PE614"/>
      <c r="PF614"/>
      <c r="PG614"/>
      <c r="PH614"/>
      <c r="PI614"/>
      <c r="PJ614"/>
      <c r="PK614"/>
      <c r="PL614"/>
      <c r="PM614"/>
      <c r="PN614"/>
      <c r="PO614"/>
      <c r="PP614"/>
      <c r="PQ614"/>
      <c r="PR614"/>
      <c r="PS614"/>
      <c r="PT614"/>
      <c r="PU614"/>
      <c r="PV614"/>
      <c r="PW614"/>
      <c r="PX614"/>
      <c r="PY614"/>
      <c r="PZ614"/>
      <c r="QA614"/>
      <c r="QB614"/>
      <c r="QC614"/>
      <c r="QD614"/>
      <c r="QE614"/>
      <c r="QF614"/>
      <c r="QG614"/>
      <c r="QH614"/>
      <c r="QI614"/>
      <c r="QJ614"/>
      <c r="QK614"/>
      <c r="QL614"/>
      <c r="QM614"/>
      <c r="QN614"/>
      <c r="QO614"/>
      <c r="QP614"/>
      <c r="QQ614"/>
      <c r="QR614"/>
      <c r="QS614"/>
      <c r="QT614"/>
      <c r="QU614"/>
      <c r="QV614"/>
      <c r="QW614"/>
      <c r="QX614"/>
      <c r="QY614"/>
      <c r="QZ614"/>
      <c r="RA614"/>
      <c r="RB614"/>
      <c r="RC614"/>
      <c r="RD614"/>
      <c r="RE614"/>
      <c r="RF614"/>
      <c r="RG614"/>
      <c r="RH614"/>
      <c r="RI614"/>
      <c r="RJ614"/>
      <c r="RK614"/>
      <c r="RL614"/>
      <c r="RM614"/>
      <c r="RN614"/>
      <c r="RO614"/>
      <c r="RP614"/>
      <c r="RQ614"/>
      <c r="RR614"/>
      <c r="RS614"/>
      <c r="RT614"/>
      <c r="RU614"/>
      <c r="RV614"/>
      <c r="RW614"/>
      <c r="RX614"/>
      <c r="RY614"/>
      <c r="RZ614"/>
      <c r="SA614"/>
      <c r="SB614"/>
      <c r="SC614"/>
      <c r="SD614"/>
      <c r="SE614"/>
      <c r="SF614"/>
      <c r="SG614"/>
      <c r="SH614"/>
      <c r="SI614"/>
      <c r="SJ614"/>
      <c r="SK614"/>
      <c r="SL614"/>
      <c r="SM614"/>
      <c r="SN614"/>
      <c r="SO614"/>
      <c r="SP614"/>
      <c r="SQ614"/>
      <c r="SR614"/>
      <c r="SS614"/>
      <c r="ST614"/>
      <c r="SU614"/>
      <c r="SV614"/>
      <c r="SW614"/>
      <c r="SX614"/>
      <c r="SY614"/>
      <c r="SZ614"/>
      <c r="TA614"/>
      <c r="TB614"/>
      <c r="TC614"/>
      <c r="TD614"/>
      <c r="TE614"/>
      <c r="TF614"/>
      <c r="TG614"/>
      <c r="TH614"/>
      <c r="TI614"/>
      <c r="TJ614"/>
      <c r="TK614"/>
      <c r="TL614"/>
      <c r="TM614"/>
      <c r="TN614"/>
      <c r="TO614"/>
      <c r="TP614"/>
      <c r="TQ614"/>
      <c r="TR614"/>
      <c r="TS614"/>
      <c r="TT614"/>
      <c r="TU614"/>
      <c r="TV614"/>
      <c r="TW614"/>
      <c r="TX614"/>
      <c r="TY614"/>
      <c r="TZ614"/>
      <c r="UA614"/>
      <c r="UB614"/>
      <c r="UC614"/>
      <c r="UD614"/>
      <c r="UE614"/>
      <c r="UF614"/>
      <c r="UG614"/>
      <c r="UH614"/>
      <c r="UI614"/>
      <c r="UJ614"/>
      <c r="UK614"/>
      <c r="UL614"/>
      <c r="UM614"/>
      <c r="UN614"/>
      <c r="UO614"/>
      <c r="UP614"/>
      <c r="UQ614"/>
      <c r="UR614"/>
      <c r="US614"/>
      <c r="UT614"/>
      <c r="UU614"/>
      <c r="UV614"/>
      <c r="UW614"/>
      <c r="UX614"/>
      <c r="UY614"/>
      <c r="UZ614"/>
      <c r="VA614"/>
      <c r="VB614"/>
      <c r="VC614"/>
      <c r="VD614"/>
      <c r="VE614"/>
      <c r="VF614"/>
      <c r="VG614"/>
      <c r="VH614"/>
      <c r="VI614"/>
      <c r="VJ614"/>
      <c r="VK614"/>
      <c r="VL614"/>
      <c r="VM614"/>
      <c r="VN614"/>
      <c r="VO614"/>
      <c r="VP614"/>
      <c r="VQ614"/>
      <c r="VR614"/>
      <c r="VS614"/>
      <c r="VT614"/>
      <c r="VU614"/>
      <c r="VV614"/>
      <c r="VW614"/>
      <c r="VX614"/>
      <c r="VY614"/>
      <c r="VZ614"/>
      <c r="WA614"/>
      <c r="WB614"/>
      <c r="WC614"/>
      <c r="WD614"/>
      <c r="WE614"/>
      <c r="WF614"/>
      <c r="WG614"/>
      <c r="WH614"/>
      <c r="WI614"/>
      <c r="WJ614"/>
      <c r="WK614"/>
      <c r="WL614"/>
      <c r="WM614"/>
      <c r="WN614"/>
      <c r="WO614"/>
      <c r="WP614"/>
      <c r="WQ614"/>
      <c r="WR614"/>
      <c r="WS614"/>
      <c r="WT614"/>
      <c r="WU614"/>
      <c r="WV614"/>
      <c r="WW614"/>
      <c r="WX614"/>
      <c r="WY614"/>
      <c r="WZ614"/>
      <c r="XA614"/>
      <c r="XB614"/>
      <c r="XC614"/>
      <c r="XD614"/>
      <c r="XE614"/>
      <c r="XF614"/>
      <c r="XG614"/>
      <c r="XH614"/>
      <c r="XI614"/>
      <c r="XJ614"/>
      <c r="XK614"/>
      <c r="XL614"/>
      <c r="XM614"/>
      <c r="XN614"/>
      <c r="XO614"/>
      <c r="XP614"/>
      <c r="XQ614"/>
      <c r="XR614"/>
      <c r="XS614"/>
      <c r="XT614"/>
      <c r="XU614"/>
      <c r="XV614"/>
      <c r="XW614"/>
      <c r="XX614"/>
      <c r="XY614"/>
      <c r="XZ614"/>
      <c r="YA614"/>
      <c r="YB614"/>
      <c r="YC614"/>
      <c r="YD614"/>
      <c r="YE614"/>
      <c r="YF614"/>
      <c r="YG614"/>
      <c r="YH614"/>
      <c r="YI614"/>
      <c r="YJ614"/>
      <c r="YK614"/>
      <c r="YL614"/>
      <c r="YM614"/>
      <c r="YN614"/>
      <c r="YO614"/>
      <c r="YP614"/>
      <c r="YQ614"/>
      <c r="YR614"/>
      <c r="YS614"/>
      <c r="YT614"/>
      <c r="YU614"/>
      <c r="YV614"/>
      <c r="YW614"/>
      <c r="YX614"/>
      <c r="YY614"/>
      <c r="YZ614"/>
      <c r="ZA614"/>
      <c r="ZB614"/>
      <c r="ZC614"/>
      <c r="ZD614"/>
      <c r="ZE614"/>
      <c r="ZF614"/>
      <c r="ZG614"/>
      <c r="ZH614"/>
      <c r="ZI614"/>
      <c r="ZJ614"/>
      <c r="ZK614"/>
      <c r="ZL614"/>
      <c r="ZM614"/>
      <c r="ZN614"/>
      <c r="ZO614"/>
      <c r="ZP614"/>
      <c r="ZQ614"/>
      <c r="ZR614"/>
      <c r="ZS614"/>
      <c r="ZT614"/>
      <c r="ZU614"/>
      <c r="ZV614"/>
      <c r="ZW614"/>
      <c r="ZX614"/>
      <c r="ZY614"/>
      <c r="ZZ614"/>
      <c r="AAA614"/>
      <c r="AAB614"/>
      <c r="AAC614"/>
      <c r="AAD614"/>
      <c r="AAE614"/>
      <c r="AAF614"/>
      <c r="AAG614"/>
      <c r="AAH614"/>
      <c r="AAI614"/>
      <c r="AAJ614"/>
      <c r="AAK614"/>
      <c r="AAL614"/>
      <c r="AAM614"/>
      <c r="AAN614"/>
      <c r="AAO614"/>
      <c r="AAP614"/>
      <c r="AAQ614"/>
      <c r="AAR614"/>
      <c r="AAS614"/>
      <c r="AAT614"/>
      <c r="AAU614"/>
      <c r="AAV614"/>
      <c r="AAW614"/>
      <c r="AAX614"/>
      <c r="AAY614"/>
      <c r="AAZ614"/>
      <c r="ABA614"/>
      <c r="ABB614"/>
      <c r="ABC614"/>
      <c r="ABD614"/>
      <c r="ABE614"/>
      <c r="ABF614"/>
      <c r="ABG614"/>
      <c r="ABH614"/>
      <c r="ABI614"/>
      <c r="ABJ614"/>
      <c r="ABK614"/>
      <c r="ABL614"/>
      <c r="ABM614"/>
      <c r="ABN614"/>
      <c r="ABO614"/>
      <c r="ABP614"/>
      <c r="ABQ614"/>
      <c r="ABR614"/>
      <c r="ABS614"/>
      <c r="ABT614"/>
      <c r="ABU614"/>
      <c r="ABV614"/>
      <c r="ABW614"/>
      <c r="ABX614"/>
      <c r="ABY614"/>
      <c r="ABZ614"/>
      <c r="ACA614"/>
      <c r="ACB614"/>
      <c r="ACC614"/>
      <c r="ACD614"/>
      <c r="ACE614"/>
      <c r="ACF614"/>
      <c r="ACG614"/>
      <c r="ACH614"/>
      <c r="ACI614"/>
      <c r="ACJ614"/>
      <c r="ACK614"/>
      <c r="ACL614"/>
      <c r="ACM614"/>
      <c r="ACN614"/>
      <c r="ACO614"/>
      <c r="ACP614"/>
      <c r="ACQ614"/>
      <c r="ACR614"/>
      <c r="ACS614"/>
      <c r="ACT614"/>
      <c r="ACU614"/>
      <c r="ACV614"/>
      <c r="ACW614"/>
      <c r="ACX614"/>
      <c r="ACY614"/>
      <c r="ACZ614"/>
      <c r="ADA614"/>
      <c r="ADB614"/>
      <c r="ADC614"/>
      <c r="ADD614"/>
      <c r="ADE614"/>
      <c r="ADF614"/>
      <c r="ADG614"/>
      <c r="ADH614"/>
      <c r="ADI614"/>
      <c r="ADJ614"/>
      <c r="ADK614"/>
      <c r="ADL614"/>
      <c r="ADM614"/>
      <c r="ADN614"/>
      <c r="ADO614"/>
      <c r="ADP614"/>
      <c r="ADQ614"/>
      <c r="ADR614"/>
      <c r="ADS614"/>
      <c r="ADT614"/>
      <c r="ADU614"/>
      <c r="ADV614"/>
      <c r="ADW614"/>
      <c r="ADX614"/>
      <c r="ADY614"/>
      <c r="ADZ614"/>
      <c r="AEA614"/>
      <c r="AEB614"/>
      <c r="AEC614"/>
      <c r="AED614"/>
      <c r="AEE614"/>
      <c r="AEF614"/>
      <c r="AEG614"/>
      <c r="AEH614"/>
      <c r="AEI614"/>
      <c r="AEJ614"/>
      <c r="AEK614"/>
      <c r="AEL614"/>
      <c r="AEM614"/>
      <c r="AEN614"/>
      <c r="AEO614"/>
      <c r="AEP614"/>
      <c r="AEQ614"/>
      <c r="AER614"/>
      <c r="AES614"/>
      <c r="AET614"/>
      <c r="AEU614"/>
      <c r="AEV614"/>
      <c r="AEW614"/>
      <c r="AEX614"/>
      <c r="AEY614"/>
      <c r="AEZ614"/>
      <c r="AFA614"/>
      <c r="AFB614"/>
      <c r="AFC614"/>
      <c r="AFD614"/>
      <c r="AFE614"/>
      <c r="AFF614"/>
      <c r="AFG614"/>
      <c r="AFH614"/>
      <c r="AFI614"/>
      <c r="AFJ614"/>
      <c r="AFK614"/>
      <c r="AFL614"/>
      <c r="AFM614"/>
      <c r="AFN614"/>
      <c r="AFO614"/>
      <c r="AFP614"/>
      <c r="AFQ614"/>
      <c r="AFR614"/>
      <c r="AFS614"/>
      <c r="AFT614"/>
      <c r="AFU614"/>
      <c r="AFV614"/>
      <c r="AFW614"/>
      <c r="AFX614"/>
      <c r="AFY614"/>
      <c r="AFZ614"/>
      <c r="AGA614"/>
      <c r="AGB614"/>
      <c r="AGC614"/>
      <c r="AGD614"/>
      <c r="AGE614"/>
      <c r="AGF614"/>
      <c r="AGG614"/>
      <c r="AGH614"/>
      <c r="AGI614"/>
      <c r="AGJ614"/>
      <c r="AGK614"/>
      <c r="AGL614"/>
      <c r="AGM614"/>
      <c r="AGN614"/>
      <c r="AGO614"/>
      <c r="AGP614"/>
      <c r="AGQ614"/>
      <c r="AGR614"/>
      <c r="AGS614"/>
      <c r="AGT614"/>
      <c r="AGU614"/>
      <c r="AGV614"/>
      <c r="AGW614"/>
      <c r="AGX614"/>
      <c r="AGY614"/>
      <c r="AGZ614"/>
      <c r="AHA614"/>
      <c r="AHB614"/>
      <c r="AHC614"/>
      <c r="AHD614"/>
      <c r="AHE614"/>
      <c r="AHF614"/>
      <c r="AHG614"/>
      <c r="AHH614"/>
      <c r="AHI614"/>
      <c r="AHJ614"/>
      <c r="AHK614"/>
      <c r="AHL614"/>
      <c r="AHM614"/>
      <c r="AHN614"/>
      <c r="AHO614"/>
      <c r="AHP614"/>
      <c r="AHQ614"/>
      <c r="AHR614"/>
      <c r="AHS614"/>
      <c r="AHT614"/>
      <c r="AHU614"/>
      <c r="AHV614"/>
      <c r="AHW614"/>
      <c r="AHX614"/>
      <c r="AHY614"/>
      <c r="AHZ614"/>
      <c r="AIA614"/>
      <c r="AIB614"/>
      <c r="AIC614"/>
      <c r="AID614"/>
      <c r="AIE614"/>
      <c r="AIF614"/>
      <c r="AIG614"/>
      <c r="AIH614"/>
      <c r="AII614"/>
      <c r="AIJ614"/>
      <c r="AIK614"/>
      <c r="AIL614"/>
      <c r="AIM614"/>
      <c r="AIN614"/>
      <c r="AIO614"/>
      <c r="AIP614"/>
      <c r="AIQ614"/>
      <c r="AIR614"/>
      <c r="AIS614"/>
      <c r="AIT614"/>
      <c r="AIU614"/>
      <c r="AIV614"/>
      <c r="AIW614"/>
      <c r="AIX614"/>
      <c r="AIY614"/>
      <c r="AIZ614"/>
      <c r="AJA614"/>
      <c r="AJB614"/>
      <c r="AJC614"/>
      <c r="AJD614"/>
      <c r="AJE614"/>
      <c r="AJF614"/>
      <c r="AJG614"/>
      <c r="AJH614"/>
      <c r="AJI614"/>
      <c r="AJJ614"/>
      <c r="AJK614"/>
      <c r="AJL614"/>
      <c r="AJM614"/>
      <c r="AJN614"/>
      <c r="AJO614"/>
      <c r="AJP614"/>
      <c r="AJQ614"/>
      <c r="AJR614"/>
      <c r="AJS614"/>
      <c r="AJT614"/>
      <c r="AJU614"/>
      <c r="AJV614"/>
      <c r="AJW614"/>
      <c r="AJX614"/>
      <c r="AJY614"/>
      <c r="AJZ614"/>
      <c r="AKA614"/>
      <c r="AKB614"/>
      <c r="AKC614"/>
      <c r="AKD614"/>
      <c r="AKE614"/>
      <c r="AKF614"/>
      <c r="AKG614"/>
      <c r="AKH614"/>
      <c r="AKI614"/>
      <c r="AKJ614"/>
      <c r="AKK614"/>
      <c r="AKL614"/>
      <c r="AKM614"/>
      <c r="AKN614"/>
      <c r="AKO614"/>
      <c r="AKP614"/>
      <c r="AKQ614"/>
      <c r="AKR614"/>
      <c r="AKS614"/>
      <c r="AKT614"/>
      <c r="AKU614"/>
      <c r="AKV614"/>
      <c r="AKW614"/>
      <c r="AKX614"/>
      <c r="AKY614"/>
      <c r="AKZ614"/>
      <c r="ALA614"/>
      <c r="ALB614"/>
      <c r="ALC614"/>
      <c r="ALD614"/>
      <c r="ALE614"/>
      <c r="ALF614"/>
      <c r="ALG614"/>
      <c r="ALH614"/>
      <c r="ALI614"/>
      <c r="ALJ614"/>
      <c r="ALK614"/>
      <c r="ALL614"/>
      <c r="ALM614"/>
      <c r="ALN614"/>
      <c r="ALO614"/>
      <c r="ALP614"/>
      <c r="ALQ614"/>
      <c r="ALR614"/>
      <c r="ALS614"/>
      <c r="ALT614"/>
      <c r="ALU614"/>
      <c r="ALV614"/>
      <c r="ALW614"/>
      <c r="ALX614"/>
      <c r="ALY614"/>
      <c r="ALZ614"/>
      <c r="AMA614"/>
      <c r="AMB614"/>
      <c r="AMC614"/>
      <c r="AMD614"/>
      <c r="AME614"/>
      <c r="AMF614"/>
      <c r="AMG614"/>
      <c r="AMH614"/>
      <c r="AMI614"/>
      <c r="AMJ614"/>
      <c r="AMK614"/>
      <c r="AML614"/>
      <c r="AMM614"/>
    </row>
    <row r="615" spans="1:1027" ht="23.1" customHeight="1">
      <c r="A615" s="672" t="s">
        <v>289</v>
      </c>
      <c r="B615" s="672"/>
      <c r="C615" s="672"/>
      <c r="D615" s="672"/>
      <c r="E615" s="672"/>
      <c r="F615" s="672"/>
      <c r="G615" s="374">
        <f>SUM(G11,G14,G37,G57,G76,G84,G136,G142,G145,G189,G192,G195,G319,G361,G432,G440,G524,G563,G578,G185,G460)</f>
        <v>118793238.79000001</v>
      </c>
      <c r="H615" s="374">
        <f>SUM(H11,H14,H37,H57,H76,H84,H136,H142,H145,H189,H192,H195,H319,H361,H432,H440,H524,H563,H578,H185,H460)</f>
        <v>126807466.50000001</v>
      </c>
      <c r="I615" s="374">
        <f>SUM(I11,I14,I37,I57,I76,I84,I136,I142,I145,I189,I192,I195,I319,I361,I432,I440,I524,I563,I578,I185,I460)</f>
        <v>62082255.260000005</v>
      </c>
      <c r="J615" s="259">
        <f t="shared" si="69"/>
        <v>48.957886292917927</v>
      </c>
      <c r="K615" s="259">
        <f t="shared" si="70"/>
        <v>106.74636687376406</v>
      </c>
      <c r="L615" s="313"/>
      <c r="M615" s="313"/>
      <c r="N615" s="313"/>
      <c r="P615" s="267">
        <f t="shared" si="73"/>
        <v>8014227.7100000083</v>
      </c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  <c r="LE615"/>
      <c r="LF615"/>
      <c r="LG615"/>
      <c r="LH615"/>
      <c r="LI615"/>
      <c r="LJ615"/>
      <c r="LK615"/>
      <c r="LL615"/>
      <c r="LM615"/>
      <c r="LN615"/>
      <c r="LO615"/>
      <c r="LP615"/>
      <c r="LQ615"/>
      <c r="LR615"/>
      <c r="LS615"/>
      <c r="LT615"/>
      <c r="LU615"/>
      <c r="LV615"/>
      <c r="LW615"/>
      <c r="LX615"/>
      <c r="LY615"/>
      <c r="LZ615"/>
      <c r="MA615"/>
      <c r="MB615"/>
      <c r="MC615"/>
      <c r="MD615"/>
      <c r="ME615"/>
      <c r="MF615"/>
      <c r="MG615"/>
      <c r="MH615"/>
      <c r="MI615"/>
      <c r="MJ615"/>
      <c r="MK615"/>
      <c r="ML615"/>
      <c r="MM615"/>
      <c r="MN615"/>
      <c r="MO615"/>
      <c r="MP615"/>
      <c r="MQ615"/>
      <c r="MR615"/>
      <c r="MS615"/>
      <c r="MT615"/>
      <c r="MU615"/>
      <c r="MV615"/>
      <c r="MW615"/>
      <c r="MX615"/>
      <c r="MY615"/>
      <c r="MZ615"/>
      <c r="NA615"/>
      <c r="NB615"/>
      <c r="NC615"/>
      <c r="ND615"/>
      <c r="NE615"/>
      <c r="NF615"/>
      <c r="NG615"/>
      <c r="NH615"/>
      <c r="NI615"/>
      <c r="NJ615"/>
      <c r="NK615"/>
      <c r="NL615"/>
      <c r="NM615"/>
      <c r="NN615"/>
      <c r="NO615"/>
      <c r="NP615"/>
      <c r="NQ615"/>
      <c r="NR615"/>
      <c r="NS615"/>
      <c r="NT615"/>
      <c r="NU615"/>
      <c r="NV615"/>
      <c r="NW615"/>
      <c r="NX615"/>
      <c r="NY615"/>
      <c r="NZ615"/>
      <c r="OA615"/>
      <c r="OB615"/>
      <c r="OC615"/>
      <c r="OD615"/>
      <c r="OE615"/>
      <c r="OF615"/>
      <c r="OG615"/>
      <c r="OH615"/>
      <c r="OI615"/>
      <c r="OJ615"/>
      <c r="OK615"/>
      <c r="OL615"/>
      <c r="OM615"/>
      <c r="ON615"/>
      <c r="OO615"/>
      <c r="OP615"/>
      <c r="OQ615"/>
      <c r="OR615"/>
      <c r="OS615"/>
      <c r="OT615"/>
      <c r="OU615"/>
      <c r="OV615"/>
      <c r="OW615"/>
      <c r="OX615"/>
      <c r="OY615"/>
      <c r="OZ615"/>
      <c r="PA615"/>
      <c r="PB615"/>
      <c r="PC615"/>
      <c r="PD615"/>
      <c r="PE615"/>
      <c r="PF615"/>
      <c r="PG615"/>
      <c r="PH615"/>
      <c r="PI615"/>
      <c r="PJ615"/>
      <c r="PK615"/>
      <c r="PL615"/>
      <c r="PM615"/>
      <c r="PN615"/>
      <c r="PO615"/>
      <c r="PP615"/>
      <c r="PQ615"/>
      <c r="PR615"/>
      <c r="PS615"/>
      <c r="PT615"/>
      <c r="PU615"/>
      <c r="PV615"/>
      <c r="PW615"/>
      <c r="PX615"/>
      <c r="PY615"/>
      <c r="PZ615"/>
      <c r="QA615"/>
      <c r="QB615"/>
      <c r="QC615"/>
      <c r="QD615"/>
      <c r="QE615"/>
      <c r="QF615"/>
      <c r="QG615"/>
      <c r="QH615"/>
      <c r="QI615"/>
      <c r="QJ615"/>
      <c r="QK615"/>
      <c r="QL615"/>
      <c r="QM615"/>
      <c r="QN615"/>
      <c r="QO615"/>
      <c r="QP615"/>
      <c r="QQ615"/>
      <c r="QR615"/>
      <c r="QS615"/>
      <c r="QT615"/>
      <c r="QU615"/>
      <c r="QV615"/>
      <c r="QW615"/>
      <c r="QX615"/>
      <c r="QY615"/>
      <c r="QZ615"/>
      <c r="RA615"/>
      <c r="RB615"/>
      <c r="RC615"/>
      <c r="RD615"/>
      <c r="RE615"/>
      <c r="RF615"/>
      <c r="RG615"/>
      <c r="RH615"/>
      <c r="RI615"/>
      <c r="RJ615"/>
      <c r="RK615"/>
      <c r="RL615"/>
      <c r="RM615"/>
      <c r="RN615"/>
      <c r="RO615"/>
      <c r="RP615"/>
      <c r="RQ615"/>
      <c r="RR615"/>
      <c r="RS615"/>
      <c r="RT615"/>
      <c r="RU615"/>
      <c r="RV615"/>
      <c r="RW615"/>
      <c r="RX615"/>
      <c r="RY615"/>
      <c r="RZ615"/>
      <c r="SA615"/>
      <c r="SB615"/>
      <c r="SC615"/>
      <c r="SD615"/>
      <c r="SE615"/>
      <c r="SF615"/>
      <c r="SG615"/>
      <c r="SH615"/>
      <c r="SI615"/>
      <c r="SJ615"/>
      <c r="SK615"/>
      <c r="SL615"/>
      <c r="SM615"/>
      <c r="SN615"/>
      <c r="SO615"/>
      <c r="SP615"/>
      <c r="SQ615"/>
      <c r="SR615"/>
      <c r="SS615"/>
      <c r="ST615"/>
      <c r="SU615"/>
      <c r="SV615"/>
      <c r="SW615"/>
      <c r="SX615"/>
      <c r="SY615"/>
      <c r="SZ615"/>
      <c r="TA615"/>
      <c r="TB615"/>
      <c r="TC615"/>
      <c r="TD615"/>
      <c r="TE615"/>
      <c r="TF615"/>
      <c r="TG615"/>
      <c r="TH615"/>
      <c r="TI615"/>
      <c r="TJ615"/>
      <c r="TK615"/>
      <c r="TL615"/>
      <c r="TM615"/>
      <c r="TN615"/>
      <c r="TO615"/>
      <c r="TP615"/>
      <c r="TQ615"/>
      <c r="TR615"/>
      <c r="TS615"/>
      <c r="TT615"/>
      <c r="TU615"/>
      <c r="TV615"/>
      <c r="TW615"/>
      <c r="TX615"/>
      <c r="TY615"/>
      <c r="TZ615"/>
      <c r="UA615"/>
      <c r="UB615"/>
      <c r="UC615"/>
      <c r="UD615"/>
      <c r="UE615"/>
      <c r="UF615"/>
      <c r="UG615"/>
      <c r="UH615"/>
      <c r="UI615"/>
      <c r="UJ615"/>
      <c r="UK615"/>
      <c r="UL615"/>
      <c r="UM615"/>
      <c r="UN615"/>
      <c r="UO615"/>
      <c r="UP615"/>
      <c r="UQ615"/>
      <c r="UR615"/>
      <c r="US615"/>
      <c r="UT615"/>
      <c r="UU615"/>
      <c r="UV615"/>
      <c r="UW615"/>
      <c r="UX615"/>
      <c r="UY615"/>
      <c r="UZ615"/>
      <c r="VA615"/>
      <c r="VB615"/>
      <c r="VC615"/>
      <c r="VD615"/>
      <c r="VE615"/>
      <c r="VF615"/>
      <c r="VG615"/>
      <c r="VH615"/>
      <c r="VI615"/>
      <c r="VJ615"/>
      <c r="VK615"/>
      <c r="VL615"/>
      <c r="VM615"/>
      <c r="VN615"/>
      <c r="VO615"/>
      <c r="VP615"/>
      <c r="VQ615"/>
      <c r="VR615"/>
      <c r="VS615"/>
      <c r="VT615"/>
      <c r="VU615"/>
      <c r="VV615"/>
      <c r="VW615"/>
      <c r="VX615"/>
      <c r="VY615"/>
      <c r="VZ615"/>
      <c r="WA615"/>
      <c r="WB615"/>
      <c r="WC615"/>
      <c r="WD615"/>
      <c r="WE615"/>
      <c r="WF615"/>
      <c r="WG615"/>
      <c r="WH615"/>
      <c r="WI615"/>
      <c r="WJ615"/>
      <c r="WK615"/>
      <c r="WL615"/>
      <c r="WM615"/>
      <c r="WN615"/>
      <c r="WO615"/>
      <c r="WP615"/>
      <c r="WQ615"/>
      <c r="WR615"/>
      <c r="WS615"/>
      <c r="WT615"/>
      <c r="WU615"/>
      <c r="WV615"/>
      <c r="WW615"/>
      <c r="WX615"/>
      <c r="WY615"/>
      <c r="WZ615"/>
      <c r="XA615"/>
      <c r="XB615"/>
      <c r="XC615"/>
      <c r="XD615"/>
      <c r="XE615"/>
      <c r="XF615"/>
      <c r="XG615"/>
      <c r="XH615"/>
      <c r="XI615"/>
      <c r="XJ615"/>
      <c r="XK615"/>
      <c r="XL615"/>
      <c r="XM615"/>
      <c r="XN615"/>
      <c r="XO615"/>
      <c r="XP615"/>
      <c r="XQ615"/>
      <c r="XR615"/>
      <c r="XS615"/>
      <c r="XT615"/>
      <c r="XU615"/>
      <c r="XV615"/>
      <c r="XW615"/>
      <c r="XX615"/>
      <c r="XY615"/>
      <c r="XZ615"/>
      <c r="YA615"/>
      <c r="YB615"/>
      <c r="YC615"/>
      <c r="YD615"/>
      <c r="YE615"/>
      <c r="YF615"/>
      <c r="YG615"/>
      <c r="YH615"/>
      <c r="YI615"/>
      <c r="YJ615"/>
      <c r="YK615"/>
      <c r="YL615"/>
      <c r="YM615"/>
      <c r="YN615"/>
      <c r="YO615"/>
      <c r="YP615"/>
      <c r="YQ615"/>
      <c r="YR615"/>
      <c r="YS615"/>
      <c r="YT615"/>
      <c r="YU615"/>
      <c r="YV615"/>
      <c r="YW615"/>
      <c r="YX615"/>
      <c r="YY615"/>
      <c r="YZ615"/>
      <c r="ZA615"/>
      <c r="ZB615"/>
      <c r="ZC615"/>
      <c r="ZD615"/>
      <c r="ZE615"/>
      <c r="ZF615"/>
      <c r="ZG615"/>
      <c r="ZH615"/>
      <c r="ZI615"/>
      <c r="ZJ615"/>
      <c r="ZK615"/>
      <c r="ZL615"/>
      <c r="ZM615"/>
      <c r="ZN615"/>
      <c r="ZO615"/>
      <c r="ZP615"/>
      <c r="ZQ615"/>
      <c r="ZR615"/>
      <c r="ZS615"/>
      <c r="ZT615"/>
      <c r="ZU615"/>
      <c r="ZV615"/>
      <c r="ZW615"/>
      <c r="ZX615"/>
      <c r="ZY615"/>
      <c r="ZZ615"/>
      <c r="AAA615"/>
      <c r="AAB615"/>
      <c r="AAC615"/>
      <c r="AAD615"/>
      <c r="AAE615"/>
      <c r="AAF615"/>
      <c r="AAG615"/>
      <c r="AAH615"/>
      <c r="AAI615"/>
      <c r="AAJ615"/>
      <c r="AAK615"/>
      <c r="AAL615"/>
      <c r="AAM615"/>
      <c r="AAN615"/>
      <c r="AAO615"/>
      <c r="AAP615"/>
      <c r="AAQ615"/>
      <c r="AAR615"/>
      <c r="AAS615"/>
      <c r="AAT615"/>
      <c r="AAU615"/>
      <c r="AAV615"/>
      <c r="AAW615"/>
      <c r="AAX615"/>
      <c r="AAY615"/>
      <c r="AAZ615"/>
      <c r="ABA615"/>
      <c r="ABB615"/>
      <c r="ABC615"/>
      <c r="ABD615"/>
      <c r="ABE615"/>
      <c r="ABF615"/>
      <c r="ABG615"/>
      <c r="ABH615"/>
      <c r="ABI615"/>
      <c r="ABJ615"/>
      <c r="ABK615"/>
      <c r="ABL615"/>
      <c r="ABM615"/>
      <c r="ABN615"/>
      <c r="ABO615"/>
      <c r="ABP615"/>
      <c r="ABQ615"/>
      <c r="ABR615"/>
      <c r="ABS615"/>
      <c r="ABT615"/>
      <c r="ABU615"/>
      <c r="ABV615"/>
      <c r="ABW615"/>
      <c r="ABX615"/>
      <c r="ABY615"/>
      <c r="ABZ615"/>
      <c r="ACA615"/>
      <c r="ACB615"/>
      <c r="ACC615"/>
      <c r="ACD615"/>
      <c r="ACE615"/>
      <c r="ACF615"/>
      <c r="ACG615"/>
      <c r="ACH615"/>
      <c r="ACI615"/>
      <c r="ACJ615"/>
      <c r="ACK615"/>
      <c r="ACL615"/>
      <c r="ACM615"/>
      <c r="ACN615"/>
      <c r="ACO615"/>
      <c r="ACP615"/>
      <c r="ACQ615"/>
      <c r="ACR615"/>
      <c r="ACS615"/>
      <c r="ACT615"/>
      <c r="ACU615"/>
      <c r="ACV615"/>
      <c r="ACW615"/>
      <c r="ACX615"/>
      <c r="ACY615"/>
      <c r="ACZ615"/>
      <c r="ADA615"/>
      <c r="ADB615"/>
      <c r="ADC615"/>
      <c r="ADD615"/>
      <c r="ADE615"/>
      <c r="ADF615"/>
      <c r="ADG615"/>
      <c r="ADH615"/>
      <c r="ADI615"/>
      <c r="ADJ615"/>
      <c r="ADK615"/>
      <c r="ADL615"/>
      <c r="ADM615"/>
      <c r="ADN615"/>
      <c r="ADO615"/>
      <c r="ADP615"/>
      <c r="ADQ615"/>
      <c r="ADR615"/>
      <c r="ADS615"/>
      <c r="ADT615"/>
      <c r="ADU615"/>
      <c r="ADV615"/>
      <c r="ADW615"/>
      <c r="ADX615"/>
      <c r="ADY615"/>
      <c r="ADZ615"/>
      <c r="AEA615"/>
      <c r="AEB615"/>
      <c r="AEC615"/>
      <c r="AED615"/>
      <c r="AEE615"/>
      <c r="AEF615"/>
      <c r="AEG615"/>
      <c r="AEH615"/>
      <c r="AEI615"/>
      <c r="AEJ615"/>
      <c r="AEK615"/>
      <c r="AEL615"/>
      <c r="AEM615"/>
      <c r="AEN615"/>
      <c r="AEO615"/>
      <c r="AEP615"/>
      <c r="AEQ615"/>
      <c r="AER615"/>
      <c r="AES615"/>
      <c r="AET615"/>
      <c r="AEU615"/>
      <c r="AEV615"/>
      <c r="AEW615"/>
      <c r="AEX615"/>
      <c r="AEY615"/>
      <c r="AEZ615"/>
      <c r="AFA615"/>
      <c r="AFB615"/>
      <c r="AFC615"/>
      <c r="AFD615"/>
      <c r="AFE615"/>
      <c r="AFF615"/>
      <c r="AFG615"/>
      <c r="AFH615"/>
      <c r="AFI615"/>
      <c r="AFJ615"/>
      <c r="AFK615"/>
      <c r="AFL615"/>
      <c r="AFM615"/>
      <c r="AFN615"/>
      <c r="AFO615"/>
      <c r="AFP615"/>
      <c r="AFQ615"/>
      <c r="AFR615"/>
      <c r="AFS615"/>
      <c r="AFT615"/>
      <c r="AFU615"/>
      <c r="AFV615"/>
      <c r="AFW615"/>
      <c r="AFX615"/>
      <c r="AFY615"/>
      <c r="AFZ615"/>
      <c r="AGA615"/>
      <c r="AGB615"/>
      <c r="AGC615"/>
      <c r="AGD615"/>
      <c r="AGE615"/>
      <c r="AGF615"/>
      <c r="AGG615"/>
      <c r="AGH615"/>
      <c r="AGI615"/>
      <c r="AGJ615"/>
      <c r="AGK615"/>
      <c r="AGL615"/>
      <c r="AGM615"/>
      <c r="AGN615"/>
      <c r="AGO615"/>
      <c r="AGP615"/>
      <c r="AGQ615"/>
      <c r="AGR615"/>
      <c r="AGS615"/>
      <c r="AGT615"/>
      <c r="AGU615"/>
      <c r="AGV615"/>
      <c r="AGW615"/>
      <c r="AGX615"/>
      <c r="AGY615"/>
      <c r="AGZ615"/>
      <c r="AHA615"/>
      <c r="AHB615"/>
      <c r="AHC615"/>
      <c r="AHD615"/>
      <c r="AHE615"/>
      <c r="AHF615"/>
      <c r="AHG615"/>
      <c r="AHH615"/>
      <c r="AHI615"/>
      <c r="AHJ615"/>
      <c r="AHK615"/>
      <c r="AHL615"/>
      <c r="AHM615"/>
      <c r="AHN615"/>
      <c r="AHO615"/>
      <c r="AHP615"/>
      <c r="AHQ615"/>
      <c r="AHR615"/>
      <c r="AHS615"/>
      <c r="AHT615"/>
      <c r="AHU615"/>
      <c r="AHV615"/>
      <c r="AHW615"/>
      <c r="AHX615"/>
      <c r="AHY615"/>
      <c r="AHZ615"/>
      <c r="AIA615"/>
      <c r="AIB615"/>
      <c r="AIC615"/>
      <c r="AID615"/>
      <c r="AIE615"/>
      <c r="AIF615"/>
      <c r="AIG615"/>
      <c r="AIH615"/>
      <c r="AII615"/>
      <c r="AIJ615"/>
      <c r="AIK615"/>
      <c r="AIL615"/>
      <c r="AIM615"/>
      <c r="AIN615"/>
      <c r="AIO615"/>
      <c r="AIP615"/>
      <c r="AIQ615"/>
      <c r="AIR615"/>
      <c r="AIS615"/>
      <c r="AIT615"/>
      <c r="AIU615"/>
      <c r="AIV615"/>
      <c r="AIW615"/>
      <c r="AIX615"/>
      <c r="AIY615"/>
      <c r="AIZ615"/>
      <c r="AJA615"/>
      <c r="AJB615"/>
      <c r="AJC615"/>
      <c r="AJD615"/>
      <c r="AJE615"/>
      <c r="AJF615"/>
      <c r="AJG615"/>
      <c r="AJH615"/>
      <c r="AJI615"/>
      <c r="AJJ615"/>
      <c r="AJK615"/>
      <c r="AJL615"/>
      <c r="AJM615"/>
      <c r="AJN615"/>
      <c r="AJO615"/>
      <c r="AJP615"/>
      <c r="AJQ615"/>
      <c r="AJR615"/>
      <c r="AJS615"/>
      <c r="AJT615"/>
      <c r="AJU615"/>
      <c r="AJV615"/>
      <c r="AJW615"/>
      <c r="AJX615"/>
      <c r="AJY615"/>
      <c r="AJZ615"/>
      <c r="AKA615"/>
      <c r="AKB615"/>
      <c r="AKC615"/>
      <c r="AKD615"/>
      <c r="AKE615"/>
      <c r="AKF615"/>
      <c r="AKG615"/>
      <c r="AKH615"/>
      <c r="AKI615"/>
      <c r="AKJ615"/>
      <c r="AKK615"/>
      <c r="AKL615"/>
      <c r="AKM615"/>
      <c r="AKN615"/>
      <c r="AKO615"/>
      <c r="AKP615"/>
      <c r="AKQ615"/>
      <c r="AKR615"/>
      <c r="AKS615"/>
      <c r="AKT615"/>
      <c r="AKU615"/>
      <c r="AKV615"/>
      <c r="AKW615"/>
      <c r="AKX615"/>
      <c r="AKY615"/>
      <c r="AKZ615"/>
      <c r="ALA615"/>
      <c r="ALB615"/>
      <c r="ALC615"/>
      <c r="ALD615"/>
      <c r="ALE615"/>
      <c r="ALF615"/>
      <c r="ALG615"/>
      <c r="ALH615"/>
      <c r="ALI615"/>
      <c r="ALJ615"/>
      <c r="ALK615"/>
      <c r="ALL615"/>
      <c r="ALM615"/>
      <c r="ALN615"/>
      <c r="ALO615"/>
      <c r="ALP615"/>
      <c r="ALQ615"/>
      <c r="ALR615"/>
      <c r="ALS615"/>
      <c r="ALT615"/>
      <c r="ALU615"/>
      <c r="ALV615"/>
      <c r="ALW615"/>
      <c r="ALX615"/>
      <c r="ALY615"/>
      <c r="ALZ615"/>
      <c r="AMA615"/>
      <c r="AMB615"/>
      <c r="AMC615"/>
      <c r="AMD615"/>
      <c r="AME615"/>
      <c r="AMF615"/>
      <c r="AMG615"/>
      <c r="AMH615"/>
      <c r="AMI615"/>
      <c r="AMJ615"/>
      <c r="AMK615"/>
      <c r="AML615"/>
      <c r="AMM615"/>
    </row>
    <row r="616" spans="1:1027" ht="25.35" customHeight="1">
      <c r="A616" s="668" t="s">
        <v>290</v>
      </c>
      <c r="B616" s="668"/>
      <c r="C616" s="668"/>
      <c r="D616" s="668"/>
      <c r="E616" s="668"/>
      <c r="F616" s="668"/>
      <c r="G616" s="375">
        <f>G642</f>
        <v>109390001.59</v>
      </c>
      <c r="H616" s="375">
        <f t="shared" ref="H616:I616" si="74">H642</f>
        <v>113137319.81</v>
      </c>
      <c r="I616" s="375">
        <f t="shared" si="74"/>
        <v>56585726</v>
      </c>
      <c r="J616" s="259">
        <f t="shared" si="69"/>
        <v>50.015084408070351</v>
      </c>
      <c r="K616" s="259">
        <f t="shared" si="70"/>
        <v>103.42564966224717</v>
      </c>
      <c r="L616" s="313"/>
      <c r="M616" s="313"/>
      <c r="N616" s="313"/>
      <c r="P616" s="267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  <c r="LE616"/>
      <c r="LF616"/>
      <c r="LG616"/>
      <c r="LH616"/>
      <c r="LI616"/>
      <c r="LJ616"/>
      <c r="LK616"/>
      <c r="LL616"/>
      <c r="LM616"/>
      <c r="LN616"/>
      <c r="LO616"/>
      <c r="LP616"/>
      <c r="LQ616"/>
      <c r="LR616"/>
      <c r="LS616"/>
      <c r="LT616"/>
      <c r="LU616"/>
      <c r="LV616"/>
      <c r="LW616"/>
      <c r="LX616"/>
      <c r="LY616"/>
      <c r="LZ616"/>
      <c r="MA616"/>
      <c r="MB616"/>
      <c r="MC616"/>
      <c r="MD616"/>
      <c r="ME616"/>
      <c r="MF616"/>
      <c r="MG616"/>
      <c r="MH616"/>
      <c r="MI616"/>
      <c r="MJ616"/>
      <c r="MK616"/>
      <c r="ML616"/>
      <c r="MM616"/>
      <c r="MN616"/>
      <c r="MO616"/>
      <c r="MP616"/>
      <c r="MQ616"/>
      <c r="MR616"/>
      <c r="MS616"/>
      <c r="MT616"/>
      <c r="MU616"/>
      <c r="MV616"/>
      <c r="MW616"/>
      <c r="MX616"/>
      <c r="MY616"/>
      <c r="MZ616"/>
      <c r="NA616"/>
      <c r="NB616"/>
      <c r="NC616"/>
      <c r="ND616"/>
      <c r="NE616"/>
      <c r="NF616"/>
      <c r="NG616"/>
      <c r="NH616"/>
      <c r="NI616"/>
      <c r="NJ616"/>
      <c r="NK616"/>
      <c r="NL616"/>
      <c r="NM616"/>
      <c r="NN616"/>
      <c r="NO616"/>
      <c r="NP616"/>
      <c r="NQ616"/>
      <c r="NR616"/>
      <c r="NS616"/>
      <c r="NT616"/>
      <c r="NU616"/>
      <c r="NV616"/>
      <c r="NW616"/>
      <c r="NX616"/>
      <c r="NY616"/>
      <c r="NZ616"/>
      <c r="OA616"/>
      <c r="OB616"/>
      <c r="OC616"/>
      <c r="OD616"/>
      <c r="OE616"/>
      <c r="OF616"/>
      <c r="OG616"/>
      <c r="OH616"/>
      <c r="OI616"/>
      <c r="OJ616"/>
      <c r="OK616"/>
      <c r="OL616"/>
      <c r="OM616"/>
      <c r="ON616"/>
      <c r="OO616"/>
      <c r="OP616"/>
      <c r="OQ616"/>
      <c r="OR616"/>
      <c r="OS616"/>
      <c r="OT616"/>
      <c r="OU616"/>
      <c r="OV616"/>
      <c r="OW616"/>
      <c r="OX616"/>
      <c r="OY616"/>
      <c r="OZ616"/>
      <c r="PA616"/>
      <c r="PB616"/>
      <c r="PC616"/>
      <c r="PD616"/>
      <c r="PE616"/>
      <c r="PF616"/>
      <c r="PG616"/>
      <c r="PH616"/>
      <c r="PI616"/>
      <c r="PJ616"/>
      <c r="PK616"/>
      <c r="PL616"/>
      <c r="PM616"/>
      <c r="PN616"/>
      <c r="PO616"/>
      <c r="PP616"/>
      <c r="PQ616"/>
      <c r="PR616"/>
      <c r="PS616"/>
      <c r="PT616"/>
      <c r="PU616"/>
      <c r="PV616"/>
      <c r="PW616"/>
      <c r="PX616"/>
      <c r="PY616"/>
      <c r="PZ616"/>
      <c r="QA616"/>
      <c r="QB616"/>
      <c r="QC616"/>
      <c r="QD616"/>
      <c r="QE616"/>
      <c r="QF616"/>
      <c r="QG616"/>
      <c r="QH616"/>
      <c r="QI616"/>
      <c r="QJ616"/>
      <c r="QK616"/>
      <c r="QL616"/>
      <c r="QM616"/>
      <c r="QN616"/>
      <c r="QO616"/>
      <c r="QP616"/>
      <c r="QQ616"/>
      <c r="QR616"/>
      <c r="QS616"/>
      <c r="QT616"/>
      <c r="QU616"/>
      <c r="QV616"/>
      <c r="QW616"/>
      <c r="QX616"/>
      <c r="QY616"/>
      <c r="QZ616"/>
      <c r="RA616"/>
      <c r="RB616"/>
      <c r="RC616"/>
      <c r="RD616"/>
      <c r="RE616"/>
      <c r="RF616"/>
      <c r="RG616"/>
      <c r="RH616"/>
      <c r="RI616"/>
      <c r="RJ616"/>
      <c r="RK616"/>
      <c r="RL616"/>
      <c r="RM616"/>
      <c r="RN616"/>
      <c r="RO616"/>
      <c r="RP616"/>
      <c r="RQ616"/>
      <c r="RR616"/>
      <c r="RS616"/>
      <c r="RT616"/>
      <c r="RU616"/>
      <c r="RV616"/>
      <c r="RW616"/>
      <c r="RX616"/>
      <c r="RY616"/>
      <c r="RZ616"/>
      <c r="SA616"/>
      <c r="SB616"/>
      <c r="SC616"/>
      <c r="SD616"/>
      <c r="SE616"/>
      <c r="SF616"/>
      <c r="SG616"/>
      <c r="SH616"/>
      <c r="SI616"/>
      <c r="SJ616"/>
      <c r="SK616"/>
      <c r="SL616"/>
      <c r="SM616"/>
      <c r="SN616"/>
      <c r="SO616"/>
      <c r="SP616"/>
      <c r="SQ616"/>
      <c r="SR616"/>
      <c r="SS616"/>
      <c r="ST616"/>
      <c r="SU616"/>
      <c r="SV616"/>
      <c r="SW616"/>
      <c r="SX616"/>
      <c r="SY616"/>
      <c r="SZ616"/>
      <c r="TA616"/>
      <c r="TB616"/>
      <c r="TC616"/>
      <c r="TD616"/>
      <c r="TE616"/>
      <c r="TF616"/>
      <c r="TG616"/>
      <c r="TH616"/>
      <c r="TI616"/>
      <c r="TJ616"/>
      <c r="TK616"/>
      <c r="TL616"/>
      <c r="TM616"/>
      <c r="TN616"/>
      <c r="TO616"/>
      <c r="TP616"/>
      <c r="TQ616"/>
      <c r="TR616"/>
      <c r="TS616"/>
      <c r="TT616"/>
      <c r="TU616"/>
      <c r="TV616"/>
      <c r="TW616"/>
      <c r="TX616"/>
      <c r="TY616"/>
      <c r="TZ616"/>
      <c r="UA616"/>
      <c r="UB616"/>
      <c r="UC616"/>
      <c r="UD616"/>
      <c r="UE616"/>
      <c r="UF616"/>
      <c r="UG616"/>
      <c r="UH616"/>
      <c r="UI616"/>
      <c r="UJ616"/>
      <c r="UK616"/>
      <c r="UL616"/>
      <c r="UM616"/>
      <c r="UN616"/>
      <c r="UO616"/>
      <c r="UP616"/>
      <c r="UQ616"/>
      <c r="UR616"/>
      <c r="US616"/>
      <c r="UT616"/>
      <c r="UU616"/>
      <c r="UV616"/>
      <c r="UW616"/>
      <c r="UX616"/>
      <c r="UY616"/>
      <c r="UZ616"/>
      <c r="VA616"/>
      <c r="VB616"/>
      <c r="VC616"/>
      <c r="VD616"/>
      <c r="VE616"/>
      <c r="VF616"/>
      <c r="VG616"/>
      <c r="VH616"/>
      <c r="VI616"/>
      <c r="VJ616"/>
      <c r="VK616"/>
      <c r="VL616"/>
      <c r="VM616"/>
      <c r="VN616"/>
      <c r="VO616"/>
      <c r="VP616"/>
      <c r="VQ616"/>
      <c r="VR616"/>
      <c r="VS616"/>
      <c r="VT616"/>
      <c r="VU616"/>
      <c r="VV616"/>
      <c r="VW616"/>
      <c r="VX616"/>
      <c r="VY616"/>
      <c r="VZ616"/>
      <c r="WA616"/>
      <c r="WB616"/>
      <c r="WC616"/>
      <c r="WD616"/>
      <c r="WE616"/>
      <c r="WF616"/>
      <c r="WG616"/>
      <c r="WH616"/>
      <c r="WI616"/>
      <c r="WJ616"/>
      <c r="WK616"/>
      <c r="WL616"/>
      <c r="WM616"/>
      <c r="WN616"/>
      <c r="WO616"/>
      <c r="WP616"/>
      <c r="WQ616"/>
      <c r="WR616"/>
      <c r="WS616"/>
      <c r="WT616"/>
      <c r="WU616"/>
      <c r="WV616"/>
      <c r="WW616"/>
      <c r="WX616"/>
      <c r="WY616"/>
      <c r="WZ616"/>
      <c r="XA616"/>
      <c r="XB616"/>
      <c r="XC616"/>
      <c r="XD616"/>
      <c r="XE616"/>
      <c r="XF616"/>
      <c r="XG616"/>
      <c r="XH616"/>
      <c r="XI616"/>
      <c r="XJ616"/>
      <c r="XK616"/>
      <c r="XL616"/>
      <c r="XM616"/>
      <c r="XN616"/>
      <c r="XO616"/>
      <c r="XP616"/>
      <c r="XQ616"/>
      <c r="XR616"/>
      <c r="XS616"/>
      <c r="XT616"/>
      <c r="XU616"/>
      <c r="XV616"/>
      <c r="XW616"/>
      <c r="XX616"/>
      <c r="XY616"/>
      <c r="XZ616"/>
      <c r="YA616"/>
      <c r="YB616"/>
      <c r="YC616"/>
      <c r="YD616"/>
      <c r="YE616"/>
      <c r="YF616"/>
      <c r="YG616"/>
      <c r="YH616"/>
      <c r="YI616"/>
      <c r="YJ616"/>
      <c r="YK616"/>
      <c r="YL616"/>
      <c r="YM616"/>
      <c r="YN616"/>
      <c r="YO616"/>
      <c r="YP616"/>
      <c r="YQ616"/>
      <c r="YR616"/>
      <c r="YS616"/>
      <c r="YT616"/>
      <c r="YU616"/>
      <c r="YV616"/>
      <c r="YW616"/>
      <c r="YX616"/>
      <c r="YY616"/>
      <c r="YZ616"/>
      <c r="ZA616"/>
      <c r="ZB616"/>
      <c r="ZC616"/>
      <c r="ZD616"/>
      <c r="ZE616"/>
      <c r="ZF616"/>
      <c r="ZG616"/>
      <c r="ZH616"/>
      <c r="ZI616"/>
      <c r="ZJ616"/>
      <c r="ZK616"/>
      <c r="ZL616"/>
      <c r="ZM616"/>
      <c r="ZN616"/>
      <c r="ZO616"/>
      <c r="ZP616"/>
      <c r="ZQ616"/>
      <c r="ZR616"/>
      <c r="ZS616"/>
      <c r="ZT616"/>
      <c r="ZU616"/>
      <c r="ZV616"/>
      <c r="ZW616"/>
      <c r="ZX616"/>
      <c r="ZY616"/>
      <c r="ZZ616"/>
      <c r="AAA616"/>
      <c r="AAB616"/>
      <c r="AAC616"/>
      <c r="AAD616"/>
      <c r="AAE616"/>
      <c r="AAF616"/>
      <c r="AAG616"/>
      <c r="AAH616"/>
      <c r="AAI616"/>
      <c r="AAJ616"/>
      <c r="AAK616"/>
      <c r="AAL616"/>
      <c r="AAM616"/>
      <c r="AAN616"/>
      <c r="AAO616"/>
      <c r="AAP616"/>
      <c r="AAQ616"/>
      <c r="AAR616"/>
      <c r="AAS616"/>
      <c r="AAT616"/>
      <c r="AAU616"/>
      <c r="AAV616"/>
      <c r="AAW616"/>
      <c r="AAX616"/>
      <c r="AAY616"/>
      <c r="AAZ616"/>
      <c r="ABA616"/>
      <c r="ABB616"/>
      <c r="ABC616"/>
      <c r="ABD616"/>
      <c r="ABE616"/>
      <c r="ABF616"/>
      <c r="ABG616"/>
      <c r="ABH616"/>
      <c r="ABI616"/>
      <c r="ABJ616"/>
      <c r="ABK616"/>
      <c r="ABL616"/>
      <c r="ABM616"/>
      <c r="ABN616"/>
      <c r="ABO616"/>
      <c r="ABP616"/>
      <c r="ABQ616"/>
      <c r="ABR616"/>
      <c r="ABS616"/>
      <c r="ABT616"/>
      <c r="ABU616"/>
      <c r="ABV616"/>
      <c r="ABW616"/>
      <c r="ABX616"/>
      <c r="ABY616"/>
      <c r="ABZ616"/>
      <c r="ACA616"/>
      <c r="ACB616"/>
      <c r="ACC616"/>
      <c r="ACD616"/>
      <c r="ACE616"/>
      <c r="ACF616"/>
      <c r="ACG616"/>
      <c r="ACH616"/>
      <c r="ACI616"/>
      <c r="ACJ616"/>
      <c r="ACK616"/>
      <c r="ACL616"/>
      <c r="ACM616"/>
      <c r="ACN616"/>
      <c r="ACO616"/>
      <c r="ACP616"/>
      <c r="ACQ616"/>
      <c r="ACR616"/>
      <c r="ACS616"/>
      <c r="ACT616"/>
      <c r="ACU616"/>
      <c r="ACV616"/>
      <c r="ACW616"/>
      <c r="ACX616"/>
      <c r="ACY616"/>
      <c r="ACZ616"/>
      <c r="ADA616"/>
      <c r="ADB616"/>
      <c r="ADC616"/>
      <c r="ADD616"/>
      <c r="ADE616"/>
      <c r="ADF616"/>
      <c r="ADG616"/>
      <c r="ADH616"/>
      <c r="ADI616"/>
      <c r="ADJ616"/>
      <c r="ADK616"/>
      <c r="ADL616"/>
      <c r="ADM616"/>
      <c r="ADN616"/>
      <c r="ADO616"/>
      <c r="ADP616"/>
      <c r="ADQ616"/>
      <c r="ADR616"/>
      <c r="ADS616"/>
      <c r="ADT616"/>
      <c r="ADU616"/>
      <c r="ADV616"/>
      <c r="ADW616"/>
      <c r="ADX616"/>
      <c r="ADY616"/>
      <c r="ADZ616"/>
      <c r="AEA616"/>
      <c r="AEB616"/>
      <c r="AEC616"/>
      <c r="AED616"/>
      <c r="AEE616"/>
      <c r="AEF616"/>
      <c r="AEG616"/>
      <c r="AEH616"/>
      <c r="AEI616"/>
      <c r="AEJ616"/>
      <c r="AEK616"/>
      <c r="AEL616"/>
      <c r="AEM616"/>
      <c r="AEN616"/>
      <c r="AEO616"/>
      <c r="AEP616"/>
      <c r="AEQ616"/>
      <c r="AER616"/>
      <c r="AES616"/>
      <c r="AET616"/>
      <c r="AEU616"/>
      <c r="AEV616"/>
      <c r="AEW616"/>
      <c r="AEX616"/>
      <c r="AEY616"/>
      <c r="AEZ616"/>
      <c r="AFA616"/>
      <c r="AFB616"/>
      <c r="AFC616"/>
      <c r="AFD616"/>
      <c r="AFE616"/>
      <c r="AFF616"/>
      <c r="AFG616"/>
      <c r="AFH616"/>
      <c r="AFI616"/>
      <c r="AFJ616"/>
      <c r="AFK616"/>
      <c r="AFL616"/>
      <c r="AFM616"/>
      <c r="AFN616"/>
      <c r="AFO616"/>
      <c r="AFP616"/>
      <c r="AFQ616"/>
      <c r="AFR616"/>
      <c r="AFS616"/>
      <c r="AFT616"/>
      <c r="AFU616"/>
      <c r="AFV616"/>
      <c r="AFW616"/>
      <c r="AFX616"/>
      <c r="AFY616"/>
      <c r="AFZ616"/>
      <c r="AGA616"/>
      <c r="AGB616"/>
      <c r="AGC616"/>
      <c r="AGD616"/>
      <c r="AGE616"/>
      <c r="AGF616"/>
      <c r="AGG616"/>
      <c r="AGH616"/>
      <c r="AGI616"/>
      <c r="AGJ616"/>
      <c r="AGK616"/>
      <c r="AGL616"/>
      <c r="AGM616"/>
      <c r="AGN616"/>
      <c r="AGO616"/>
      <c r="AGP616"/>
      <c r="AGQ616"/>
      <c r="AGR616"/>
      <c r="AGS616"/>
      <c r="AGT616"/>
      <c r="AGU616"/>
      <c r="AGV616"/>
      <c r="AGW616"/>
      <c r="AGX616"/>
      <c r="AGY616"/>
      <c r="AGZ616"/>
      <c r="AHA616"/>
      <c r="AHB616"/>
      <c r="AHC616"/>
      <c r="AHD616"/>
      <c r="AHE616"/>
      <c r="AHF616"/>
      <c r="AHG616"/>
      <c r="AHH616"/>
      <c r="AHI616"/>
      <c r="AHJ616"/>
      <c r="AHK616"/>
      <c r="AHL616"/>
      <c r="AHM616"/>
      <c r="AHN616"/>
      <c r="AHO616"/>
      <c r="AHP616"/>
      <c r="AHQ616"/>
      <c r="AHR616"/>
      <c r="AHS616"/>
      <c r="AHT616"/>
      <c r="AHU616"/>
      <c r="AHV616"/>
      <c r="AHW616"/>
      <c r="AHX616"/>
      <c r="AHY616"/>
      <c r="AHZ616"/>
      <c r="AIA616"/>
      <c r="AIB616"/>
      <c r="AIC616"/>
      <c r="AID616"/>
      <c r="AIE616"/>
      <c r="AIF616"/>
      <c r="AIG616"/>
      <c r="AIH616"/>
      <c r="AII616"/>
      <c r="AIJ616"/>
      <c r="AIK616"/>
      <c r="AIL616"/>
      <c r="AIM616"/>
      <c r="AIN616"/>
      <c r="AIO616"/>
      <c r="AIP616"/>
      <c r="AIQ616"/>
      <c r="AIR616"/>
      <c r="AIS616"/>
      <c r="AIT616"/>
      <c r="AIU616"/>
      <c r="AIV616"/>
      <c r="AIW616"/>
      <c r="AIX616"/>
      <c r="AIY616"/>
      <c r="AIZ616"/>
      <c r="AJA616"/>
      <c r="AJB616"/>
      <c r="AJC616"/>
      <c r="AJD616"/>
      <c r="AJE616"/>
      <c r="AJF616"/>
      <c r="AJG616"/>
      <c r="AJH616"/>
      <c r="AJI616"/>
      <c r="AJJ616"/>
      <c r="AJK616"/>
      <c r="AJL616"/>
      <c r="AJM616"/>
      <c r="AJN616"/>
      <c r="AJO616"/>
      <c r="AJP616"/>
      <c r="AJQ616"/>
      <c r="AJR616"/>
      <c r="AJS616"/>
      <c r="AJT616"/>
      <c r="AJU616"/>
      <c r="AJV616"/>
      <c r="AJW616"/>
      <c r="AJX616"/>
      <c r="AJY616"/>
      <c r="AJZ616"/>
      <c r="AKA616"/>
      <c r="AKB616"/>
      <c r="AKC616"/>
      <c r="AKD616"/>
      <c r="AKE616"/>
      <c r="AKF616"/>
      <c r="AKG616"/>
      <c r="AKH616"/>
      <c r="AKI616"/>
      <c r="AKJ616"/>
      <c r="AKK616"/>
      <c r="AKL616"/>
      <c r="AKM616"/>
      <c r="AKN616"/>
      <c r="AKO616"/>
      <c r="AKP616"/>
      <c r="AKQ616"/>
      <c r="AKR616"/>
      <c r="AKS616"/>
      <c r="AKT616"/>
      <c r="AKU616"/>
      <c r="AKV616"/>
      <c r="AKW616"/>
      <c r="AKX616"/>
      <c r="AKY616"/>
      <c r="AKZ616"/>
      <c r="ALA616"/>
      <c r="ALB616"/>
      <c r="ALC616"/>
      <c r="ALD616"/>
      <c r="ALE616"/>
      <c r="ALF616"/>
      <c r="ALG616"/>
      <c r="ALH616"/>
      <c r="ALI616"/>
      <c r="ALJ616"/>
      <c r="ALK616"/>
      <c r="ALL616"/>
      <c r="ALM616"/>
      <c r="ALN616"/>
      <c r="ALO616"/>
      <c r="ALP616"/>
      <c r="ALQ616"/>
      <c r="ALR616"/>
      <c r="ALS616"/>
      <c r="ALT616"/>
      <c r="ALU616"/>
      <c r="ALV616"/>
      <c r="ALW616"/>
      <c r="ALX616"/>
      <c r="ALY616"/>
      <c r="ALZ616"/>
      <c r="AMA616"/>
      <c r="AMB616"/>
      <c r="AMC616"/>
      <c r="AMD616"/>
      <c r="AME616"/>
      <c r="AMF616"/>
      <c r="AMG616"/>
      <c r="AMH616"/>
      <c r="AMI616"/>
      <c r="AMJ616"/>
      <c r="AMK616"/>
      <c r="AML616"/>
      <c r="AMM616"/>
    </row>
    <row r="617" spans="1:1027" ht="26.1" customHeight="1">
      <c r="A617" s="673" t="s">
        <v>291</v>
      </c>
      <c r="B617" s="673"/>
      <c r="C617" s="673"/>
      <c r="D617" s="673"/>
      <c r="E617" s="673"/>
      <c r="F617" s="673"/>
      <c r="G617" s="375">
        <f>G191</f>
        <v>940000</v>
      </c>
      <c r="H617" s="375">
        <f>H191</f>
        <v>940000</v>
      </c>
      <c r="I617" s="375">
        <f>I191</f>
        <v>441651.94</v>
      </c>
      <c r="J617" s="259">
        <f t="shared" si="69"/>
        <v>46.984248936170218</v>
      </c>
      <c r="K617" s="259">
        <f t="shared" si="70"/>
        <v>100</v>
      </c>
      <c r="L617" s="313"/>
      <c r="M617" s="313">
        <v>122181425.23999999</v>
      </c>
      <c r="N617" s="313">
        <f>M617-I615</f>
        <v>60099169.979999989</v>
      </c>
      <c r="P617" s="26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  <c r="MG617"/>
      <c r="MH617"/>
      <c r="MI617"/>
      <c r="MJ617"/>
      <c r="MK617"/>
      <c r="ML617"/>
      <c r="MM617"/>
      <c r="MN617"/>
      <c r="MO617"/>
      <c r="MP617"/>
      <c r="MQ617"/>
      <c r="MR617"/>
      <c r="MS617"/>
      <c r="MT617"/>
      <c r="MU617"/>
      <c r="MV617"/>
      <c r="MW617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  <c r="NM617"/>
      <c r="NN617"/>
      <c r="NO617"/>
      <c r="NP617"/>
      <c r="NQ617"/>
      <c r="NR617"/>
      <c r="NS617"/>
      <c r="NT617"/>
      <c r="NU617"/>
      <c r="NV617"/>
      <c r="NW617"/>
      <c r="NX617"/>
      <c r="NY617"/>
      <c r="NZ617"/>
      <c r="OA617"/>
      <c r="OB617"/>
      <c r="OC617"/>
      <c r="OD617"/>
      <c r="OE617"/>
      <c r="OF617"/>
      <c r="OG617"/>
      <c r="OH617"/>
      <c r="OI617"/>
      <c r="OJ617"/>
      <c r="OK617"/>
      <c r="OL617"/>
      <c r="OM617"/>
      <c r="ON617"/>
      <c r="OO617"/>
      <c r="OP617"/>
      <c r="OQ617"/>
      <c r="OR617"/>
      <c r="OS617"/>
      <c r="OT617"/>
      <c r="OU617"/>
      <c r="OV617"/>
      <c r="OW617"/>
      <c r="OX617"/>
      <c r="OY617"/>
      <c r="OZ617"/>
      <c r="PA617"/>
      <c r="PB617"/>
      <c r="PC617"/>
      <c r="PD617"/>
      <c r="PE617"/>
      <c r="PF617"/>
      <c r="PG617"/>
      <c r="PH617"/>
      <c r="PI617"/>
      <c r="PJ617"/>
      <c r="PK617"/>
      <c r="PL617"/>
      <c r="PM617"/>
      <c r="PN617"/>
      <c r="PO617"/>
      <c r="PP617"/>
      <c r="PQ617"/>
      <c r="PR617"/>
      <c r="PS617"/>
      <c r="PT617"/>
      <c r="PU617"/>
      <c r="PV617"/>
      <c r="PW617"/>
      <c r="PX617"/>
      <c r="PY617"/>
      <c r="PZ617"/>
      <c r="QA617"/>
      <c r="QB617"/>
      <c r="QC617"/>
      <c r="QD617"/>
      <c r="QE617"/>
      <c r="QF617"/>
      <c r="QG617"/>
      <c r="QH617"/>
      <c r="QI617"/>
      <c r="QJ617"/>
      <c r="QK617"/>
      <c r="QL617"/>
      <c r="QM617"/>
      <c r="QN617"/>
      <c r="QO617"/>
      <c r="QP617"/>
      <c r="QQ617"/>
      <c r="QR617"/>
      <c r="QS617"/>
      <c r="QT617"/>
      <c r="QU617"/>
      <c r="QV617"/>
      <c r="QW617"/>
      <c r="QX617"/>
      <c r="QY617"/>
      <c r="QZ617"/>
      <c r="RA617"/>
      <c r="RB617"/>
      <c r="RC617"/>
      <c r="RD617"/>
      <c r="RE617"/>
      <c r="RF617"/>
      <c r="RG617"/>
      <c r="RH617"/>
      <c r="RI617"/>
      <c r="RJ617"/>
      <c r="RK617"/>
      <c r="RL617"/>
      <c r="RM617"/>
      <c r="RN617"/>
      <c r="RO617"/>
      <c r="RP617"/>
      <c r="RQ617"/>
      <c r="RR617"/>
      <c r="RS617"/>
      <c r="RT617"/>
      <c r="RU617"/>
      <c r="RV617"/>
      <c r="RW617"/>
      <c r="RX617"/>
      <c r="RY617"/>
      <c r="RZ617"/>
      <c r="SA617"/>
      <c r="SB617"/>
      <c r="SC617"/>
      <c r="SD617"/>
      <c r="SE617"/>
      <c r="SF617"/>
      <c r="SG617"/>
      <c r="SH617"/>
      <c r="SI617"/>
      <c r="SJ617"/>
      <c r="SK617"/>
      <c r="SL617"/>
      <c r="SM617"/>
      <c r="SN617"/>
      <c r="SO617"/>
      <c r="SP617"/>
      <c r="SQ617"/>
      <c r="SR617"/>
      <c r="SS617"/>
      <c r="ST617"/>
      <c r="SU617"/>
      <c r="SV617"/>
      <c r="SW617"/>
      <c r="SX617"/>
      <c r="SY617"/>
      <c r="SZ617"/>
      <c r="TA617"/>
      <c r="TB617"/>
      <c r="TC617"/>
      <c r="TD617"/>
      <c r="TE617"/>
      <c r="TF617"/>
      <c r="TG617"/>
      <c r="TH617"/>
      <c r="TI617"/>
      <c r="TJ617"/>
      <c r="TK617"/>
      <c r="TL617"/>
      <c r="TM617"/>
      <c r="TN617"/>
      <c r="TO617"/>
      <c r="TP617"/>
      <c r="TQ617"/>
      <c r="TR617"/>
      <c r="TS617"/>
      <c r="TT617"/>
      <c r="TU617"/>
      <c r="TV617"/>
      <c r="TW617"/>
      <c r="TX617"/>
      <c r="TY617"/>
      <c r="TZ617"/>
      <c r="UA617"/>
      <c r="UB617"/>
      <c r="UC617"/>
      <c r="UD617"/>
      <c r="UE617"/>
      <c r="UF617"/>
      <c r="UG617"/>
      <c r="UH617"/>
      <c r="UI617"/>
      <c r="UJ617"/>
      <c r="UK617"/>
      <c r="UL617"/>
      <c r="UM617"/>
      <c r="UN617"/>
      <c r="UO617"/>
      <c r="UP617"/>
      <c r="UQ617"/>
      <c r="UR617"/>
      <c r="US617"/>
      <c r="UT617"/>
      <c r="UU617"/>
      <c r="UV617"/>
      <c r="UW617"/>
      <c r="UX617"/>
      <c r="UY617"/>
      <c r="UZ617"/>
      <c r="VA617"/>
      <c r="VB617"/>
      <c r="VC617"/>
      <c r="VD617"/>
      <c r="VE617"/>
      <c r="VF617"/>
      <c r="VG617"/>
      <c r="VH617"/>
      <c r="VI617"/>
      <c r="VJ617"/>
      <c r="VK617"/>
      <c r="VL617"/>
      <c r="VM617"/>
      <c r="VN617"/>
      <c r="VO617"/>
      <c r="VP617"/>
      <c r="VQ617"/>
      <c r="VR617"/>
      <c r="VS617"/>
      <c r="VT617"/>
      <c r="VU617"/>
      <c r="VV617"/>
      <c r="VW617"/>
      <c r="VX617"/>
      <c r="VY617"/>
      <c r="VZ617"/>
      <c r="WA617"/>
      <c r="WB617"/>
      <c r="WC617"/>
      <c r="WD617"/>
      <c r="WE617"/>
      <c r="WF617"/>
      <c r="WG617"/>
      <c r="WH617"/>
      <c r="WI617"/>
      <c r="WJ617"/>
      <c r="WK617"/>
      <c r="WL617"/>
      <c r="WM617"/>
      <c r="WN617"/>
      <c r="WO617"/>
      <c r="WP617"/>
      <c r="WQ617"/>
      <c r="WR617"/>
      <c r="WS617"/>
      <c r="WT617"/>
      <c r="WU617"/>
      <c r="WV617"/>
      <c r="WW617"/>
      <c r="WX617"/>
      <c r="WY617"/>
      <c r="WZ617"/>
      <c r="XA617"/>
      <c r="XB617"/>
      <c r="XC617"/>
      <c r="XD617"/>
      <c r="XE617"/>
      <c r="XF617"/>
      <c r="XG617"/>
      <c r="XH617"/>
      <c r="XI617"/>
      <c r="XJ617"/>
      <c r="XK617"/>
      <c r="XL617"/>
      <c r="XM617"/>
      <c r="XN617"/>
      <c r="XO617"/>
      <c r="XP617"/>
      <c r="XQ617"/>
      <c r="XR617"/>
      <c r="XS617"/>
      <c r="XT617"/>
      <c r="XU617"/>
      <c r="XV617"/>
      <c r="XW617"/>
      <c r="XX617"/>
      <c r="XY617"/>
      <c r="XZ617"/>
      <c r="YA617"/>
      <c r="YB617"/>
      <c r="YC617"/>
      <c r="YD617"/>
      <c r="YE617"/>
      <c r="YF617"/>
      <c r="YG617"/>
      <c r="YH617"/>
      <c r="YI617"/>
      <c r="YJ617"/>
      <c r="YK617"/>
      <c r="YL617"/>
      <c r="YM617"/>
      <c r="YN617"/>
      <c r="YO617"/>
      <c r="YP617"/>
      <c r="YQ617"/>
      <c r="YR617"/>
      <c r="YS617"/>
      <c r="YT617"/>
      <c r="YU617"/>
      <c r="YV617"/>
      <c r="YW617"/>
      <c r="YX617"/>
      <c r="YY617"/>
      <c r="YZ617"/>
      <c r="ZA617"/>
      <c r="ZB617"/>
      <c r="ZC617"/>
      <c r="ZD617"/>
      <c r="ZE617"/>
      <c r="ZF617"/>
      <c r="ZG617"/>
      <c r="ZH617"/>
      <c r="ZI617"/>
      <c r="ZJ617"/>
      <c r="ZK617"/>
      <c r="ZL617"/>
      <c r="ZM617"/>
      <c r="ZN617"/>
      <c r="ZO617"/>
      <c r="ZP617"/>
      <c r="ZQ617"/>
      <c r="ZR617"/>
      <c r="ZS617"/>
      <c r="ZT617"/>
      <c r="ZU617"/>
      <c r="ZV617"/>
      <c r="ZW617"/>
      <c r="ZX617"/>
      <c r="ZY617"/>
      <c r="ZZ617"/>
      <c r="AAA617"/>
      <c r="AAB617"/>
      <c r="AAC617"/>
      <c r="AAD617"/>
      <c r="AAE617"/>
      <c r="AAF617"/>
      <c r="AAG617"/>
      <c r="AAH617"/>
      <c r="AAI617"/>
      <c r="AAJ617"/>
      <c r="AAK617"/>
      <c r="AAL617"/>
      <c r="AAM617"/>
      <c r="AAN617"/>
      <c r="AAO617"/>
      <c r="AAP617"/>
      <c r="AAQ617"/>
      <c r="AAR617"/>
      <c r="AAS617"/>
      <c r="AAT617"/>
      <c r="AAU617"/>
      <c r="AAV617"/>
      <c r="AAW617"/>
      <c r="AAX617"/>
      <c r="AAY617"/>
      <c r="AAZ617"/>
      <c r="ABA617"/>
      <c r="ABB617"/>
      <c r="ABC617"/>
      <c r="ABD617"/>
      <c r="ABE617"/>
      <c r="ABF617"/>
      <c r="ABG617"/>
      <c r="ABH617"/>
      <c r="ABI617"/>
      <c r="ABJ617"/>
      <c r="ABK617"/>
      <c r="ABL617"/>
      <c r="ABM617"/>
      <c r="ABN617"/>
      <c r="ABO617"/>
      <c r="ABP617"/>
      <c r="ABQ617"/>
      <c r="ABR617"/>
      <c r="ABS617"/>
      <c r="ABT617"/>
      <c r="ABU617"/>
      <c r="ABV617"/>
      <c r="ABW617"/>
      <c r="ABX617"/>
      <c r="ABY617"/>
      <c r="ABZ617"/>
      <c r="ACA617"/>
      <c r="ACB617"/>
      <c r="ACC617"/>
      <c r="ACD617"/>
      <c r="ACE617"/>
      <c r="ACF617"/>
      <c r="ACG617"/>
      <c r="ACH617"/>
      <c r="ACI617"/>
      <c r="ACJ617"/>
      <c r="ACK617"/>
      <c r="ACL617"/>
      <c r="ACM617"/>
      <c r="ACN617"/>
      <c r="ACO617"/>
      <c r="ACP617"/>
      <c r="ACQ617"/>
      <c r="ACR617"/>
      <c r="ACS617"/>
      <c r="ACT617"/>
      <c r="ACU617"/>
      <c r="ACV617"/>
      <c r="ACW617"/>
      <c r="ACX617"/>
      <c r="ACY617"/>
      <c r="ACZ617"/>
      <c r="ADA617"/>
      <c r="ADB617"/>
      <c r="ADC617"/>
      <c r="ADD617"/>
      <c r="ADE617"/>
      <c r="ADF617"/>
      <c r="ADG617"/>
      <c r="ADH617"/>
      <c r="ADI617"/>
      <c r="ADJ617"/>
      <c r="ADK617"/>
      <c r="ADL617"/>
      <c r="ADM617"/>
      <c r="ADN617"/>
      <c r="ADO617"/>
      <c r="ADP617"/>
      <c r="ADQ617"/>
      <c r="ADR617"/>
      <c r="ADS617"/>
      <c r="ADT617"/>
      <c r="ADU617"/>
      <c r="ADV617"/>
      <c r="ADW617"/>
      <c r="ADX617"/>
      <c r="ADY617"/>
      <c r="ADZ617"/>
      <c r="AEA617"/>
      <c r="AEB617"/>
      <c r="AEC617"/>
      <c r="AED617"/>
      <c r="AEE617"/>
      <c r="AEF617"/>
      <c r="AEG617"/>
      <c r="AEH617"/>
      <c r="AEI617"/>
      <c r="AEJ617"/>
      <c r="AEK617"/>
      <c r="AEL617"/>
      <c r="AEM617"/>
      <c r="AEN617"/>
      <c r="AEO617"/>
      <c r="AEP617"/>
      <c r="AEQ617"/>
      <c r="AER617"/>
      <c r="AES617"/>
      <c r="AET617"/>
      <c r="AEU617"/>
      <c r="AEV617"/>
      <c r="AEW617"/>
      <c r="AEX617"/>
      <c r="AEY617"/>
      <c r="AEZ617"/>
      <c r="AFA617"/>
      <c r="AFB617"/>
      <c r="AFC617"/>
      <c r="AFD617"/>
      <c r="AFE617"/>
      <c r="AFF617"/>
      <c r="AFG617"/>
      <c r="AFH617"/>
      <c r="AFI617"/>
      <c r="AFJ617"/>
      <c r="AFK617"/>
      <c r="AFL617"/>
      <c r="AFM617"/>
      <c r="AFN617"/>
      <c r="AFO617"/>
      <c r="AFP617"/>
      <c r="AFQ617"/>
      <c r="AFR617"/>
      <c r="AFS617"/>
      <c r="AFT617"/>
      <c r="AFU617"/>
      <c r="AFV617"/>
      <c r="AFW617"/>
      <c r="AFX617"/>
      <c r="AFY617"/>
      <c r="AFZ617"/>
      <c r="AGA617"/>
      <c r="AGB617"/>
      <c r="AGC617"/>
      <c r="AGD617"/>
      <c r="AGE617"/>
      <c r="AGF617"/>
      <c r="AGG617"/>
      <c r="AGH617"/>
      <c r="AGI617"/>
      <c r="AGJ617"/>
      <c r="AGK617"/>
      <c r="AGL617"/>
      <c r="AGM617"/>
      <c r="AGN617"/>
      <c r="AGO617"/>
      <c r="AGP617"/>
      <c r="AGQ617"/>
      <c r="AGR617"/>
      <c r="AGS617"/>
      <c r="AGT617"/>
      <c r="AGU617"/>
      <c r="AGV617"/>
      <c r="AGW617"/>
      <c r="AGX617"/>
      <c r="AGY617"/>
      <c r="AGZ617"/>
      <c r="AHA617"/>
      <c r="AHB617"/>
      <c r="AHC617"/>
      <c r="AHD617"/>
      <c r="AHE617"/>
      <c r="AHF617"/>
      <c r="AHG617"/>
      <c r="AHH617"/>
      <c r="AHI617"/>
      <c r="AHJ617"/>
      <c r="AHK617"/>
      <c r="AHL617"/>
      <c r="AHM617"/>
      <c r="AHN617"/>
      <c r="AHO617"/>
      <c r="AHP617"/>
      <c r="AHQ617"/>
      <c r="AHR617"/>
      <c r="AHS617"/>
      <c r="AHT617"/>
      <c r="AHU617"/>
      <c r="AHV617"/>
      <c r="AHW617"/>
      <c r="AHX617"/>
      <c r="AHY617"/>
      <c r="AHZ617"/>
      <c r="AIA617"/>
      <c r="AIB617"/>
      <c r="AIC617"/>
      <c r="AID617"/>
      <c r="AIE617"/>
      <c r="AIF617"/>
      <c r="AIG617"/>
      <c r="AIH617"/>
      <c r="AII617"/>
      <c r="AIJ617"/>
      <c r="AIK617"/>
      <c r="AIL617"/>
      <c r="AIM617"/>
      <c r="AIN617"/>
      <c r="AIO617"/>
      <c r="AIP617"/>
      <c r="AIQ617"/>
      <c r="AIR617"/>
      <c r="AIS617"/>
      <c r="AIT617"/>
      <c r="AIU617"/>
      <c r="AIV617"/>
      <c r="AIW617"/>
      <c r="AIX617"/>
      <c r="AIY617"/>
      <c r="AIZ617"/>
      <c r="AJA617"/>
      <c r="AJB617"/>
      <c r="AJC617"/>
      <c r="AJD617"/>
      <c r="AJE617"/>
      <c r="AJF617"/>
      <c r="AJG617"/>
      <c r="AJH617"/>
      <c r="AJI617"/>
      <c r="AJJ617"/>
      <c r="AJK617"/>
      <c r="AJL617"/>
      <c r="AJM617"/>
      <c r="AJN617"/>
      <c r="AJO617"/>
      <c r="AJP617"/>
      <c r="AJQ617"/>
      <c r="AJR617"/>
      <c r="AJS617"/>
      <c r="AJT617"/>
      <c r="AJU617"/>
      <c r="AJV617"/>
      <c r="AJW617"/>
      <c r="AJX617"/>
      <c r="AJY617"/>
      <c r="AJZ617"/>
      <c r="AKA617"/>
      <c r="AKB617"/>
      <c r="AKC617"/>
      <c r="AKD617"/>
      <c r="AKE617"/>
      <c r="AKF617"/>
      <c r="AKG617"/>
      <c r="AKH617"/>
      <c r="AKI617"/>
      <c r="AKJ617"/>
      <c r="AKK617"/>
      <c r="AKL617"/>
      <c r="AKM617"/>
      <c r="AKN617"/>
      <c r="AKO617"/>
      <c r="AKP617"/>
      <c r="AKQ617"/>
      <c r="AKR617"/>
      <c r="AKS617"/>
      <c r="AKT617"/>
      <c r="AKU617"/>
      <c r="AKV617"/>
      <c r="AKW617"/>
      <c r="AKX617"/>
      <c r="AKY617"/>
      <c r="AKZ617"/>
      <c r="ALA617"/>
      <c r="ALB617"/>
      <c r="ALC617"/>
      <c r="ALD617"/>
      <c r="ALE617"/>
      <c r="ALF617"/>
      <c r="ALG617"/>
      <c r="ALH617"/>
      <c r="ALI617"/>
      <c r="ALJ617"/>
      <c r="ALK617"/>
      <c r="ALL617"/>
      <c r="ALM617"/>
      <c r="ALN617"/>
      <c r="ALO617"/>
      <c r="ALP617"/>
      <c r="ALQ617"/>
      <c r="ALR617"/>
      <c r="ALS617"/>
      <c r="ALT617"/>
      <c r="ALU617"/>
      <c r="ALV617"/>
      <c r="ALW617"/>
      <c r="ALX617"/>
      <c r="ALY617"/>
      <c r="ALZ617"/>
      <c r="AMA617"/>
      <c r="AMB617"/>
      <c r="AMC617"/>
      <c r="AMD617"/>
      <c r="AME617"/>
      <c r="AMF617"/>
      <c r="AMG617"/>
      <c r="AMH617"/>
      <c r="AMI617"/>
      <c r="AMJ617"/>
      <c r="AMK617"/>
      <c r="AML617"/>
      <c r="AMM617"/>
    </row>
    <row r="618" spans="1:1027" ht="22.15" customHeight="1">
      <c r="A618" s="668" t="s">
        <v>292</v>
      </c>
      <c r="B618" s="668"/>
      <c r="C618" s="668"/>
      <c r="D618" s="668"/>
      <c r="E618" s="668"/>
      <c r="F618" s="668"/>
      <c r="G618" s="375">
        <f>G635</f>
        <v>9403237.1999999993</v>
      </c>
      <c r="H618" s="375">
        <f>H635</f>
        <v>13670146.689999999</v>
      </c>
      <c r="I618" s="375">
        <f>I635</f>
        <v>5496529.2599999998</v>
      </c>
      <c r="J618" s="259">
        <f t="shared" si="69"/>
        <v>40.2082683137616</v>
      </c>
      <c r="K618" s="259">
        <f t="shared" si="70"/>
        <v>145.37702707318709</v>
      </c>
      <c r="L618" s="313"/>
      <c r="M618" s="313"/>
      <c r="N618" s="313"/>
      <c r="P618" s="267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  <c r="PC618"/>
      <c r="PD618"/>
      <c r="PE618"/>
      <c r="PF618"/>
      <c r="PG618"/>
      <c r="PH618"/>
      <c r="PI618"/>
      <c r="PJ618"/>
      <c r="PK618"/>
      <c r="PL618"/>
      <c r="PM618"/>
      <c r="PN618"/>
      <c r="PO618"/>
      <c r="PP618"/>
      <c r="PQ618"/>
      <c r="PR618"/>
      <c r="PS618"/>
      <c r="PT618"/>
      <c r="PU618"/>
      <c r="PV618"/>
      <c r="PW618"/>
      <c r="PX618"/>
      <c r="PY618"/>
      <c r="PZ618"/>
      <c r="QA618"/>
      <c r="QB618"/>
      <c r="QC618"/>
      <c r="QD618"/>
      <c r="QE618"/>
      <c r="QF618"/>
      <c r="QG618"/>
      <c r="QH618"/>
      <c r="QI618"/>
      <c r="QJ618"/>
      <c r="QK618"/>
      <c r="QL618"/>
      <c r="QM618"/>
      <c r="QN618"/>
      <c r="QO618"/>
      <c r="QP618"/>
      <c r="QQ618"/>
      <c r="QR618"/>
      <c r="QS618"/>
      <c r="QT618"/>
      <c r="QU618"/>
      <c r="QV618"/>
      <c r="QW618"/>
      <c r="QX618"/>
      <c r="QY618"/>
      <c r="QZ618"/>
      <c r="RA618"/>
      <c r="RB618"/>
      <c r="RC618"/>
      <c r="RD618"/>
      <c r="RE618"/>
      <c r="RF618"/>
      <c r="RG618"/>
      <c r="RH618"/>
      <c r="RI618"/>
      <c r="RJ618"/>
      <c r="RK618"/>
      <c r="RL618"/>
      <c r="RM618"/>
      <c r="RN618"/>
      <c r="RO618"/>
      <c r="RP618"/>
      <c r="RQ618"/>
      <c r="RR618"/>
      <c r="RS618"/>
      <c r="RT618"/>
      <c r="RU618"/>
      <c r="RV618"/>
      <c r="RW618"/>
      <c r="RX618"/>
      <c r="RY618"/>
      <c r="RZ618"/>
      <c r="SA618"/>
      <c r="SB618"/>
      <c r="SC618"/>
      <c r="SD618"/>
      <c r="SE618"/>
      <c r="SF618"/>
      <c r="SG618"/>
      <c r="SH618"/>
      <c r="SI618"/>
      <c r="SJ618"/>
      <c r="SK618"/>
      <c r="SL618"/>
      <c r="SM618"/>
      <c r="SN618"/>
      <c r="SO618"/>
      <c r="SP618"/>
      <c r="SQ618"/>
      <c r="SR618"/>
      <c r="SS618"/>
      <c r="ST618"/>
      <c r="SU618"/>
      <c r="SV618"/>
      <c r="SW618"/>
      <c r="SX618"/>
      <c r="SY618"/>
      <c r="SZ618"/>
      <c r="TA618"/>
      <c r="TB618"/>
      <c r="TC618"/>
      <c r="TD618"/>
      <c r="TE618"/>
      <c r="TF618"/>
      <c r="TG618"/>
      <c r="TH618"/>
      <c r="TI618"/>
      <c r="TJ618"/>
      <c r="TK618"/>
      <c r="TL618"/>
      <c r="TM618"/>
      <c r="TN618"/>
      <c r="TO618"/>
      <c r="TP618"/>
      <c r="TQ618"/>
      <c r="TR618"/>
      <c r="TS618"/>
      <c r="TT618"/>
      <c r="TU618"/>
      <c r="TV618"/>
      <c r="TW618"/>
      <c r="TX618"/>
      <c r="TY618"/>
      <c r="TZ618"/>
      <c r="UA618"/>
      <c r="UB618"/>
      <c r="UC618"/>
      <c r="UD618"/>
      <c r="UE618"/>
      <c r="UF618"/>
      <c r="UG618"/>
      <c r="UH618"/>
      <c r="UI618"/>
      <c r="UJ618"/>
      <c r="UK618"/>
      <c r="UL618"/>
      <c r="UM618"/>
      <c r="UN618"/>
      <c r="UO618"/>
      <c r="UP618"/>
      <c r="UQ618"/>
      <c r="UR618"/>
      <c r="US618"/>
      <c r="UT618"/>
      <c r="UU618"/>
      <c r="UV618"/>
      <c r="UW618"/>
      <c r="UX618"/>
      <c r="UY618"/>
      <c r="UZ618"/>
      <c r="VA618"/>
      <c r="VB618"/>
      <c r="VC618"/>
      <c r="VD618"/>
      <c r="VE618"/>
      <c r="VF618"/>
      <c r="VG618"/>
      <c r="VH618"/>
      <c r="VI618"/>
      <c r="VJ618"/>
      <c r="VK618"/>
      <c r="VL618"/>
      <c r="VM618"/>
      <c r="VN618"/>
      <c r="VO618"/>
      <c r="VP618"/>
      <c r="VQ618"/>
      <c r="VR618"/>
      <c r="VS618"/>
      <c r="VT618"/>
      <c r="VU618"/>
      <c r="VV618"/>
      <c r="VW618"/>
      <c r="VX618"/>
      <c r="VY618"/>
      <c r="VZ618"/>
      <c r="WA618"/>
      <c r="WB618"/>
      <c r="WC618"/>
      <c r="WD618"/>
      <c r="WE618"/>
      <c r="WF618"/>
      <c r="WG618"/>
      <c r="WH618"/>
      <c r="WI618"/>
      <c r="WJ618"/>
      <c r="WK618"/>
      <c r="WL618"/>
      <c r="WM618"/>
      <c r="WN618"/>
      <c r="WO618"/>
      <c r="WP618"/>
      <c r="WQ618"/>
      <c r="WR618"/>
      <c r="WS618"/>
      <c r="WT618"/>
      <c r="WU618"/>
      <c r="WV618"/>
      <c r="WW618"/>
      <c r="WX618"/>
      <c r="WY618"/>
      <c r="WZ618"/>
      <c r="XA618"/>
      <c r="XB618"/>
      <c r="XC618"/>
      <c r="XD618"/>
      <c r="XE618"/>
      <c r="XF618"/>
      <c r="XG618"/>
      <c r="XH618"/>
      <c r="XI618"/>
      <c r="XJ618"/>
      <c r="XK618"/>
      <c r="XL618"/>
      <c r="XM618"/>
      <c r="XN618"/>
      <c r="XO618"/>
      <c r="XP618"/>
      <c r="XQ618"/>
      <c r="XR618"/>
      <c r="XS618"/>
      <c r="XT618"/>
      <c r="XU618"/>
      <c r="XV618"/>
      <c r="XW618"/>
      <c r="XX618"/>
      <c r="XY618"/>
      <c r="XZ618"/>
      <c r="YA618"/>
      <c r="YB618"/>
      <c r="YC618"/>
      <c r="YD618"/>
      <c r="YE618"/>
      <c r="YF618"/>
      <c r="YG618"/>
      <c r="YH618"/>
      <c r="YI618"/>
      <c r="YJ618"/>
      <c r="YK618"/>
      <c r="YL618"/>
      <c r="YM618"/>
      <c r="YN618"/>
      <c r="YO618"/>
      <c r="YP618"/>
      <c r="YQ618"/>
      <c r="YR618"/>
      <c r="YS618"/>
      <c r="YT618"/>
      <c r="YU618"/>
      <c r="YV618"/>
      <c r="YW618"/>
      <c r="YX618"/>
      <c r="YY618"/>
      <c r="YZ618"/>
      <c r="ZA618"/>
      <c r="ZB618"/>
      <c r="ZC618"/>
      <c r="ZD618"/>
      <c r="ZE618"/>
      <c r="ZF618"/>
      <c r="ZG618"/>
      <c r="ZH618"/>
      <c r="ZI618"/>
      <c r="ZJ618"/>
      <c r="ZK618"/>
      <c r="ZL618"/>
      <c r="ZM618"/>
      <c r="ZN618"/>
      <c r="ZO618"/>
      <c r="ZP618"/>
      <c r="ZQ618"/>
      <c r="ZR618"/>
      <c r="ZS618"/>
      <c r="ZT618"/>
      <c r="ZU618"/>
      <c r="ZV618"/>
      <c r="ZW618"/>
      <c r="ZX618"/>
      <c r="ZY618"/>
      <c r="ZZ618"/>
      <c r="AAA618"/>
      <c r="AAB618"/>
      <c r="AAC618"/>
      <c r="AAD618"/>
      <c r="AAE618"/>
      <c r="AAF618"/>
      <c r="AAG618"/>
      <c r="AAH618"/>
      <c r="AAI618"/>
      <c r="AAJ618"/>
      <c r="AAK618"/>
      <c r="AAL618"/>
      <c r="AAM618"/>
      <c r="AAN618"/>
      <c r="AAO618"/>
      <c r="AAP618"/>
      <c r="AAQ618"/>
      <c r="AAR618"/>
      <c r="AAS618"/>
      <c r="AAT618"/>
      <c r="AAU618"/>
      <c r="AAV618"/>
      <c r="AAW618"/>
      <c r="AAX618"/>
      <c r="AAY618"/>
      <c r="AAZ618"/>
      <c r="ABA618"/>
      <c r="ABB618"/>
      <c r="ABC618"/>
      <c r="ABD618"/>
      <c r="ABE618"/>
      <c r="ABF618"/>
      <c r="ABG618"/>
      <c r="ABH618"/>
      <c r="ABI618"/>
      <c r="ABJ618"/>
      <c r="ABK618"/>
      <c r="ABL618"/>
      <c r="ABM618"/>
      <c r="ABN618"/>
      <c r="ABO618"/>
      <c r="ABP618"/>
      <c r="ABQ618"/>
      <c r="ABR618"/>
      <c r="ABS618"/>
      <c r="ABT618"/>
      <c r="ABU618"/>
      <c r="ABV618"/>
      <c r="ABW618"/>
      <c r="ABX618"/>
      <c r="ABY618"/>
      <c r="ABZ618"/>
      <c r="ACA618"/>
      <c r="ACB618"/>
      <c r="ACC618"/>
      <c r="ACD618"/>
      <c r="ACE618"/>
      <c r="ACF618"/>
      <c r="ACG618"/>
      <c r="ACH618"/>
      <c r="ACI618"/>
      <c r="ACJ618"/>
      <c r="ACK618"/>
      <c r="ACL618"/>
      <c r="ACM618"/>
      <c r="ACN618"/>
      <c r="ACO618"/>
      <c r="ACP618"/>
      <c r="ACQ618"/>
      <c r="ACR618"/>
      <c r="ACS618"/>
      <c r="ACT618"/>
      <c r="ACU618"/>
      <c r="ACV618"/>
      <c r="ACW618"/>
      <c r="ACX618"/>
      <c r="ACY618"/>
      <c r="ACZ618"/>
      <c r="ADA618"/>
      <c r="ADB618"/>
      <c r="ADC618"/>
      <c r="ADD618"/>
      <c r="ADE618"/>
      <c r="ADF618"/>
      <c r="ADG618"/>
      <c r="ADH618"/>
      <c r="ADI618"/>
      <c r="ADJ618"/>
      <c r="ADK618"/>
      <c r="ADL618"/>
      <c r="ADM618"/>
      <c r="ADN618"/>
      <c r="ADO618"/>
      <c r="ADP618"/>
      <c r="ADQ618"/>
      <c r="ADR618"/>
      <c r="ADS618"/>
      <c r="ADT618"/>
      <c r="ADU618"/>
      <c r="ADV618"/>
      <c r="ADW618"/>
      <c r="ADX618"/>
      <c r="ADY618"/>
      <c r="ADZ618"/>
      <c r="AEA618"/>
      <c r="AEB618"/>
      <c r="AEC618"/>
      <c r="AED618"/>
      <c r="AEE618"/>
      <c r="AEF618"/>
      <c r="AEG618"/>
      <c r="AEH618"/>
      <c r="AEI618"/>
      <c r="AEJ618"/>
      <c r="AEK618"/>
      <c r="AEL618"/>
      <c r="AEM618"/>
      <c r="AEN618"/>
      <c r="AEO618"/>
      <c r="AEP618"/>
      <c r="AEQ618"/>
      <c r="AER618"/>
      <c r="AES618"/>
      <c r="AET618"/>
      <c r="AEU618"/>
      <c r="AEV618"/>
      <c r="AEW618"/>
      <c r="AEX618"/>
      <c r="AEY618"/>
      <c r="AEZ618"/>
      <c r="AFA618"/>
      <c r="AFB618"/>
      <c r="AFC618"/>
      <c r="AFD618"/>
      <c r="AFE618"/>
      <c r="AFF618"/>
      <c r="AFG618"/>
      <c r="AFH618"/>
      <c r="AFI618"/>
      <c r="AFJ618"/>
      <c r="AFK618"/>
      <c r="AFL618"/>
      <c r="AFM618"/>
      <c r="AFN618"/>
      <c r="AFO618"/>
      <c r="AFP618"/>
      <c r="AFQ618"/>
      <c r="AFR618"/>
      <c r="AFS618"/>
      <c r="AFT618"/>
      <c r="AFU618"/>
      <c r="AFV618"/>
      <c r="AFW618"/>
      <c r="AFX618"/>
      <c r="AFY618"/>
      <c r="AFZ618"/>
      <c r="AGA618"/>
      <c r="AGB618"/>
      <c r="AGC618"/>
      <c r="AGD618"/>
      <c r="AGE618"/>
      <c r="AGF618"/>
      <c r="AGG618"/>
      <c r="AGH618"/>
      <c r="AGI618"/>
      <c r="AGJ618"/>
      <c r="AGK618"/>
      <c r="AGL618"/>
      <c r="AGM618"/>
      <c r="AGN618"/>
      <c r="AGO618"/>
      <c r="AGP618"/>
      <c r="AGQ618"/>
      <c r="AGR618"/>
      <c r="AGS618"/>
      <c r="AGT618"/>
      <c r="AGU618"/>
      <c r="AGV618"/>
      <c r="AGW618"/>
      <c r="AGX618"/>
      <c r="AGY618"/>
      <c r="AGZ618"/>
      <c r="AHA618"/>
      <c r="AHB618"/>
      <c r="AHC618"/>
      <c r="AHD618"/>
      <c r="AHE618"/>
      <c r="AHF618"/>
      <c r="AHG618"/>
      <c r="AHH618"/>
      <c r="AHI618"/>
      <c r="AHJ618"/>
      <c r="AHK618"/>
      <c r="AHL618"/>
      <c r="AHM618"/>
      <c r="AHN618"/>
      <c r="AHO618"/>
      <c r="AHP618"/>
      <c r="AHQ618"/>
      <c r="AHR618"/>
      <c r="AHS618"/>
      <c r="AHT618"/>
      <c r="AHU618"/>
      <c r="AHV618"/>
      <c r="AHW618"/>
      <c r="AHX618"/>
      <c r="AHY618"/>
      <c r="AHZ618"/>
      <c r="AIA618"/>
      <c r="AIB618"/>
      <c r="AIC618"/>
      <c r="AID618"/>
      <c r="AIE618"/>
      <c r="AIF618"/>
      <c r="AIG618"/>
      <c r="AIH618"/>
      <c r="AII618"/>
      <c r="AIJ618"/>
      <c r="AIK618"/>
      <c r="AIL618"/>
      <c r="AIM618"/>
      <c r="AIN618"/>
      <c r="AIO618"/>
      <c r="AIP618"/>
      <c r="AIQ618"/>
      <c r="AIR618"/>
      <c r="AIS618"/>
      <c r="AIT618"/>
      <c r="AIU618"/>
      <c r="AIV618"/>
      <c r="AIW618"/>
      <c r="AIX618"/>
      <c r="AIY618"/>
      <c r="AIZ618"/>
      <c r="AJA618"/>
      <c r="AJB618"/>
      <c r="AJC618"/>
      <c r="AJD618"/>
      <c r="AJE618"/>
      <c r="AJF618"/>
      <c r="AJG618"/>
      <c r="AJH618"/>
      <c r="AJI618"/>
      <c r="AJJ618"/>
      <c r="AJK618"/>
      <c r="AJL618"/>
      <c r="AJM618"/>
      <c r="AJN618"/>
      <c r="AJO618"/>
      <c r="AJP618"/>
      <c r="AJQ618"/>
      <c r="AJR618"/>
      <c r="AJS618"/>
      <c r="AJT618"/>
      <c r="AJU618"/>
      <c r="AJV618"/>
      <c r="AJW618"/>
      <c r="AJX618"/>
      <c r="AJY618"/>
      <c r="AJZ618"/>
      <c r="AKA618"/>
      <c r="AKB618"/>
      <c r="AKC618"/>
      <c r="AKD618"/>
      <c r="AKE618"/>
      <c r="AKF618"/>
      <c r="AKG618"/>
      <c r="AKH618"/>
      <c r="AKI618"/>
      <c r="AKJ618"/>
      <c r="AKK618"/>
      <c r="AKL618"/>
      <c r="AKM618"/>
      <c r="AKN618"/>
      <c r="AKO618"/>
      <c r="AKP618"/>
      <c r="AKQ618"/>
      <c r="AKR618"/>
      <c r="AKS618"/>
      <c r="AKT618"/>
      <c r="AKU618"/>
      <c r="AKV618"/>
      <c r="AKW618"/>
      <c r="AKX618"/>
      <c r="AKY618"/>
      <c r="AKZ618"/>
      <c r="ALA618"/>
      <c r="ALB618"/>
      <c r="ALC618"/>
      <c r="ALD618"/>
      <c r="ALE618"/>
      <c r="ALF618"/>
      <c r="ALG618"/>
      <c r="ALH618"/>
      <c r="ALI618"/>
      <c r="ALJ618"/>
      <c r="ALK618"/>
      <c r="ALL618"/>
      <c r="ALM618"/>
      <c r="ALN618"/>
      <c r="ALO618"/>
      <c r="ALP618"/>
      <c r="ALQ618"/>
      <c r="ALR618"/>
      <c r="ALS618"/>
      <c r="ALT618"/>
      <c r="ALU618"/>
      <c r="ALV618"/>
      <c r="ALW618"/>
      <c r="ALX618"/>
      <c r="ALY618"/>
      <c r="ALZ618"/>
      <c r="AMA618"/>
      <c r="AMB618"/>
      <c r="AMC618"/>
      <c r="AMD618"/>
      <c r="AME618"/>
      <c r="AMF618"/>
      <c r="AMG618"/>
      <c r="AMH618"/>
      <c r="AMI618"/>
      <c r="AMJ618"/>
      <c r="AMK618"/>
      <c r="AML618"/>
      <c r="AMM618"/>
    </row>
    <row r="619" spans="1:1027" ht="22.15" customHeight="1">
      <c r="A619" s="316"/>
      <c r="B619" s="316"/>
      <c r="C619" s="316"/>
      <c r="D619" s="316"/>
      <c r="E619" s="548"/>
      <c r="F619" s="548"/>
      <c r="G619" s="317"/>
      <c r="H619" s="317"/>
      <c r="I619" s="317"/>
      <c r="J619" s="313"/>
      <c r="K619" s="313"/>
      <c r="L619" s="313"/>
      <c r="M619" s="313"/>
      <c r="N619" s="313"/>
      <c r="P619" s="267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  <c r="IY619"/>
      <c r="IZ619"/>
      <c r="JA619"/>
      <c r="JB619"/>
      <c r="JC619"/>
      <c r="JD619"/>
      <c r="JE619"/>
      <c r="JF619"/>
      <c r="JG619"/>
      <c r="JH619"/>
      <c r="JI619"/>
      <c r="JJ619"/>
      <c r="JK619"/>
      <c r="JL619"/>
      <c r="JM619"/>
      <c r="JN619"/>
      <c r="JO619"/>
      <c r="JP619"/>
      <c r="JQ619"/>
      <c r="JR619"/>
      <c r="JS619"/>
      <c r="JT619"/>
      <c r="JU619"/>
      <c r="JV619"/>
      <c r="JW619"/>
      <c r="JX619"/>
      <c r="JY619"/>
      <c r="JZ619"/>
      <c r="KA619"/>
      <c r="KB619"/>
      <c r="KC619"/>
      <c r="KD619"/>
      <c r="KE619"/>
      <c r="KF619"/>
      <c r="KG619"/>
      <c r="KH619"/>
      <c r="KI619"/>
      <c r="KJ619"/>
      <c r="KK619"/>
      <c r="KL619"/>
      <c r="KM619"/>
      <c r="KN619"/>
      <c r="KO619"/>
      <c r="KP619"/>
      <c r="KQ619"/>
      <c r="KR619"/>
      <c r="KS619"/>
      <c r="KT619"/>
      <c r="KU619"/>
      <c r="KV619"/>
      <c r="KW619"/>
      <c r="KX619"/>
      <c r="KY619"/>
      <c r="KZ619"/>
      <c r="LA619"/>
      <c r="LB619"/>
      <c r="LC619"/>
      <c r="LD619"/>
      <c r="LE619"/>
      <c r="LF619"/>
      <c r="LG619"/>
      <c r="LH619"/>
      <c r="LI619"/>
      <c r="LJ619"/>
      <c r="LK619"/>
      <c r="LL619"/>
      <c r="LM619"/>
      <c r="LN619"/>
      <c r="LO619"/>
      <c r="LP619"/>
      <c r="LQ619"/>
      <c r="LR619"/>
      <c r="LS619"/>
      <c r="LT619"/>
      <c r="LU619"/>
      <c r="LV619"/>
      <c r="LW619"/>
      <c r="LX619"/>
      <c r="LY619"/>
      <c r="LZ619"/>
      <c r="MA619"/>
      <c r="MB619"/>
      <c r="MC619"/>
      <c r="MD619"/>
      <c r="ME619"/>
      <c r="MF619"/>
      <c r="MG619"/>
      <c r="MH619"/>
      <c r="MI619"/>
      <c r="MJ619"/>
      <c r="MK619"/>
      <c r="ML619"/>
      <c r="MM619"/>
      <c r="MN619"/>
      <c r="MO619"/>
      <c r="MP619"/>
      <c r="MQ619"/>
      <c r="MR619"/>
      <c r="MS619"/>
      <c r="MT619"/>
      <c r="MU619"/>
      <c r="MV619"/>
      <c r="MW619"/>
      <c r="MX619"/>
      <c r="MY619"/>
      <c r="MZ619"/>
      <c r="NA619"/>
      <c r="NB619"/>
      <c r="NC619"/>
      <c r="ND619"/>
      <c r="NE619"/>
      <c r="NF619"/>
      <c r="NG619"/>
      <c r="NH619"/>
      <c r="NI619"/>
      <c r="NJ619"/>
      <c r="NK619"/>
      <c r="NL619"/>
      <c r="NM619"/>
      <c r="NN619"/>
      <c r="NO619"/>
      <c r="NP619"/>
      <c r="NQ619"/>
      <c r="NR619"/>
      <c r="NS619"/>
      <c r="NT619"/>
      <c r="NU619"/>
      <c r="NV619"/>
      <c r="NW619"/>
      <c r="NX619"/>
      <c r="NY619"/>
      <c r="NZ619"/>
      <c r="OA619"/>
      <c r="OB619"/>
      <c r="OC619"/>
      <c r="OD619"/>
      <c r="OE619"/>
      <c r="OF619"/>
      <c r="OG619"/>
      <c r="OH619"/>
      <c r="OI619"/>
      <c r="OJ619"/>
      <c r="OK619"/>
      <c r="OL619"/>
      <c r="OM619"/>
      <c r="ON619"/>
      <c r="OO619"/>
      <c r="OP619"/>
      <c r="OQ619"/>
      <c r="OR619"/>
      <c r="OS619"/>
      <c r="OT619"/>
      <c r="OU619"/>
      <c r="OV619"/>
      <c r="OW619"/>
      <c r="OX619"/>
      <c r="OY619"/>
      <c r="OZ619"/>
      <c r="PA619"/>
      <c r="PB619"/>
      <c r="PC619"/>
      <c r="PD619"/>
      <c r="PE619"/>
      <c r="PF619"/>
      <c r="PG619"/>
      <c r="PH619"/>
      <c r="PI619"/>
      <c r="PJ619"/>
      <c r="PK619"/>
      <c r="PL619"/>
      <c r="PM619"/>
      <c r="PN619"/>
      <c r="PO619"/>
      <c r="PP619"/>
      <c r="PQ619"/>
      <c r="PR619"/>
      <c r="PS619"/>
      <c r="PT619"/>
      <c r="PU619"/>
      <c r="PV619"/>
      <c r="PW619"/>
      <c r="PX619"/>
      <c r="PY619"/>
      <c r="PZ619"/>
      <c r="QA619"/>
      <c r="QB619"/>
      <c r="QC619"/>
      <c r="QD619"/>
      <c r="QE619"/>
      <c r="QF619"/>
      <c r="QG619"/>
      <c r="QH619"/>
      <c r="QI619"/>
      <c r="QJ619"/>
      <c r="QK619"/>
      <c r="QL619"/>
      <c r="QM619"/>
      <c r="QN619"/>
      <c r="QO619"/>
      <c r="QP619"/>
      <c r="QQ619"/>
      <c r="QR619"/>
      <c r="QS619"/>
      <c r="QT619"/>
      <c r="QU619"/>
      <c r="QV619"/>
      <c r="QW619"/>
      <c r="QX619"/>
      <c r="QY619"/>
      <c r="QZ619"/>
      <c r="RA619"/>
      <c r="RB619"/>
      <c r="RC619"/>
      <c r="RD619"/>
      <c r="RE619"/>
      <c r="RF619"/>
      <c r="RG619"/>
      <c r="RH619"/>
      <c r="RI619"/>
      <c r="RJ619"/>
      <c r="RK619"/>
      <c r="RL619"/>
      <c r="RM619"/>
      <c r="RN619"/>
      <c r="RO619"/>
      <c r="RP619"/>
      <c r="RQ619"/>
      <c r="RR619"/>
      <c r="RS619"/>
      <c r="RT619"/>
      <c r="RU619"/>
      <c r="RV619"/>
      <c r="RW619"/>
      <c r="RX619"/>
      <c r="RY619"/>
      <c r="RZ619"/>
      <c r="SA619"/>
      <c r="SB619"/>
      <c r="SC619"/>
      <c r="SD619"/>
      <c r="SE619"/>
      <c r="SF619"/>
      <c r="SG619"/>
      <c r="SH619"/>
      <c r="SI619"/>
      <c r="SJ619"/>
      <c r="SK619"/>
      <c r="SL619"/>
      <c r="SM619"/>
      <c r="SN619"/>
      <c r="SO619"/>
      <c r="SP619"/>
      <c r="SQ619"/>
      <c r="SR619"/>
      <c r="SS619"/>
      <c r="ST619"/>
      <c r="SU619"/>
      <c r="SV619"/>
      <c r="SW619"/>
      <c r="SX619"/>
      <c r="SY619"/>
      <c r="SZ619"/>
      <c r="TA619"/>
      <c r="TB619"/>
      <c r="TC619"/>
      <c r="TD619"/>
      <c r="TE619"/>
      <c r="TF619"/>
      <c r="TG619"/>
      <c r="TH619"/>
      <c r="TI619"/>
      <c r="TJ619"/>
      <c r="TK619"/>
      <c r="TL619"/>
      <c r="TM619"/>
      <c r="TN619"/>
      <c r="TO619"/>
      <c r="TP619"/>
      <c r="TQ619"/>
      <c r="TR619"/>
      <c r="TS619"/>
      <c r="TT619"/>
      <c r="TU619"/>
      <c r="TV619"/>
      <c r="TW619"/>
      <c r="TX619"/>
      <c r="TY619"/>
      <c r="TZ619"/>
      <c r="UA619"/>
      <c r="UB619"/>
      <c r="UC619"/>
      <c r="UD619"/>
      <c r="UE619"/>
      <c r="UF619"/>
      <c r="UG619"/>
      <c r="UH619"/>
      <c r="UI619"/>
      <c r="UJ619"/>
      <c r="UK619"/>
      <c r="UL619"/>
      <c r="UM619"/>
      <c r="UN619"/>
      <c r="UO619"/>
      <c r="UP619"/>
      <c r="UQ619"/>
      <c r="UR619"/>
      <c r="US619"/>
      <c r="UT619"/>
      <c r="UU619"/>
      <c r="UV619"/>
      <c r="UW619"/>
      <c r="UX619"/>
      <c r="UY619"/>
      <c r="UZ619"/>
      <c r="VA619"/>
      <c r="VB619"/>
      <c r="VC619"/>
      <c r="VD619"/>
      <c r="VE619"/>
      <c r="VF619"/>
      <c r="VG619"/>
      <c r="VH619"/>
      <c r="VI619"/>
      <c r="VJ619"/>
      <c r="VK619"/>
      <c r="VL619"/>
      <c r="VM619"/>
      <c r="VN619"/>
      <c r="VO619"/>
      <c r="VP619"/>
      <c r="VQ619"/>
      <c r="VR619"/>
      <c r="VS619"/>
      <c r="VT619"/>
      <c r="VU619"/>
      <c r="VV619"/>
      <c r="VW619"/>
      <c r="VX619"/>
      <c r="VY619"/>
      <c r="VZ619"/>
      <c r="WA619"/>
      <c r="WB619"/>
      <c r="WC619"/>
      <c r="WD619"/>
      <c r="WE619"/>
      <c r="WF619"/>
      <c r="WG619"/>
      <c r="WH619"/>
      <c r="WI619"/>
      <c r="WJ619"/>
      <c r="WK619"/>
      <c r="WL619"/>
      <c r="WM619"/>
      <c r="WN619"/>
      <c r="WO619"/>
      <c r="WP619"/>
      <c r="WQ619"/>
      <c r="WR619"/>
      <c r="WS619"/>
      <c r="WT619"/>
      <c r="WU619"/>
      <c r="WV619"/>
      <c r="WW619"/>
      <c r="WX619"/>
      <c r="WY619"/>
      <c r="WZ619"/>
      <c r="XA619"/>
      <c r="XB619"/>
      <c r="XC619"/>
      <c r="XD619"/>
      <c r="XE619"/>
      <c r="XF619"/>
      <c r="XG619"/>
      <c r="XH619"/>
      <c r="XI619"/>
      <c r="XJ619"/>
      <c r="XK619"/>
      <c r="XL619"/>
      <c r="XM619"/>
      <c r="XN619"/>
      <c r="XO619"/>
      <c r="XP619"/>
      <c r="XQ619"/>
      <c r="XR619"/>
      <c r="XS619"/>
      <c r="XT619"/>
      <c r="XU619"/>
      <c r="XV619"/>
      <c r="XW619"/>
      <c r="XX619"/>
      <c r="XY619"/>
      <c r="XZ619"/>
      <c r="YA619"/>
      <c r="YB619"/>
      <c r="YC619"/>
      <c r="YD619"/>
      <c r="YE619"/>
      <c r="YF619"/>
      <c r="YG619"/>
      <c r="YH619"/>
      <c r="YI619"/>
      <c r="YJ619"/>
      <c r="YK619"/>
      <c r="YL619"/>
      <c r="YM619"/>
      <c r="YN619"/>
      <c r="YO619"/>
      <c r="YP619"/>
      <c r="YQ619"/>
      <c r="YR619"/>
      <c r="YS619"/>
      <c r="YT619"/>
      <c r="YU619"/>
      <c r="YV619"/>
      <c r="YW619"/>
      <c r="YX619"/>
      <c r="YY619"/>
      <c r="YZ619"/>
      <c r="ZA619"/>
      <c r="ZB619"/>
      <c r="ZC619"/>
      <c r="ZD619"/>
      <c r="ZE619"/>
      <c r="ZF619"/>
      <c r="ZG619"/>
      <c r="ZH619"/>
      <c r="ZI619"/>
      <c r="ZJ619"/>
      <c r="ZK619"/>
      <c r="ZL619"/>
      <c r="ZM619"/>
      <c r="ZN619"/>
      <c r="ZO619"/>
      <c r="ZP619"/>
      <c r="ZQ619"/>
      <c r="ZR619"/>
      <c r="ZS619"/>
      <c r="ZT619"/>
      <c r="ZU619"/>
      <c r="ZV619"/>
      <c r="ZW619"/>
      <c r="ZX619"/>
      <c r="ZY619"/>
      <c r="ZZ619"/>
      <c r="AAA619"/>
      <c r="AAB619"/>
      <c r="AAC619"/>
      <c r="AAD619"/>
      <c r="AAE619"/>
      <c r="AAF619"/>
      <c r="AAG619"/>
      <c r="AAH619"/>
      <c r="AAI619"/>
      <c r="AAJ619"/>
      <c r="AAK619"/>
      <c r="AAL619"/>
      <c r="AAM619"/>
      <c r="AAN619"/>
      <c r="AAO619"/>
      <c r="AAP619"/>
      <c r="AAQ619"/>
      <c r="AAR619"/>
      <c r="AAS619"/>
      <c r="AAT619"/>
      <c r="AAU619"/>
      <c r="AAV619"/>
      <c r="AAW619"/>
      <c r="AAX619"/>
      <c r="AAY619"/>
      <c r="AAZ619"/>
      <c r="ABA619"/>
      <c r="ABB619"/>
      <c r="ABC619"/>
      <c r="ABD619"/>
      <c r="ABE619"/>
      <c r="ABF619"/>
      <c r="ABG619"/>
      <c r="ABH619"/>
      <c r="ABI619"/>
      <c r="ABJ619"/>
      <c r="ABK619"/>
      <c r="ABL619"/>
      <c r="ABM619"/>
      <c r="ABN619"/>
      <c r="ABO619"/>
      <c r="ABP619"/>
      <c r="ABQ619"/>
      <c r="ABR619"/>
      <c r="ABS619"/>
      <c r="ABT619"/>
      <c r="ABU619"/>
      <c r="ABV619"/>
      <c r="ABW619"/>
      <c r="ABX619"/>
      <c r="ABY619"/>
      <c r="ABZ619"/>
      <c r="ACA619"/>
      <c r="ACB619"/>
      <c r="ACC619"/>
      <c r="ACD619"/>
      <c r="ACE619"/>
      <c r="ACF619"/>
      <c r="ACG619"/>
      <c r="ACH619"/>
      <c r="ACI619"/>
      <c r="ACJ619"/>
      <c r="ACK619"/>
      <c r="ACL619"/>
      <c r="ACM619"/>
      <c r="ACN619"/>
      <c r="ACO619"/>
      <c r="ACP619"/>
      <c r="ACQ619"/>
      <c r="ACR619"/>
      <c r="ACS619"/>
      <c r="ACT619"/>
      <c r="ACU619"/>
      <c r="ACV619"/>
      <c r="ACW619"/>
      <c r="ACX619"/>
      <c r="ACY619"/>
      <c r="ACZ619"/>
      <c r="ADA619"/>
      <c r="ADB619"/>
      <c r="ADC619"/>
      <c r="ADD619"/>
      <c r="ADE619"/>
      <c r="ADF619"/>
      <c r="ADG619"/>
      <c r="ADH619"/>
      <c r="ADI619"/>
      <c r="ADJ619"/>
      <c r="ADK619"/>
      <c r="ADL619"/>
      <c r="ADM619"/>
      <c r="ADN619"/>
      <c r="ADO619"/>
      <c r="ADP619"/>
      <c r="ADQ619"/>
      <c r="ADR619"/>
      <c r="ADS619"/>
      <c r="ADT619"/>
      <c r="ADU619"/>
      <c r="ADV619"/>
      <c r="ADW619"/>
      <c r="ADX619"/>
      <c r="ADY619"/>
      <c r="ADZ619"/>
      <c r="AEA619"/>
      <c r="AEB619"/>
      <c r="AEC619"/>
      <c r="AED619"/>
      <c r="AEE619"/>
      <c r="AEF619"/>
      <c r="AEG619"/>
      <c r="AEH619"/>
      <c r="AEI619"/>
      <c r="AEJ619"/>
      <c r="AEK619"/>
      <c r="AEL619"/>
      <c r="AEM619"/>
      <c r="AEN619"/>
      <c r="AEO619"/>
      <c r="AEP619"/>
      <c r="AEQ619"/>
      <c r="AER619"/>
      <c r="AES619"/>
      <c r="AET619"/>
      <c r="AEU619"/>
      <c r="AEV619"/>
      <c r="AEW619"/>
      <c r="AEX619"/>
      <c r="AEY619"/>
      <c r="AEZ619"/>
      <c r="AFA619"/>
      <c r="AFB619"/>
      <c r="AFC619"/>
      <c r="AFD619"/>
      <c r="AFE619"/>
      <c r="AFF619"/>
      <c r="AFG619"/>
      <c r="AFH619"/>
      <c r="AFI619"/>
      <c r="AFJ619"/>
      <c r="AFK619"/>
      <c r="AFL619"/>
      <c r="AFM619"/>
      <c r="AFN619"/>
      <c r="AFO619"/>
      <c r="AFP619"/>
      <c r="AFQ619"/>
      <c r="AFR619"/>
      <c r="AFS619"/>
      <c r="AFT619"/>
      <c r="AFU619"/>
      <c r="AFV619"/>
      <c r="AFW619"/>
      <c r="AFX619"/>
      <c r="AFY619"/>
      <c r="AFZ619"/>
      <c r="AGA619"/>
      <c r="AGB619"/>
      <c r="AGC619"/>
      <c r="AGD619"/>
      <c r="AGE619"/>
      <c r="AGF619"/>
      <c r="AGG619"/>
      <c r="AGH619"/>
      <c r="AGI619"/>
      <c r="AGJ619"/>
      <c r="AGK619"/>
      <c r="AGL619"/>
      <c r="AGM619"/>
      <c r="AGN619"/>
      <c r="AGO619"/>
      <c r="AGP619"/>
      <c r="AGQ619"/>
      <c r="AGR619"/>
      <c r="AGS619"/>
      <c r="AGT619"/>
      <c r="AGU619"/>
      <c r="AGV619"/>
      <c r="AGW619"/>
      <c r="AGX619"/>
      <c r="AGY619"/>
      <c r="AGZ619"/>
      <c r="AHA619"/>
      <c r="AHB619"/>
      <c r="AHC619"/>
      <c r="AHD619"/>
      <c r="AHE619"/>
      <c r="AHF619"/>
      <c r="AHG619"/>
      <c r="AHH619"/>
      <c r="AHI619"/>
      <c r="AHJ619"/>
      <c r="AHK619"/>
      <c r="AHL619"/>
      <c r="AHM619"/>
      <c r="AHN619"/>
      <c r="AHO619"/>
      <c r="AHP619"/>
      <c r="AHQ619"/>
      <c r="AHR619"/>
      <c r="AHS619"/>
      <c r="AHT619"/>
      <c r="AHU619"/>
      <c r="AHV619"/>
      <c r="AHW619"/>
      <c r="AHX619"/>
      <c r="AHY619"/>
      <c r="AHZ619"/>
      <c r="AIA619"/>
      <c r="AIB619"/>
      <c r="AIC619"/>
      <c r="AID619"/>
      <c r="AIE619"/>
      <c r="AIF619"/>
      <c r="AIG619"/>
      <c r="AIH619"/>
      <c r="AII619"/>
      <c r="AIJ619"/>
      <c r="AIK619"/>
      <c r="AIL619"/>
      <c r="AIM619"/>
      <c r="AIN619"/>
      <c r="AIO619"/>
      <c r="AIP619"/>
      <c r="AIQ619"/>
      <c r="AIR619"/>
      <c r="AIS619"/>
      <c r="AIT619"/>
      <c r="AIU619"/>
      <c r="AIV619"/>
      <c r="AIW619"/>
      <c r="AIX619"/>
      <c r="AIY619"/>
      <c r="AIZ619"/>
      <c r="AJA619"/>
      <c r="AJB619"/>
      <c r="AJC619"/>
      <c r="AJD619"/>
      <c r="AJE619"/>
      <c r="AJF619"/>
      <c r="AJG619"/>
      <c r="AJH619"/>
      <c r="AJI619"/>
      <c r="AJJ619"/>
      <c r="AJK619"/>
      <c r="AJL619"/>
      <c r="AJM619"/>
      <c r="AJN619"/>
      <c r="AJO619"/>
      <c r="AJP619"/>
      <c r="AJQ619"/>
      <c r="AJR619"/>
      <c r="AJS619"/>
      <c r="AJT619"/>
      <c r="AJU619"/>
      <c r="AJV619"/>
      <c r="AJW619"/>
      <c r="AJX619"/>
      <c r="AJY619"/>
      <c r="AJZ619"/>
      <c r="AKA619"/>
      <c r="AKB619"/>
      <c r="AKC619"/>
      <c r="AKD619"/>
      <c r="AKE619"/>
      <c r="AKF619"/>
      <c r="AKG619"/>
      <c r="AKH619"/>
      <c r="AKI619"/>
      <c r="AKJ619"/>
      <c r="AKK619"/>
      <c r="AKL619"/>
      <c r="AKM619"/>
      <c r="AKN619"/>
      <c r="AKO619"/>
      <c r="AKP619"/>
      <c r="AKQ619"/>
      <c r="AKR619"/>
      <c r="AKS619"/>
      <c r="AKT619"/>
      <c r="AKU619"/>
      <c r="AKV619"/>
      <c r="AKW619"/>
      <c r="AKX619"/>
      <c r="AKY619"/>
      <c r="AKZ619"/>
      <c r="ALA619"/>
      <c r="ALB619"/>
      <c r="ALC619"/>
      <c r="ALD619"/>
      <c r="ALE619"/>
      <c r="ALF619"/>
      <c r="ALG619"/>
      <c r="ALH619"/>
      <c r="ALI619"/>
      <c r="ALJ619"/>
      <c r="ALK619"/>
      <c r="ALL619"/>
      <c r="ALM619"/>
      <c r="ALN619"/>
      <c r="ALO619"/>
      <c r="ALP619"/>
      <c r="ALQ619"/>
      <c r="ALR619"/>
      <c r="ALS619"/>
      <c r="ALT619"/>
      <c r="ALU619"/>
      <c r="ALV619"/>
      <c r="ALW619"/>
      <c r="ALX619"/>
      <c r="ALY619"/>
      <c r="ALZ619"/>
      <c r="AMA619"/>
      <c r="AMB619"/>
      <c r="AMC619"/>
      <c r="AMD619"/>
      <c r="AME619"/>
      <c r="AMF619"/>
      <c r="AMG619"/>
      <c r="AMH619"/>
      <c r="AMI619"/>
      <c r="AMJ619"/>
      <c r="AMK619"/>
      <c r="AML619"/>
      <c r="AMM619"/>
    </row>
    <row r="620" spans="1:1027" ht="22.15" customHeight="1">
      <c r="A620" s="316"/>
      <c r="B620" s="316"/>
      <c r="C620" s="316"/>
      <c r="D620" s="316"/>
      <c r="E620" s="548"/>
      <c r="F620" s="548"/>
      <c r="G620" s="317"/>
      <c r="H620" s="317"/>
      <c r="I620" s="317"/>
      <c r="J620" s="313"/>
      <c r="K620" s="313"/>
      <c r="L620" s="313"/>
      <c r="M620" s="313"/>
      <c r="N620" s="313"/>
      <c r="P620" s="267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  <c r="PC620"/>
      <c r="PD620"/>
      <c r="PE620"/>
      <c r="PF620"/>
      <c r="PG620"/>
      <c r="PH620"/>
      <c r="PI620"/>
      <c r="PJ620"/>
      <c r="PK620"/>
      <c r="PL620"/>
      <c r="PM620"/>
      <c r="PN620"/>
      <c r="PO620"/>
      <c r="PP620"/>
      <c r="PQ620"/>
      <c r="PR620"/>
      <c r="PS620"/>
      <c r="PT620"/>
      <c r="PU620"/>
      <c r="PV620"/>
      <c r="PW620"/>
      <c r="PX620"/>
      <c r="PY620"/>
      <c r="PZ620"/>
      <c r="QA620"/>
      <c r="QB620"/>
      <c r="QC620"/>
      <c r="QD620"/>
      <c r="QE620"/>
      <c r="QF620"/>
      <c r="QG620"/>
      <c r="QH620"/>
      <c r="QI620"/>
      <c r="QJ620"/>
      <c r="QK620"/>
      <c r="QL620"/>
      <c r="QM620"/>
      <c r="QN620"/>
      <c r="QO620"/>
      <c r="QP620"/>
      <c r="QQ620"/>
      <c r="QR620"/>
      <c r="QS620"/>
      <c r="QT620"/>
      <c r="QU620"/>
      <c r="QV620"/>
      <c r="QW620"/>
      <c r="QX620"/>
      <c r="QY620"/>
      <c r="QZ620"/>
      <c r="RA620"/>
      <c r="RB620"/>
      <c r="RC620"/>
      <c r="RD620"/>
      <c r="RE620"/>
      <c r="RF620"/>
      <c r="RG620"/>
      <c r="RH620"/>
      <c r="RI620"/>
      <c r="RJ620"/>
      <c r="RK620"/>
      <c r="RL620"/>
      <c r="RM620"/>
      <c r="RN620"/>
      <c r="RO620"/>
      <c r="RP620"/>
      <c r="RQ620"/>
      <c r="RR620"/>
      <c r="RS620"/>
      <c r="RT620"/>
      <c r="RU620"/>
      <c r="RV620"/>
      <c r="RW620"/>
      <c r="RX620"/>
      <c r="RY620"/>
      <c r="RZ620"/>
      <c r="SA620"/>
      <c r="SB620"/>
      <c r="SC620"/>
      <c r="SD620"/>
      <c r="SE620"/>
      <c r="SF620"/>
      <c r="SG620"/>
      <c r="SH620"/>
      <c r="SI620"/>
      <c r="SJ620"/>
      <c r="SK620"/>
      <c r="SL620"/>
      <c r="SM620"/>
      <c r="SN620"/>
      <c r="SO620"/>
      <c r="SP620"/>
      <c r="SQ620"/>
      <c r="SR620"/>
      <c r="SS620"/>
      <c r="ST620"/>
      <c r="SU620"/>
      <c r="SV620"/>
      <c r="SW620"/>
      <c r="SX620"/>
      <c r="SY620"/>
      <c r="SZ620"/>
      <c r="TA620"/>
      <c r="TB620"/>
      <c r="TC620"/>
      <c r="TD620"/>
      <c r="TE620"/>
      <c r="TF620"/>
      <c r="TG620"/>
      <c r="TH620"/>
      <c r="TI620"/>
      <c r="TJ620"/>
      <c r="TK620"/>
      <c r="TL620"/>
      <c r="TM620"/>
      <c r="TN620"/>
      <c r="TO620"/>
      <c r="TP620"/>
      <c r="TQ620"/>
      <c r="TR620"/>
      <c r="TS620"/>
      <c r="TT620"/>
      <c r="TU620"/>
      <c r="TV620"/>
      <c r="TW620"/>
      <c r="TX620"/>
      <c r="TY620"/>
      <c r="TZ620"/>
      <c r="UA620"/>
      <c r="UB620"/>
      <c r="UC620"/>
      <c r="UD620"/>
      <c r="UE620"/>
      <c r="UF620"/>
      <c r="UG620"/>
      <c r="UH620"/>
      <c r="UI620"/>
      <c r="UJ620"/>
      <c r="UK620"/>
      <c r="UL620"/>
      <c r="UM620"/>
      <c r="UN620"/>
      <c r="UO620"/>
      <c r="UP620"/>
      <c r="UQ620"/>
      <c r="UR620"/>
      <c r="US620"/>
      <c r="UT620"/>
      <c r="UU620"/>
      <c r="UV620"/>
      <c r="UW620"/>
      <c r="UX620"/>
      <c r="UY620"/>
      <c r="UZ620"/>
      <c r="VA620"/>
      <c r="VB620"/>
      <c r="VC620"/>
      <c r="VD620"/>
      <c r="VE620"/>
      <c r="VF620"/>
      <c r="VG620"/>
      <c r="VH620"/>
      <c r="VI620"/>
      <c r="VJ620"/>
      <c r="VK620"/>
      <c r="VL620"/>
      <c r="VM620"/>
      <c r="VN620"/>
      <c r="VO620"/>
      <c r="VP620"/>
      <c r="VQ620"/>
      <c r="VR620"/>
      <c r="VS620"/>
      <c r="VT620"/>
      <c r="VU620"/>
      <c r="VV620"/>
      <c r="VW620"/>
      <c r="VX620"/>
      <c r="VY620"/>
      <c r="VZ620"/>
      <c r="WA620"/>
      <c r="WB620"/>
      <c r="WC620"/>
      <c r="WD620"/>
      <c r="WE620"/>
      <c r="WF620"/>
      <c r="WG620"/>
      <c r="WH620"/>
      <c r="WI620"/>
      <c r="WJ620"/>
      <c r="WK620"/>
      <c r="WL620"/>
      <c r="WM620"/>
      <c r="WN620"/>
      <c r="WO620"/>
      <c r="WP620"/>
      <c r="WQ620"/>
      <c r="WR620"/>
      <c r="WS620"/>
      <c r="WT620"/>
      <c r="WU620"/>
      <c r="WV620"/>
      <c r="WW620"/>
      <c r="WX620"/>
      <c r="WY620"/>
      <c r="WZ620"/>
      <c r="XA620"/>
      <c r="XB620"/>
      <c r="XC620"/>
      <c r="XD620"/>
      <c r="XE620"/>
      <c r="XF620"/>
      <c r="XG620"/>
      <c r="XH620"/>
      <c r="XI620"/>
      <c r="XJ620"/>
      <c r="XK620"/>
      <c r="XL620"/>
      <c r="XM620"/>
      <c r="XN620"/>
      <c r="XO620"/>
      <c r="XP620"/>
      <c r="XQ620"/>
      <c r="XR620"/>
      <c r="XS620"/>
      <c r="XT620"/>
      <c r="XU620"/>
      <c r="XV620"/>
      <c r="XW620"/>
      <c r="XX620"/>
      <c r="XY620"/>
      <c r="XZ620"/>
      <c r="YA620"/>
      <c r="YB620"/>
      <c r="YC620"/>
      <c r="YD620"/>
      <c r="YE620"/>
      <c r="YF620"/>
      <c r="YG620"/>
      <c r="YH620"/>
      <c r="YI620"/>
      <c r="YJ620"/>
      <c r="YK620"/>
      <c r="YL620"/>
      <c r="YM620"/>
      <c r="YN620"/>
      <c r="YO620"/>
      <c r="YP620"/>
      <c r="YQ620"/>
      <c r="YR620"/>
      <c r="YS620"/>
      <c r="YT620"/>
      <c r="YU620"/>
      <c r="YV620"/>
      <c r="YW620"/>
      <c r="YX620"/>
      <c r="YY620"/>
      <c r="YZ620"/>
      <c r="ZA620"/>
      <c r="ZB620"/>
      <c r="ZC620"/>
      <c r="ZD620"/>
      <c r="ZE620"/>
      <c r="ZF620"/>
      <c r="ZG620"/>
      <c r="ZH620"/>
      <c r="ZI620"/>
      <c r="ZJ620"/>
      <c r="ZK620"/>
      <c r="ZL620"/>
      <c r="ZM620"/>
      <c r="ZN620"/>
      <c r="ZO620"/>
      <c r="ZP620"/>
      <c r="ZQ620"/>
      <c r="ZR620"/>
      <c r="ZS620"/>
      <c r="ZT620"/>
      <c r="ZU620"/>
      <c r="ZV620"/>
      <c r="ZW620"/>
      <c r="ZX620"/>
      <c r="ZY620"/>
      <c r="ZZ620"/>
      <c r="AAA620"/>
      <c r="AAB620"/>
      <c r="AAC620"/>
      <c r="AAD620"/>
      <c r="AAE620"/>
      <c r="AAF620"/>
      <c r="AAG620"/>
      <c r="AAH620"/>
      <c r="AAI620"/>
      <c r="AAJ620"/>
      <c r="AAK620"/>
      <c r="AAL620"/>
      <c r="AAM620"/>
      <c r="AAN620"/>
      <c r="AAO620"/>
      <c r="AAP620"/>
      <c r="AAQ620"/>
      <c r="AAR620"/>
      <c r="AAS620"/>
      <c r="AAT620"/>
      <c r="AAU620"/>
      <c r="AAV620"/>
      <c r="AAW620"/>
      <c r="AAX620"/>
      <c r="AAY620"/>
      <c r="AAZ620"/>
      <c r="ABA620"/>
      <c r="ABB620"/>
      <c r="ABC620"/>
      <c r="ABD620"/>
      <c r="ABE620"/>
      <c r="ABF620"/>
      <c r="ABG620"/>
      <c r="ABH620"/>
      <c r="ABI620"/>
      <c r="ABJ620"/>
      <c r="ABK620"/>
      <c r="ABL620"/>
      <c r="ABM620"/>
      <c r="ABN620"/>
      <c r="ABO620"/>
      <c r="ABP620"/>
      <c r="ABQ620"/>
      <c r="ABR620"/>
      <c r="ABS620"/>
      <c r="ABT620"/>
      <c r="ABU620"/>
      <c r="ABV620"/>
      <c r="ABW620"/>
      <c r="ABX620"/>
      <c r="ABY620"/>
      <c r="ABZ620"/>
      <c r="ACA620"/>
      <c r="ACB620"/>
      <c r="ACC620"/>
      <c r="ACD620"/>
      <c r="ACE620"/>
      <c r="ACF620"/>
      <c r="ACG620"/>
      <c r="ACH620"/>
      <c r="ACI620"/>
      <c r="ACJ620"/>
      <c r="ACK620"/>
      <c r="ACL620"/>
      <c r="ACM620"/>
      <c r="ACN620"/>
      <c r="ACO620"/>
      <c r="ACP620"/>
      <c r="ACQ620"/>
      <c r="ACR620"/>
      <c r="ACS620"/>
      <c r="ACT620"/>
      <c r="ACU620"/>
      <c r="ACV620"/>
      <c r="ACW620"/>
      <c r="ACX620"/>
      <c r="ACY620"/>
      <c r="ACZ620"/>
      <c r="ADA620"/>
      <c r="ADB620"/>
      <c r="ADC620"/>
      <c r="ADD620"/>
      <c r="ADE620"/>
      <c r="ADF620"/>
      <c r="ADG620"/>
      <c r="ADH620"/>
      <c r="ADI620"/>
      <c r="ADJ620"/>
      <c r="ADK620"/>
      <c r="ADL620"/>
      <c r="ADM620"/>
      <c r="ADN620"/>
      <c r="ADO620"/>
      <c r="ADP620"/>
      <c r="ADQ620"/>
      <c r="ADR620"/>
      <c r="ADS620"/>
      <c r="ADT620"/>
      <c r="ADU620"/>
      <c r="ADV620"/>
      <c r="ADW620"/>
      <c r="ADX620"/>
      <c r="ADY620"/>
      <c r="ADZ620"/>
      <c r="AEA620"/>
      <c r="AEB620"/>
      <c r="AEC620"/>
      <c r="AED620"/>
      <c r="AEE620"/>
      <c r="AEF620"/>
      <c r="AEG620"/>
      <c r="AEH620"/>
      <c r="AEI620"/>
      <c r="AEJ620"/>
      <c r="AEK620"/>
      <c r="AEL620"/>
      <c r="AEM620"/>
      <c r="AEN620"/>
      <c r="AEO620"/>
      <c r="AEP620"/>
      <c r="AEQ620"/>
      <c r="AER620"/>
      <c r="AES620"/>
      <c r="AET620"/>
      <c r="AEU620"/>
      <c r="AEV620"/>
      <c r="AEW620"/>
      <c r="AEX620"/>
      <c r="AEY620"/>
      <c r="AEZ620"/>
      <c r="AFA620"/>
      <c r="AFB620"/>
      <c r="AFC620"/>
      <c r="AFD620"/>
      <c r="AFE620"/>
      <c r="AFF620"/>
      <c r="AFG620"/>
      <c r="AFH620"/>
      <c r="AFI620"/>
      <c r="AFJ620"/>
      <c r="AFK620"/>
      <c r="AFL620"/>
      <c r="AFM620"/>
      <c r="AFN620"/>
      <c r="AFO620"/>
      <c r="AFP620"/>
      <c r="AFQ620"/>
      <c r="AFR620"/>
      <c r="AFS620"/>
      <c r="AFT620"/>
      <c r="AFU620"/>
      <c r="AFV620"/>
      <c r="AFW620"/>
      <c r="AFX620"/>
      <c r="AFY620"/>
      <c r="AFZ620"/>
      <c r="AGA620"/>
      <c r="AGB620"/>
      <c r="AGC620"/>
      <c r="AGD620"/>
      <c r="AGE620"/>
      <c r="AGF620"/>
      <c r="AGG620"/>
      <c r="AGH620"/>
      <c r="AGI620"/>
      <c r="AGJ620"/>
      <c r="AGK620"/>
      <c r="AGL620"/>
      <c r="AGM620"/>
      <c r="AGN620"/>
      <c r="AGO620"/>
      <c r="AGP620"/>
      <c r="AGQ620"/>
      <c r="AGR620"/>
      <c r="AGS620"/>
      <c r="AGT620"/>
      <c r="AGU620"/>
      <c r="AGV620"/>
      <c r="AGW620"/>
      <c r="AGX620"/>
      <c r="AGY620"/>
      <c r="AGZ620"/>
      <c r="AHA620"/>
      <c r="AHB620"/>
      <c r="AHC620"/>
      <c r="AHD620"/>
      <c r="AHE620"/>
      <c r="AHF620"/>
      <c r="AHG620"/>
      <c r="AHH620"/>
      <c r="AHI620"/>
      <c r="AHJ620"/>
      <c r="AHK620"/>
      <c r="AHL620"/>
      <c r="AHM620"/>
      <c r="AHN620"/>
      <c r="AHO620"/>
      <c r="AHP620"/>
      <c r="AHQ620"/>
      <c r="AHR620"/>
      <c r="AHS620"/>
      <c r="AHT620"/>
      <c r="AHU620"/>
      <c r="AHV620"/>
      <c r="AHW620"/>
      <c r="AHX620"/>
      <c r="AHY620"/>
      <c r="AHZ620"/>
      <c r="AIA620"/>
      <c r="AIB620"/>
      <c r="AIC620"/>
      <c r="AID620"/>
      <c r="AIE620"/>
      <c r="AIF620"/>
      <c r="AIG620"/>
      <c r="AIH620"/>
      <c r="AII620"/>
      <c r="AIJ620"/>
      <c r="AIK620"/>
      <c r="AIL620"/>
      <c r="AIM620"/>
      <c r="AIN620"/>
      <c r="AIO620"/>
      <c r="AIP620"/>
      <c r="AIQ620"/>
      <c r="AIR620"/>
      <c r="AIS620"/>
      <c r="AIT620"/>
      <c r="AIU620"/>
      <c r="AIV620"/>
      <c r="AIW620"/>
      <c r="AIX620"/>
      <c r="AIY620"/>
      <c r="AIZ620"/>
      <c r="AJA620"/>
      <c r="AJB620"/>
      <c r="AJC620"/>
      <c r="AJD620"/>
      <c r="AJE620"/>
      <c r="AJF620"/>
      <c r="AJG620"/>
      <c r="AJH620"/>
      <c r="AJI620"/>
      <c r="AJJ620"/>
      <c r="AJK620"/>
      <c r="AJL620"/>
      <c r="AJM620"/>
      <c r="AJN620"/>
      <c r="AJO620"/>
      <c r="AJP620"/>
      <c r="AJQ620"/>
      <c r="AJR620"/>
      <c r="AJS620"/>
      <c r="AJT620"/>
      <c r="AJU620"/>
      <c r="AJV620"/>
      <c r="AJW620"/>
      <c r="AJX620"/>
      <c r="AJY620"/>
      <c r="AJZ620"/>
      <c r="AKA620"/>
      <c r="AKB620"/>
      <c r="AKC620"/>
      <c r="AKD620"/>
      <c r="AKE620"/>
      <c r="AKF620"/>
      <c r="AKG620"/>
      <c r="AKH620"/>
      <c r="AKI620"/>
      <c r="AKJ620"/>
      <c r="AKK620"/>
      <c r="AKL620"/>
      <c r="AKM620"/>
      <c r="AKN620"/>
      <c r="AKO620"/>
      <c r="AKP620"/>
      <c r="AKQ620"/>
      <c r="AKR620"/>
      <c r="AKS620"/>
      <c r="AKT620"/>
      <c r="AKU620"/>
      <c r="AKV620"/>
      <c r="AKW620"/>
      <c r="AKX620"/>
      <c r="AKY620"/>
      <c r="AKZ620"/>
      <c r="ALA620"/>
      <c r="ALB620"/>
      <c r="ALC620"/>
      <c r="ALD620"/>
      <c r="ALE620"/>
      <c r="ALF620"/>
      <c r="ALG620"/>
      <c r="ALH620"/>
      <c r="ALI620"/>
      <c r="ALJ620"/>
      <c r="ALK620"/>
      <c r="ALL620"/>
      <c r="ALM620"/>
      <c r="ALN620"/>
      <c r="ALO620"/>
      <c r="ALP620"/>
      <c r="ALQ620"/>
      <c r="ALR620"/>
      <c r="ALS620"/>
      <c r="ALT620"/>
      <c r="ALU620"/>
      <c r="ALV620"/>
      <c r="ALW620"/>
      <c r="ALX620"/>
      <c r="ALY620"/>
      <c r="ALZ620"/>
      <c r="AMA620"/>
      <c r="AMB620"/>
      <c r="AMC620"/>
      <c r="AMD620"/>
      <c r="AME620"/>
      <c r="AMF620"/>
      <c r="AMG620"/>
      <c r="AMH620"/>
      <c r="AMI620"/>
      <c r="AMJ620"/>
      <c r="AMK620"/>
      <c r="AML620"/>
      <c r="AMM620"/>
    </row>
    <row r="621" spans="1:1027" ht="22.15" customHeight="1">
      <c r="A621" s="316"/>
      <c r="B621" s="316"/>
      <c r="C621" s="316"/>
      <c r="D621" s="316"/>
      <c r="E621" s="548"/>
      <c r="F621" s="548"/>
      <c r="G621" s="317"/>
      <c r="H621" s="317"/>
      <c r="I621" s="317"/>
      <c r="J621" s="313"/>
      <c r="K621" s="313"/>
      <c r="L621" s="313"/>
      <c r="M621" s="313"/>
      <c r="N621" s="313"/>
      <c r="P621" s="267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  <c r="JB621"/>
      <c r="JC621"/>
      <c r="JD621"/>
      <c r="JE621"/>
      <c r="JF621"/>
      <c r="JG621"/>
      <c r="JH621"/>
      <c r="JI621"/>
      <c r="JJ621"/>
      <c r="JK621"/>
      <c r="JL621"/>
      <c r="JM621"/>
      <c r="JN621"/>
      <c r="JO621"/>
      <c r="JP621"/>
      <c r="JQ621"/>
      <c r="JR621"/>
      <c r="JS621"/>
      <c r="JT621"/>
      <c r="JU621"/>
      <c r="JV621"/>
      <c r="JW621"/>
      <c r="JX621"/>
      <c r="JY621"/>
      <c r="JZ621"/>
      <c r="KA621"/>
      <c r="KB621"/>
      <c r="KC621"/>
      <c r="KD621"/>
      <c r="KE621"/>
      <c r="KF621"/>
      <c r="KG621"/>
      <c r="KH621"/>
      <c r="KI621"/>
      <c r="KJ621"/>
      <c r="KK621"/>
      <c r="KL621"/>
      <c r="KM621"/>
      <c r="KN621"/>
      <c r="KO621"/>
      <c r="KP621"/>
      <c r="KQ621"/>
      <c r="KR621"/>
      <c r="KS621"/>
      <c r="KT621"/>
      <c r="KU621"/>
      <c r="KV621"/>
      <c r="KW621"/>
      <c r="KX621"/>
      <c r="KY621"/>
      <c r="KZ621"/>
      <c r="LA621"/>
      <c r="LB621"/>
      <c r="LC621"/>
      <c r="LD621"/>
      <c r="LE621"/>
      <c r="LF621"/>
      <c r="LG621"/>
      <c r="LH621"/>
      <c r="LI621"/>
      <c r="LJ621"/>
      <c r="LK621"/>
      <c r="LL621"/>
      <c r="LM621"/>
      <c r="LN621"/>
      <c r="LO621"/>
      <c r="LP621"/>
      <c r="LQ621"/>
      <c r="LR621"/>
      <c r="LS621"/>
      <c r="LT621"/>
      <c r="LU621"/>
      <c r="LV621"/>
      <c r="LW621"/>
      <c r="LX621"/>
      <c r="LY621"/>
      <c r="LZ621"/>
      <c r="MA621"/>
      <c r="MB621"/>
      <c r="MC621"/>
      <c r="MD621"/>
      <c r="ME621"/>
      <c r="MF621"/>
      <c r="MG621"/>
      <c r="MH621"/>
      <c r="MI621"/>
      <c r="MJ621"/>
      <c r="MK621"/>
      <c r="ML621"/>
      <c r="MM621"/>
      <c r="MN621"/>
      <c r="MO621"/>
      <c r="MP621"/>
      <c r="MQ621"/>
      <c r="MR621"/>
      <c r="MS621"/>
      <c r="MT621"/>
      <c r="MU621"/>
      <c r="MV621"/>
      <c r="MW621"/>
      <c r="MX621"/>
      <c r="MY621"/>
      <c r="MZ621"/>
      <c r="NA621"/>
      <c r="NB621"/>
      <c r="NC621"/>
      <c r="ND621"/>
      <c r="NE621"/>
      <c r="NF621"/>
      <c r="NG621"/>
      <c r="NH621"/>
      <c r="NI621"/>
      <c r="NJ621"/>
      <c r="NK621"/>
      <c r="NL621"/>
      <c r="NM621"/>
      <c r="NN621"/>
      <c r="NO621"/>
      <c r="NP621"/>
      <c r="NQ621"/>
      <c r="NR621"/>
      <c r="NS621"/>
      <c r="NT621"/>
      <c r="NU621"/>
      <c r="NV621"/>
      <c r="NW621"/>
      <c r="NX621"/>
      <c r="NY621"/>
      <c r="NZ621"/>
      <c r="OA621"/>
      <c r="OB621"/>
      <c r="OC621"/>
      <c r="OD621"/>
      <c r="OE621"/>
      <c r="OF621"/>
      <c r="OG621"/>
      <c r="OH621"/>
      <c r="OI621"/>
      <c r="OJ621"/>
      <c r="OK621"/>
      <c r="OL621"/>
      <c r="OM621"/>
      <c r="ON621"/>
      <c r="OO621"/>
      <c r="OP621"/>
      <c r="OQ621"/>
      <c r="OR621"/>
      <c r="OS621"/>
      <c r="OT621"/>
      <c r="OU621"/>
      <c r="OV621"/>
      <c r="OW621"/>
      <c r="OX621"/>
      <c r="OY621"/>
      <c r="OZ621"/>
      <c r="PA621"/>
      <c r="PB621"/>
      <c r="PC621"/>
      <c r="PD621"/>
      <c r="PE621"/>
      <c r="PF621"/>
      <c r="PG621"/>
      <c r="PH621"/>
      <c r="PI621"/>
      <c r="PJ621"/>
      <c r="PK621"/>
      <c r="PL621"/>
      <c r="PM621"/>
      <c r="PN621"/>
      <c r="PO621"/>
      <c r="PP621"/>
      <c r="PQ621"/>
      <c r="PR621"/>
      <c r="PS621"/>
      <c r="PT621"/>
      <c r="PU621"/>
      <c r="PV621"/>
      <c r="PW621"/>
      <c r="PX621"/>
      <c r="PY621"/>
      <c r="PZ621"/>
      <c r="QA621"/>
      <c r="QB621"/>
      <c r="QC621"/>
      <c r="QD621"/>
      <c r="QE621"/>
      <c r="QF621"/>
      <c r="QG621"/>
      <c r="QH621"/>
      <c r="QI621"/>
      <c r="QJ621"/>
      <c r="QK621"/>
      <c r="QL621"/>
      <c r="QM621"/>
      <c r="QN621"/>
      <c r="QO621"/>
      <c r="QP621"/>
      <c r="QQ621"/>
      <c r="QR621"/>
      <c r="QS621"/>
      <c r="QT621"/>
      <c r="QU621"/>
      <c r="QV621"/>
      <c r="QW621"/>
      <c r="QX621"/>
      <c r="QY621"/>
      <c r="QZ621"/>
      <c r="RA621"/>
      <c r="RB621"/>
      <c r="RC621"/>
      <c r="RD621"/>
      <c r="RE621"/>
      <c r="RF621"/>
      <c r="RG621"/>
      <c r="RH621"/>
      <c r="RI621"/>
      <c r="RJ621"/>
      <c r="RK621"/>
      <c r="RL621"/>
      <c r="RM621"/>
      <c r="RN621"/>
      <c r="RO621"/>
      <c r="RP621"/>
      <c r="RQ621"/>
      <c r="RR621"/>
      <c r="RS621"/>
      <c r="RT621"/>
      <c r="RU621"/>
      <c r="RV621"/>
      <c r="RW621"/>
      <c r="RX621"/>
      <c r="RY621"/>
      <c r="RZ621"/>
      <c r="SA621"/>
      <c r="SB621"/>
      <c r="SC621"/>
      <c r="SD621"/>
      <c r="SE621"/>
      <c r="SF621"/>
      <c r="SG621"/>
      <c r="SH621"/>
      <c r="SI621"/>
      <c r="SJ621"/>
      <c r="SK621"/>
      <c r="SL621"/>
      <c r="SM621"/>
      <c r="SN621"/>
      <c r="SO621"/>
      <c r="SP621"/>
      <c r="SQ621"/>
      <c r="SR621"/>
      <c r="SS621"/>
      <c r="ST621"/>
      <c r="SU621"/>
      <c r="SV621"/>
      <c r="SW621"/>
      <c r="SX621"/>
      <c r="SY621"/>
      <c r="SZ621"/>
      <c r="TA621"/>
      <c r="TB621"/>
      <c r="TC621"/>
      <c r="TD621"/>
      <c r="TE621"/>
      <c r="TF621"/>
      <c r="TG621"/>
      <c r="TH621"/>
      <c r="TI621"/>
      <c r="TJ621"/>
      <c r="TK621"/>
      <c r="TL621"/>
      <c r="TM621"/>
      <c r="TN621"/>
      <c r="TO621"/>
      <c r="TP621"/>
      <c r="TQ621"/>
      <c r="TR621"/>
      <c r="TS621"/>
      <c r="TT621"/>
      <c r="TU621"/>
      <c r="TV621"/>
      <c r="TW621"/>
      <c r="TX621"/>
      <c r="TY621"/>
      <c r="TZ621"/>
      <c r="UA621"/>
      <c r="UB621"/>
      <c r="UC621"/>
      <c r="UD621"/>
      <c r="UE621"/>
      <c r="UF621"/>
      <c r="UG621"/>
      <c r="UH621"/>
      <c r="UI621"/>
      <c r="UJ621"/>
      <c r="UK621"/>
      <c r="UL621"/>
      <c r="UM621"/>
      <c r="UN621"/>
      <c r="UO621"/>
      <c r="UP621"/>
      <c r="UQ621"/>
      <c r="UR621"/>
      <c r="US621"/>
      <c r="UT621"/>
      <c r="UU621"/>
      <c r="UV621"/>
      <c r="UW621"/>
      <c r="UX621"/>
      <c r="UY621"/>
      <c r="UZ621"/>
      <c r="VA621"/>
      <c r="VB621"/>
      <c r="VC621"/>
      <c r="VD621"/>
      <c r="VE621"/>
      <c r="VF621"/>
      <c r="VG621"/>
      <c r="VH621"/>
      <c r="VI621"/>
      <c r="VJ621"/>
      <c r="VK621"/>
      <c r="VL621"/>
      <c r="VM621"/>
      <c r="VN621"/>
      <c r="VO621"/>
      <c r="VP621"/>
      <c r="VQ621"/>
      <c r="VR621"/>
      <c r="VS621"/>
      <c r="VT621"/>
      <c r="VU621"/>
      <c r="VV621"/>
      <c r="VW621"/>
      <c r="VX621"/>
      <c r="VY621"/>
      <c r="VZ621"/>
      <c r="WA621"/>
      <c r="WB621"/>
      <c r="WC621"/>
      <c r="WD621"/>
      <c r="WE621"/>
      <c r="WF621"/>
      <c r="WG621"/>
      <c r="WH621"/>
      <c r="WI621"/>
      <c r="WJ621"/>
      <c r="WK621"/>
      <c r="WL621"/>
      <c r="WM621"/>
      <c r="WN621"/>
      <c r="WO621"/>
      <c r="WP621"/>
      <c r="WQ621"/>
      <c r="WR621"/>
      <c r="WS621"/>
      <c r="WT621"/>
      <c r="WU621"/>
      <c r="WV621"/>
      <c r="WW621"/>
      <c r="WX621"/>
      <c r="WY621"/>
      <c r="WZ621"/>
      <c r="XA621"/>
      <c r="XB621"/>
      <c r="XC621"/>
      <c r="XD621"/>
      <c r="XE621"/>
      <c r="XF621"/>
      <c r="XG621"/>
      <c r="XH621"/>
      <c r="XI621"/>
      <c r="XJ621"/>
      <c r="XK621"/>
      <c r="XL621"/>
      <c r="XM621"/>
      <c r="XN621"/>
      <c r="XO621"/>
      <c r="XP621"/>
      <c r="XQ621"/>
      <c r="XR621"/>
      <c r="XS621"/>
      <c r="XT621"/>
      <c r="XU621"/>
      <c r="XV621"/>
      <c r="XW621"/>
      <c r="XX621"/>
      <c r="XY621"/>
      <c r="XZ621"/>
      <c r="YA621"/>
      <c r="YB621"/>
      <c r="YC621"/>
      <c r="YD621"/>
      <c r="YE621"/>
      <c r="YF621"/>
      <c r="YG621"/>
      <c r="YH621"/>
      <c r="YI621"/>
      <c r="YJ621"/>
      <c r="YK621"/>
      <c r="YL621"/>
      <c r="YM621"/>
      <c r="YN621"/>
      <c r="YO621"/>
      <c r="YP621"/>
      <c r="YQ621"/>
      <c r="YR621"/>
      <c r="YS621"/>
      <c r="YT621"/>
      <c r="YU621"/>
      <c r="YV621"/>
      <c r="YW621"/>
      <c r="YX621"/>
      <c r="YY621"/>
      <c r="YZ621"/>
      <c r="ZA621"/>
      <c r="ZB621"/>
      <c r="ZC621"/>
      <c r="ZD621"/>
      <c r="ZE621"/>
      <c r="ZF621"/>
      <c r="ZG621"/>
      <c r="ZH621"/>
      <c r="ZI621"/>
      <c r="ZJ621"/>
      <c r="ZK621"/>
      <c r="ZL621"/>
      <c r="ZM621"/>
      <c r="ZN621"/>
      <c r="ZO621"/>
      <c r="ZP621"/>
      <c r="ZQ621"/>
      <c r="ZR621"/>
      <c r="ZS621"/>
      <c r="ZT621"/>
      <c r="ZU621"/>
      <c r="ZV621"/>
      <c r="ZW621"/>
      <c r="ZX621"/>
      <c r="ZY621"/>
      <c r="ZZ621"/>
      <c r="AAA621"/>
      <c r="AAB621"/>
      <c r="AAC621"/>
      <c r="AAD621"/>
      <c r="AAE621"/>
      <c r="AAF621"/>
      <c r="AAG621"/>
      <c r="AAH621"/>
      <c r="AAI621"/>
      <c r="AAJ621"/>
      <c r="AAK621"/>
      <c r="AAL621"/>
      <c r="AAM621"/>
      <c r="AAN621"/>
      <c r="AAO621"/>
      <c r="AAP621"/>
      <c r="AAQ621"/>
      <c r="AAR621"/>
      <c r="AAS621"/>
      <c r="AAT621"/>
      <c r="AAU621"/>
      <c r="AAV621"/>
      <c r="AAW621"/>
      <c r="AAX621"/>
      <c r="AAY621"/>
      <c r="AAZ621"/>
      <c r="ABA621"/>
      <c r="ABB621"/>
      <c r="ABC621"/>
      <c r="ABD621"/>
      <c r="ABE621"/>
      <c r="ABF621"/>
      <c r="ABG621"/>
      <c r="ABH621"/>
      <c r="ABI621"/>
      <c r="ABJ621"/>
      <c r="ABK621"/>
      <c r="ABL621"/>
      <c r="ABM621"/>
      <c r="ABN621"/>
      <c r="ABO621"/>
      <c r="ABP621"/>
      <c r="ABQ621"/>
      <c r="ABR621"/>
      <c r="ABS621"/>
      <c r="ABT621"/>
      <c r="ABU621"/>
      <c r="ABV621"/>
      <c r="ABW621"/>
      <c r="ABX621"/>
      <c r="ABY621"/>
      <c r="ABZ621"/>
      <c r="ACA621"/>
      <c r="ACB621"/>
      <c r="ACC621"/>
      <c r="ACD621"/>
      <c r="ACE621"/>
      <c r="ACF621"/>
      <c r="ACG621"/>
      <c r="ACH621"/>
      <c r="ACI621"/>
      <c r="ACJ621"/>
      <c r="ACK621"/>
      <c r="ACL621"/>
      <c r="ACM621"/>
      <c r="ACN621"/>
      <c r="ACO621"/>
      <c r="ACP621"/>
      <c r="ACQ621"/>
      <c r="ACR621"/>
      <c r="ACS621"/>
      <c r="ACT621"/>
      <c r="ACU621"/>
      <c r="ACV621"/>
      <c r="ACW621"/>
      <c r="ACX621"/>
      <c r="ACY621"/>
      <c r="ACZ621"/>
      <c r="ADA621"/>
      <c r="ADB621"/>
      <c r="ADC621"/>
      <c r="ADD621"/>
      <c r="ADE621"/>
      <c r="ADF621"/>
      <c r="ADG621"/>
      <c r="ADH621"/>
      <c r="ADI621"/>
      <c r="ADJ621"/>
      <c r="ADK621"/>
      <c r="ADL621"/>
      <c r="ADM621"/>
      <c r="ADN621"/>
      <c r="ADO621"/>
      <c r="ADP621"/>
      <c r="ADQ621"/>
      <c r="ADR621"/>
      <c r="ADS621"/>
      <c r="ADT621"/>
      <c r="ADU621"/>
      <c r="ADV621"/>
      <c r="ADW621"/>
      <c r="ADX621"/>
      <c r="ADY621"/>
      <c r="ADZ621"/>
      <c r="AEA621"/>
      <c r="AEB621"/>
      <c r="AEC621"/>
      <c r="AED621"/>
      <c r="AEE621"/>
      <c r="AEF621"/>
      <c r="AEG621"/>
      <c r="AEH621"/>
      <c r="AEI621"/>
      <c r="AEJ621"/>
      <c r="AEK621"/>
      <c r="AEL621"/>
      <c r="AEM621"/>
      <c r="AEN621"/>
      <c r="AEO621"/>
      <c r="AEP621"/>
      <c r="AEQ621"/>
      <c r="AER621"/>
      <c r="AES621"/>
      <c r="AET621"/>
      <c r="AEU621"/>
      <c r="AEV621"/>
      <c r="AEW621"/>
      <c r="AEX621"/>
      <c r="AEY621"/>
      <c r="AEZ621"/>
      <c r="AFA621"/>
      <c r="AFB621"/>
      <c r="AFC621"/>
      <c r="AFD621"/>
      <c r="AFE621"/>
      <c r="AFF621"/>
      <c r="AFG621"/>
      <c r="AFH621"/>
      <c r="AFI621"/>
      <c r="AFJ621"/>
      <c r="AFK621"/>
      <c r="AFL621"/>
      <c r="AFM621"/>
      <c r="AFN621"/>
      <c r="AFO621"/>
      <c r="AFP621"/>
      <c r="AFQ621"/>
      <c r="AFR621"/>
      <c r="AFS621"/>
      <c r="AFT621"/>
      <c r="AFU621"/>
      <c r="AFV621"/>
      <c r="AFW621"/>
      <c r="AFX621"/>
      <c r="AFY621"/>
      <c r="AFZ621"/>
      <c r="AGA621"/>
      <c r="AGB621"/>
      <c r="AGC621"/>
      <c r="AGD621"/>
      <c r="AGE621"/>
      <c r="AGF621"/>
      <c r="AGG621"/>
      <c r="AGH621"/>
      <c r="AGI621"/>
      <c r="AGJ621"/>
      <c r="AGK621"/>
      <c r="AGL621"/>
      <c r="AGM621"/>
      <c r="AGN621"/>
      <c r="AGO621"/>
      <c r="AGP621"/>
      <c r="AGQ621"/>
      <c r="AGR621"/>
      <c r="AGS621"/>
      <c r="AGT621"/>
      <c r="AGU621"/>
      <c r="AGV621"/>
      <c r="AGW621"/>
      <c r="AGX621"/>
      <c r="AGY621"/>
      <c r="AGZ621"/>
      <c r="AHA621"/>
      <c r="AHB621"/>
      <c r="AHC621"/>
      <c r="AHD621"/>
      <c r="AHE621"/>
      <c r="AHF621"/>
      <c r="AHG621"/>
      <c r="AHH621"/>
      <c r="AHI621"/>
      <c r="AHJ621"/>
      <c r="AHK621"/>
      <c r="AHL621"/>
      <c r="AHM621"/>
      <c r="AHN621"/>
      <c r="AHO621"/>
      <c r="AHP621"/>
      <c r="AHQ621"/>
      <c r="AHR621"/>
      <c r="AHS621"/>
      <c r="AHT621"/>
      <c r="AHU621"/>
      <c r="AHV621"/>
      <c r="AHW621"/>
      <c r="AHX621"/>
      <c r="AHY621"/>
      <c r="AHZ621"/>
      <c r="AIA621"/>
      <c r="AIB621"/>
      <c r="AIC621"/>
      <c r="AID621"/>
      <c r="AIE621"/>
      <c r="AIF621"/>
      <c r="AIG621"/>
      <c r="AIH621"/>
      <c r="AII621"/>
      <c r="AIJ621"/>
      <c r="AIK621"/>
      <c r="AIL621"/>
      <c r="AIM621"/>
      <c r="AIN621"/>
      <c r="AIO621"/>
      <c r="AIP621"/>
      <c r="AIQ621"/>
      <c r="AIR621"/>
      <c r="AIS621"/>
      <c r="AIT621"/>
      <c r="AIU621"/>
      <c r="AIV621"/>
      <c r="AIW621"/>
      <c r="AIX621"/>
      <c r="AIY621"/>
      <c r="AIZ621"/>
      <c r="AJA621"/>
      <c r="AJB621"/>
      <c r="AJC621"/>
      <c r="AJD621"/>
      <c r="AJE621"/>
      <c r="AJF621"/>
      <c r="AJG621"/>
      <c r="AJH621"/>
      <c r="AJI621"/>
      <c r="AJJ621"/>
      <c r="AJK621"/>
      <c r="AJL621"/>
      <c r="AJM621"/>
      <c r="AJN621"/>
      <c r="AJO621"/>
      <c r="AJP621"/>
      <c r="AJQ621"/>
      <c r="AJR621"/>
      <c r="AJS621"/>
      <c r="AJT621"/>
      <c r="AJU621"/>
      <c r="AJV621"/>
      <c r="AJW621"/>
      <c r="AJX621"/>
      <c r="AJY621"/>
      <c r="AJZ621"/>
      <c r="AKA621"/>
      <c r="AKB621"/>
      <c r="AKC621"/>
      <c r="AKD621"/>
      <c r="AKE621"/>
      <c r="AKF621"/>
      <c r="AKG621"/>
      <c r="AKH621"/>
      <c r="AKI621"/>
      <c r="AKJ621"/>
      <c r="AKK621"/>
      <c r="AKL621"/>
      <c r="AKM621"/>
      <c r="AKN621"/>
      <c r="AKO621"/>
      <c r="AKP621"/>
      <c r="AKQ621"/>
      <c r="AKR621"/>
      <c r="AKS621"/>
      <c r="AKT621"/>
      <c r="AKU621"/>
      <c r="AKV621"/>
      <c r="AKW621"/>
      <c r="AKX621"/>
      <c r="AKY621"/>
      <c r="AKZ621"/>
      <c r="ALA621"/>
      <c r="ALB621"/>
      <c r="ALC621"/>
      <c r="ALD621"/>
      <c r="ALE621"/>
      <c r="ALF621"/>
      <c r="ALG621"/>
      <c r="ALH621"/>
      <c r="ALI621"/>
      <c r="ALJ621"/>
      <c r="ALK621"/>
      <c r="ALL621"/>
      <c r="ALM621"/>
      <c r="ALN621"/>
      <c r="ALO621"/>
      <c r="ALP621"/>
      <c r="ALQ621"/>
      <c r="ALR621"/>
      <c r="ALS621"/>
      <c r="ALT621"/>
      <c r="ALU621"/>
      <c r="ALV621"/>
      <c r="ALW621"/>
      <c r="ALX621"/>
      <c r="ALY621"/>
      <c r="ALZ621"/>
      <c r="AMA621"/>
      <c r="AMB621"/>
      <c r="AMC621"/>
      <c r="AMD621"/>
      <c r="AME621"/>
      <c r="AMF621"/>
      <c r="AMG621"/>
      <c r="AMH621"/>
      <c r="AMI621"/>
      <c r="AMJ621"/>
      <c r="AMK621"/>
      <c r="AML621"/>
      <c r="AMM621"/>
    </row>
    <row r="622" spans="1:1027" ht="22.15" customHeight="1">
      <c r="A622" s="316"/>
      <c r="B622" s="316"/>
      <c r="C622" s="316"/>
      <c r="D622" s="316"/>
      <c r="E622" s="548"/>
      <c r="F622" s="548"/>
      <c r="G622" s="317"/>
      <c r="H622" s="317"/>
      <c r="I622" s="317"/>
      <c r="J622" s="313"/>
      <c r="K622" s="313"/>
      <c r="L622" s="313"/>
      <c r="M622" s="313"/>
      <c r="N622" s="313"/>
      <c r="P622" s="267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  <c r="JB622"/>
      <c r="JC622"/>
      <c r="JD622"/>
      <c r="JE622"/>
      <c r="JF622"/>
      <c r="JG622"/>
      <c r="JH622"/>
      <c r="JI622"/>
      <c r="JJ622"/>
      <c r="JK622"/>
      <c r="JL622"/>
      <c r="JM622"/>
      <c r="JN622"/>
      <c r="JO622"/>
      <c r="JP622"/>
      <c r="JQ622"/>
      <c r="JR622"/>
      <c r="JS622"/>
      <c r="JT622"/>
      <c r="JU622"/>
      <c r="JV622"/>
      <c r="JW622"/>
      <c r="JX622"/>
      <c r="JY622"/>
      <c r="JZ622"/>
      <c r="KA622"/>
      <c r="KB622"/>
      <c r="KC622"/>
      <c r="KD622"/>
      <c r="KE622"/>
      <c r="KF622"/>
      <c r="KG622"/>
      <c r="KH622"/>
      <c r="KI622"/>
      <c r="KJ622"/>
      <c r="KK622"/>
      <c r="KL622"/>
      <c r="KM622"/>
      <c r="KN622"/>
      <c r="KO622"/>
      <c r="KP622"/>
      <c r="KQ622"/>
      <c r="KR622"/>
      <c r="KS622"/>
      <c r="KT622"/>
      <c r="KU622"/>
      <c r="KV622"/>
      <c r="KW622"/>
      <c r="KX622"/>
      <c r="KY622"/>
      <c r="KZ622"/>
      <c r="LA622"/>
      <c r="LB622"/>
      <c r="LC622"/>
      <c r="LD622"/>
      <c r="LE622"/>
      <c r="LF622"/>
      <c r="LG622"/>
      <c r="LH622"/>
      <c r="LI622"/>
      <c r="LJ622"/>
      <c r="LK622"/>
      <c r="LL622"/>
      <c r="LM622"/>
      <c r="LN622"/>
      <c r="LO622"/>
      <c r="LP622"/>
      <c r="LQ622"/>
      <c r="LR622"/>
      <c r="LS622"/>
      <c r="LT622"/>
      <c r="LU622"/>
      <c r="LV622"/>
      <c r="LW622"/>
      <c r="LX622"/>
      <c r="LY622"/>
      <c r="LZ622"/>
      <c r="MA622"/>
      <c r="MB622"/>
      <c r="MC622"/>
      <c r="MD622"/>
      <c r="ME622"/>
      <c r="MF622"/>
      <c r="MG622"/>
      <c r="MH622"/>
      <c r="MI622"/>
      <c r="MJ622"/>
      <c r="MK622"/>
      <c r="ML622"/>
      <c r="MM622"/>
      <c r="MN622"/>
      <c r="MO622"/>
      <c r="MP622"/>
      <c r="MQ622"/>
      <c r="MR622"/>
      <c r="MS622"/>
      <c r="MT622"/>
      <c r="MU622"/>
      <c r="MV622"/>
      <c r="MW622"/>
      <c r="MX622"/>
      <c r="MY622"/>
      <c r="MZ622"/>
      <c r="NA622"/>
      <c r="NB622"/>
      <c r="NC622"/>
      <c r="ND622"/>
      <c r="NE622"/>
      <c r="NF622"/>
      <c r="NG622"/>
      <c r="NH622"/>
      <c r="NI622"/>
      <c r="NJ622"/>
      <c r="NK622"/>
      <c r="NL622"/>
      <c r="NM622"/>
      <c r="NN622"/>
      <c r="NO622"/>
      <c r="NP622"/>
      <c r="NQ622"/>
      <c r="NR622"/>
      <c r="NS622"/>
      <c r="NT622"/>
      <c r="NU622"/>
      <c r="NV622"/>
      <c r="NW622"/>
      <c r="NX622"/>
      <c r="NY622"/>
      <c r="NZ622"/>
      <c r="OA622"/>
      <c r="OB622"/>
      <c r="OC622"/>
      <c r="OD622"/>
      <c r="OE622"/>
      <c r="OF622"/>
      <c r="OG622"/>
      <c r="OH622"/>
      <c r="OI622"/>
      <c r="OJ622"/>
      <c r="OK622"/>
      <c r="OL622"/>
      <c r="OM622"/>
      <c r="ON622"/>
      <c r="OO622"/>
      <c r="OP622"/>
      <c r="OQ622"/>
      <c r="OR622"/>
      <c r="OS622"/>
      <c r="OT622"/>
      <c r="OU622"/>
      <c r="OV622"/>
      <c r="OW622"/>
      <c r="OX622"/>
      <c r="OY622"/>
      <c r="OZ622"/>
      <c r="PA622"/>
      <c r="PB622"/>
      <c r="PC622"/>
      <c r="PD622"/>
      <c r="PE622"/>
      <c r="PF622"/>
      <c r="PG622"/>
      <c r="PH622"/>
      <c r="PI622"/>
      <c r="PJ622"/>
      <c r="PK622"/>
      <c r="PL622"/>
      <c r="PM622"/>
      <c r="PN622"/>
      <c r="PO622"/>
      <c r="PP622"/>
      <c r="PQ622"/>
      <c r="PR622"/>
      <c r="PS622"/>
      <c r="PT622"/>
      <c r="PU622"/>
      <c r="PV622"/>
      <c r="PW622"/>
      <c r="PX622"/>
      <c r="PY622"/>
      <c r="PZ622"/>
      <c r="QA622"/>
      <c r="QB622"/>
      <c r="QC622"/>
      <c r="QD622"/>
      <c r="QE622"/>
      <c r="QF622"/>
      <c r="QG622"/>
      <c r="QH622"/>
      <c r="QI622"/>
      <c r="QJ622"/>
      <c r="QK622"/>
      <c r="QL622"/>
      <c r="QM622"/>
      <c r="QN622"/>
      <c r="QO622"/>
      <c r="QP622"/>
      <c r="QQ622"/>
      <c r="QR622"/>
      <c r="QS622"/>
      <c r="QT622"/>
      <c r="QU622"/>
      <c r="QV622"/>
      <c r="QW622"/>
      <c r="QX622"/>
      <c r="QY622"/>
      <c r="QZ622"/>
      <c r="RA622"/>
      <c r="RB622"/>
      <c r="RC622"/>
      <c r="RD622"/>
      <c r="RE622"/>
      <c r="RF622"/>
      <c r="RG622"/>
      <c r="RH622"/>
      <c r="RI622"/>
      <c r="RJ622"/>
      <c r="RK622"/>
      <c r="RL622"/>
      <c r="RM622"/>
      <c r="RN622"/>
      <c r="RO622"/>
      <c r="RP622"/>
      <c r="RQ622"/>
      <c r="RR622"/>
      <c r="RS622"/>
      <c r="RT622"/>
      <c r="RU622"/>
      <c r="RV622"/>
      <c r="RW622"/>
      <c r="RX622"/>
      <c r="RY622"/>
      <c r="RZ622"/>
      <c r="SA622"/>
      <c r="SB622"/>
      <c r="SC622"/>
      <c r="SD622"/>
      <c r="SE622"/>
      <c r="SF622"/>
      <c r="SG622"/>
      <c r="SH622"/>
      <c r="SI622"/>
      <c r="SJ622"/>
      <c r="SK622"/>
      <c r="SL622"/>
      <c r="SM622"/>
      <c r="SN622"/>
      <c r="SO622"/>
      <c r="SP622"/>
      <c r="SQ622"/>
      <c r="SR622"/>
      <c r="SS622"/>
      <c r="ST622"/>
      <c r="SU622"/>
      <c r="SV622"/>
      <c r="SW622"/>
      <c r="SX622"/>
      <c r="SY622"/>
      <c r="SZ622"/>
      <c r="TA622"/>
      <c r="TB622"/>
      <c r="TC622"/>
      <c r="TD622"/>
      <c r="TE622"/>
      <c r="TF622"/>
      <c r="TG622"/>
      <c r="TH622"/>
      <c r="TI622"/>
      <c r="TJ622"/>
      <c r="TK622"/>
      <c r="TL622"/>
      <c r="TM622"/>
      <c r="TN622"/>
      <c r="TO622"/>
      <c r="TP622"/>
      <c r="TQ622"/>
      <c r="TR622"/>
      <c r="TS622"/>
      <c r="TT622"/>
      <c r="TU622"/>
      <c r="TV622"/>
      <c r="TW622"/>
      <c r="TX622"/>
      <c r="TY622"/>
      <c r="TZ622"/>
      <c r="UA622"/>
      <c r="UB622"/>
      <c r="UC622"/>
      <c r="UD622"/>
      <c r="UE622"/>
      <c r="UF622"/>
      <c r="UG622"/>
      <c r="UH622"/>
      <c r="UI622"/>
      <c r="UJ622"/>
      <c r="UK622"/>
      <c r="UL622"/>
      <c r="UM622"/>
      <c r="UN622"/>
      <c r="UO622"/>
      <c r="UP622"/>
      <c r="UQ622"/>
      <c r="UR622"/>
      <c r="US622"/>
      <c r="UT622"/>
      <c r="UU622"/>
      <c r="UV622"/>
      <c r="UW622"/>
      <c r="UX622"/>
      <c r="UY622"/>
      <c r="UZ622"/>
      <c r="VA622"/>
      <c r="VB622"/>
      <c r="VC622"/>
      <c r="VD622"/>
      <c r="VE622"/>
      <c r="VF622"/>
      <c r="VG622"/>
      <c r="VH622"/>
      <c r="VI622"/>
      <c r="VJ622"/>
      <c r="VK622"/>
      <c r="VL622"/>
      <c r="VM622"/>
      <c r="VN622"/>
      <c r="VO622"/>
      <c r="VP622"/>
      <c r="VQ622"/>
      <c r="VR622"/>
      <c r="VS622"/>
      <c r="VT622"/>
      <c r="VU622"/>
      <c r="VV622"/>
      <c r="VW622"/>
      <c r="VX622"/>
      <c r="VY622"/>
      <c r="VZ622"/>
      <c r="WA622"/>
      <c r="WB622"/>
      <c r="WC622"/>
      <c r="WD622"/>
      <c r="WE622"/>
      <c r="WF622"/>
      <c r="WG622"/>
      <c r="WH622"/>
      <c r="WI622"/>
      <c r="WJ622"/>
      <c r="WK622"/>
      <c r="WL622"/>
      <c r="WM622"/>
      <c r="WN622"/>
      <c r="WO622"/>
      <c r="WP622"/>
      <c r="WQ622"/>
      <c r="WR622"/>
      <c r="WS622"/>
      <c r="WT622"/>
      <c r="WU622"/>
      <c r="WV622"/>
      <c r="WW622"/>
      <c r="WX622"/>
      <c r="WY622"/>
      <c r="WZ622"/>
      <c r="XA622"/>
      <c r="XB622"/>
      <c r="XC622"/>
      <c r="XD622"/>
      <c r="XE622"/>
      <c r="XF622"/>
      <c r="XG622"/>
      <c r="XH622"/>
      <c r="XI622"/>
      <c r="XJ622"/>
      <c r="XK622"/>
      <c r="XL622"/>
      <c r="XM622"/>
      <c r="XN622"/>
      <c r="XO622"/>
      <c r="XP622"/>
      <c r="XQ622"/>
      <c r="XR622"/>
      <c r="XS622"/>
      <c r="XT622"/>
      <c r="XU622"/>
      <c r="XV622"/>
      <c r="XW622"/>
      <c r="XX622"/>
      <c r="XY622"/>
      <c r="XZ622"/>
      <c r="YA622"/>
      <c r="YB622"/>
      <c r="YC622"/>
      <c r="YD622"/>
      <c r="YE622"/>
      <c r="YF622"/>
      <c r="YG622"/>
      <c r="YH622"/>
      <c r="YI622"/>
      <c r="YJ622"/>
      <c r="YK622"/>
      <c r="YL622"/>
      <c r="YM622"/>
      <c r="YN622"/>
      <c r="YO622"/>
      <c r="YP622"/>
      <c r="YQ622"/>
      <c r="YR622"/>
      <c r="YS622"/>
      <c r="YT622"/>
      <c r="YU622"/>
      <c r="YV622"/>
      <c r="YW622"/>
      <c r="YX622"/>
      <c r="YY622"/>
      <c r="YZ622"/>
      <c r="ZA622"/>
      <c r="ZB622"/>
      <c r="ZC622"/>
      <c r="ZD622"/>
      <c r="ZE622"/>
      <c r="ZF622"/>
      <c r="ZG622"/>
      <c r="ZH622"/>
      <c r="ZI622"/>
      <c r="ZJ622"/>
      <c r="ZK622"/>
      <c r="ZL622"/>
      <c r="ZM622"/>
      <c r="ZN622"/>
      <c r="ZO622"/>
      <c r="ZP622"/>
      <c r="ZQ622"/>
      <c r="ZR622"/>
      <c r="ZS622"/>
      <c r="ZT622"/>
      <c r="ZU622"/>
      <c r="ZV622"/>
      <c r="ZW622"/>
      <c r="ZX622"/>
      <c r="ZY622"/>
      <c r="ZZ622"/>
      <c r="AAA622"/>
      <c r="AAB622"/>
      <c r="AAC622"/>
      <c r="AAD622"/>
      <c r="AAE622"/>
      <c r="AAF622"/>
      <c r="AAG622"/>
      <c r="AAH622"/>
      <c r="AAI622"/>
      <c r="AAJ622"/>
      <c r="AAK622"/>
      <c r="AAL622"/>
      <c r="AAM622"/>
      <c r="AAN622"/>
      <c r="AAO622"/>
      <c r="AAP622"/>
      <c r="AAQ622"/>
      <c r="AAR622"/>
      <c r="AAS622"/>
      <c r="AAT622"/>
      <c r="AAU622"/>
      <c r="AAV622"/>
      <c r="AAW622"/>
      <c r="AAX622"/>
      <c r="AAY622"/>
      <c r="AAZ622"/>
      <c r="ABA622"/>
      <c r="ABB622"/>
      <c r="ABC622"/>
      <c r="ABD622"/>
      <c r="ABE622"/>
      <c r="ABF622"/>
      <c r="ABG622"/>
      <c r="ABH622"/>
      <c r="ABI622"/>
      <c r="ABJ622"/>
      <c r="ABK622"/>
      <c r="ABL622"/>
      <c r="ABM622"/>
      <c r="ABN622"/>
      <c r="ABO622"/>
      <c r="ABP622"/>
      <c r="ABQ622"/>
      <c r="ABR622"/>
      <c r="ABS622"/>
      <c r="ABT622"/>
      <c r="ABU622"/>
      <c r="ABV622"/>
      <c r="ABW622"/>
      <c r="ABX622"/>
      <c r="ABY622"/>
      <c r="ABZ622"/>
      <c r="ACA622"/>
      <c r="ACB622"/>
      <c r="ACC622"/>
      <c r="ACD622"/>
      <c r="ACE622"/>
      <c r="ACF622"/>
      <c r="ACG622"/>
      <c r="ACH622"/>
      <c r="ACI622"/>
      <c r="ACJ622"/>
      <c r="ACK622"/>
      <c r="ACL622"/>
      <c r="ACM622"/>
      <c r="ACN622"/>
      <c r="ACO622"/>
      <c r="ACP622"/>
      <c r="ACQ622"/>
      <c r="ACR622"/>
      <c r="ACS622"/>
      <c r="ACT622"/>
      <c r="ACU622"/>
      <c r="ACV622"/>
      <c r="ACW622"/>
      <c r="ACX622"/>
      <c r="ACY622"/>
      <c r="ACZ622"/>
      <c r="ADA622"/>
      <c r="ADB622"/>
      <c r="ADC622"/>
      <c r="ADD622"/>
      <c r="ADE622"/>
      <c r="ADF622"/>
      <c r="ADG622"/>
      <c r="ADH622"/>
      <c r="ADI622"/>
      <c r="ADJ622"/>
      <c r="ADK622"/>
      <c r="ADL622"/>
      <c r="ADM622"/>
      <c r="ADN622"/>
      <c r="ADO622"/>
      <c r="ADP622"/>
      <c r="ADQ622"/>
      <c r="ADR622"/>
      <c r="ADS622"/>
      <c r="ADT622"/>
      <c r="ADU622"/>
      <c r="ADV622"/>
      <c r="ADW622"/>
      <c r="ADX622"/>
      <c r="ADY622"/>
      <c r="ADZ622"/>
      <c r="AEA622"/>
      <c r="AEB622"/>
      <c r="AEC622"/>
      <c r="AED622"/>
      <c r="AEE622"/>
      <c r="AEF622"/>
      <c r="AEG622"/>
      <c r="AEH622"/>
      <c r="AEI622"/>
      <c r="AEJ622"/>
      <c r="AEK622"/>
      <c r="AEL622"/>
      <c r="AEM622"/>
      <c r="AEN622"/>
      <c r="AEO622"/>
      <c r="AEP622"/>
      <c r="AEQ622"/>
      <c r="AER622"/>
      <c r="AES622"/>
      <c r="AET622"/>
      <c r="AEU622"/>
      <c r="AEV622"/>
      <c r="AEW622"/>
      <c r="AEX622"/>
      <c r="AEY622"/>
      <c r="AEZ622"/>
      <c r="AFA622"/>
      <c r="AFB622"/>
      <c r="AFC622"/>
      <c r="AFD622"/>
      <c r="AFE622"/>
      <c r="AFF622"/>
      <c r="AFG622"/>
      <c r="AFH622"/>
      <c r="AFI622"/>
      <c r="AFJ622"/>
      <c r="AFK622"/>
      <c r="AFL622"/>
      <c r="AFM622"/>
      <c r="AFN622"/>
      <c r="AFO622"/>
      <c r="AFP622"/>
      <c r="AFQ622"/>
      <c r="AFR622"/>
      <c r="AFS622"/>
      <c r="AFT622"/>
      <c r="AFU622"/>
      <c r="AFV622"/>
      <c r="AFW622"/>
      <c r="AFX622"/>
      <c r="AFY622"/>
      <c r="AFZ622"/>
      <c r="AGA622"/>
      <c r="AGB622"/>
      <c r="AGC622"/>
      <c r="AGD622"/>
      <c r="AGE622"/>
      <c r="AGF622"/>
      <c r="AGG622"/>
      <c r="AGH622"/>
      <c r="AGI622"/>
      <c r="AGJ622"/>
      <c r="AGK622"/>
      <c r="AGL622"/>
      <c r="AGM622"/>
      <c r="AGN622"/>
      <c r="AGO622"/>
      <c r="AGP622"/>
      <c r="AGQ622"/>
      <c r="AGR622"/>
      <c r="AGS622"/>
      <c r="AGT622"/>
      <c r="AGU622"/>
      <c r="AGV622"/>
      <c r="AGW622"/>
      <c r="AGX622"/>
      <c r="AGY622"/>
      <c r="AGZ622"/>
      <c r="AHA622"/>
      <c r="AHB622"/>
      <c r="AHC622"/>
      <c r="AHD622"/>
      <c r="AHE622"/>
      <c r="AHF622"/>
      <c r="AHG622"/>
      <c r="AHH622"/>
      <c r="AHI622"/>
      <c r="AHJ622"/>
      <c r="AHK622"/>
      <c r="AHL622"/>
      <c r="AHM622"/>
      <c r="AHN622"/>
      <c r="AHO622"/>
      <c r="AHP622"/>
      <c r="AHQ622"/>
      <c r="AHR622"/>
      <c r="AHS622"/>
      <c r="AHT622"/>
      <c r="AHU622"/>
      <c r="AHV622"/>
      <c r="AHW622"/>
      <c r="AHX622"/>
      <c r="AHY622"/>
      <c r="AHZ622"/>
      <c r="AIA622"/>
      <c r="AIB622"/>
      <c r="AIC622"/>
      <c r="AID622"/>
      <c r="AIE622"/>
      <c r="AIF622"/>
      <c r="AIG622"/>
      <c r="AIH622"/>
      <c r="AII622"/>
      <c r="AIJ622"/>
      <c r="AIK622"/>
      <c r="AIL622"/>
      <c r="AIM622"/>
      <c r="AIN622"/>
      <c r="AIO622"/>
      <c r="AIP622"/>
      <c r="AIQ622"/>
      <c r="AIR622"/>
      <c r="AIS622"/>
      <c r="AIT622"/>
      <c r="AIU622"/>
      <c r="AIV622"/>
      <c r="AIW622"/>
      <c r="AIX622"/>
      <c r="AIY622"/>
      <c r="AIZ622"/>
      <c r="AJA622"/>
      <c r="AJB622"/>
      <c r="AJC622"/>
      <c r="AJD622"/>
      <c r="AJE622"/>
      <c r="AJF622"/>
      <c r="AJG622"/>
      <c r="AJH622"/>
      <c r="AJI622"/>
      <c r="AJJ622"/>
      <c r="AJK622"/>
      <c r="AJL622"/>
      <c r="AJM622"/>
      <c r="AJN622"/>
      <c r="AJO622"/>
      <c r="AJP622"/>
      <c r="AJQ622"/>
      <c r="AJR622"/>
      <c r="AJS622"/>
      <c r="AJT622"/>
      <c r="AJU622"/>
      <c r="AJV622"/>
      <c r="AJW622"/>
      <c r="AJX622"/>
      <c r="AJY622"/>
      <c r="AJZ622"/>
      <c r="AKA622"/>
      <c r="AKB622"/>
      <c r="AKC622"/>
      <c r="AKD622"/>
      <c r="AKE622"/>
      <c r="AKF622"/>
      <c r="AKG622"/>
      <c r="AKH622"/>
      <c r="AKI622"/>
      <c r="AKJ622"/>
      <c r="AKK622"/>
      <c r="AKL622"/>
      <c r="AKM622"/>
      <c r="AKN622"/>
      <c r="AKO622"/>
      <c r="AKP622"/>
      <c r="AKQ622"/>
      <c r="AKR622"/>
      <c r="AKS622"/>
      <c r="AKT622"/>
      <c r="AKU622"/>
      <c r="AKV622"/>
      <c r="AKW622"/>
      <c r="AKX622"/>
      <c r="AKY622"/>
      <c r="AKZ622"/>
      <c r="ALA622"/>
      <c r="ALB622"/>
      <c r="ALC622"/>
      <c r="ALD622"/>
      <c r="ALE622"/>
      <c r="ALF622"/>
      <c r="ALG622"/>
      <c r="ALH622"/>
      <c r="ALI622"/>
      <c r="ALJ622"/>
      <c r="ALK622"/>
      <c r="ALL622"/>
      <c r="ALM622"/>
      <c r="ALN622"/>
      <c r="ALO622"/>
      <c r="ALP622"/>
      <c r="ALQ622"/>
      <c r="ALR622"/>
      <c r="ALS622"/>
      <c r="ALT622"/>
      <c r="ALU622"/>
      <c r="ALV622"/>
      <c r="ALW622"/>
      <c r="ALX622"/>
      <c r="ALY622"/>
      <c r="ALZ622"/>
      <c r="AMA622"/>
      <c r="AMB622"/>
      <c r="AMC622"/>
      <c r="AMD622"/>
      <c r="AME622"/>
      <c r="AMF622"/>
      <c r="AMG622"/>
      <c r="AMH622"/>
      <c r="AMI622"/>
      <c r="AMJ622"/>
      <c r="AMK622"/>
      <c r="AML622"/>
      <c r="AMM622"/>
    </row>
    <row r="623" spans="1:1027" ht="33.6" customHeight="1">
      <c r="A623" s="316"/>
      <c r="B623" s="316"/>
      <c r="C623" s="316"/>
      <c r="D623" s="316"/>
      <c r="E623" s="548"/>
      <c r="F623" s="548"/>
      <c r="G623" s="317"/>
      <c r="H623" s="317"/>
      <c r="I623" s="317"/>
      <c r="J623" s="313"/>
      <c r="K623" s="313"/>
      <c r="L623" s="313"/>
      <c r="M623" s="313"/>
      <c r="N623" s="313"/>
      <c r="P623" s="267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  <c r="IU623"/>
      <c r="IV623"/>
      <c r="IW623"/>
      <c r="IX623"/>
      <c r="IY623"/>
      <c r="IZ623"/>
      <c r="JA623"/>
      <c r="JB623"/>
      <c r="JC623"/>
      <c r="JD623"/>
      <c r="JE623"/>
      <c r="JF623"/>
      <c r="JG623"/>
      <c r="JH623"/>
      <c r="JI623"/>
      <c r="JJ623"/>
      <c r="JK623"/>
      <c r="JL623"/>
      <c r="JM623"/>
      <c r="JN623"/>
      <c r="JO623"/>
      <c r="JP623"/>
      <c r="JQ623"/>
      <c r="JR623"/>
      <c r="JS623"/>
      <c r="JT623"/>
      <c r="JU623"/>
      <c r="JV623"/>
      <c r="JW623"/>
      <c r="JX623"/>
      <c r="JY623"/>
      <c r="JZ623"/>
      <c r="KA623"/>
      <c r="KB623"/>
      <c r="KC623"/>
      <c r="KD623"/>
      <c r="KE623"/>
      <c r="KF623"/>
      <c r="KG623"/>
      <c r="KH623"/>
      <c r="KI623"/>
      <c r="KJ623"/>
      <c r="KK623"/>
      <c r="KL623"/>
      <c r="KM623"/>
      <c r="KN623"/>
      <c r="KO623"/>
      <c r="KP623"/>
      <c r="KQ623"/>
      <c r="KR623"/>
      <c r="KS623"/>
      <c r="KT623"/>
      <c r="KU623"/>
      <c r="KV623"/>
      <c r="KW623"/>
      <c r="KX623"/>
      <c r="KY623"/>
      <c r="KZ623"/>
      <c r="LA623"/>
      <c r="LB623"/>
      <c r="LC623"/>
      <c r="LD623"/>
      <c r="LE623"/>
      <c r="LF623"/>
      <c r="LG623"/>
      <c r="LH623"/>
      <c r="LI623"/>
      <c r="LJ623"/>
      <c r="LK623"/>
      <c r="LL623"/>
      <c r="LM623"/>
      <c r="LN623"/>
      <c r="LO623"/>
      <c r="LP623"/>
      <c r="LQ623"/>
      <c r="LR623"/>
      <c r="LS623"/>
      <c r="LT623"/>
      <c r="LU623"/>
      <c r="LV623"/>
      <c r="LW623"/>
      <c r="LX623"/>
      <c r="LY623"/>
      <c r="LZ623"/>
      <c r="MA623"/>
      <c r="MB623"/>
      <c r="MC623"/>
      <c r="MD623"/>
      <c r="ME623"/>
      <c r="MF623"/>
      <c r="MG623"/>
      <c r="MH623"/>
      <c r="MI623"/>
      <c r="MJ623"/>
      <c r="MK623"/>
      <c r="ML623"/>
      <c r="MM623"/>
      <c r="MN623"/>
      <c r="MO623"/>
      <c r="MP623"/>
      <c r="MQ623"/>
      <c r="MR623"/>
      <c r="MS623"/>
      <c r="MT623"/>
      <c r="MU623"/>
      <c r="MV623"/>
      <c r="MW623"/>
      <c r="MX623"/>
      <c r="MY623"/>
      <c r="MZ623"/>
      <c r="NA623"/>
      <c r="NB623"/>
      <c r="NC623"/>
      <c r="ND623"/>
      <c r="NE623"/>
      <c r="NF623"/>
      <c r="NG623"/>
      <c r="NH623"/>
      <c r="NI623"/>
      <c r="NJ623"/>
      <c r="NK623"/>
      <c r="NL623"/>
      <c r="NM623"/>
      <c r="NN623"/>
      <c r="NO623"/>
      <c r="NP623"/>
      <c r="NQ623"/>
      <c r="NR623"/>
      <c r="NS623"/>
      <c r="NT623"/>
      <c r="NU623"/>
      <c r="NV623"/>
      <c r="NW623"/>
      <c r="NX623"/>
      <c r="NY623"/>
      <c r="NZ623"/>
      <c r="OA623"/>
      <c r="OB623"/>
      <c r="OC623"/>
      <c r="OD623"/>
      <c r="OE623"/>
      <c r="OF623"/>
      <c r="OG623"/>
      <c r="OH623"/>
      <c r="OI623"/>
      <c r="OJ623"/>
      <c r="OK623"/>
      <c r="OL623"/>
      <c r="OM623"/>
      <c r="ON623"/>
      <c r="OO623"/>
      <c r="OP623"/>
      <c r="OQ623"/>
      <c r="OR623"/>
      <c r="OS623"/>
      <c r="OT623"/>
      <c r="OU623"/>
      <c r="OV623"/>
      <c r="OW623"/>
      <c r="OX623"/>
      <c r="OY623"/>
      <c r="OZ623"/>
      <c r="PA623"/>
      <c r="PB623"/>
      <c r="PC623"/>
      <c r="PD623"/>
      <c r="PE623"/>
      <c r="PF623"/>
      <c r="PG623"/>
      <c r="PH623"/>
      <c r="PI623"/>
      <c r="PJ623"/>
      <c r="PK623"/>
      <c r="PL623"/>
      <c r="PM623"/>
      <c r="PN623"/>
      <c r="PO623"/>
      <c r="PP623"/>
      <c r="PQ623"/>
      <c r="PR623"/>
      <c r="PS623"/>
      <c r="PT623"/>
      <c r="PU623"/>
      <c r="PV623"/>
      <c r="PW623"/>
      <c r="PX623"/>
      <c r="PY623"/>
      <c r="PZ623"/>
      <c r="QA623"/>
      <c r="QB623"/>
      <c r="QC623"/>
      <c r="QD623"/>
      <c r="QE623"/>
      <c r="QF623"/>
      <c r="QG623"/>
      <c r="QH623"/>
      <c r="QI623"/>
      <c r="QJ623"/>
      <c r="QK623"/>
      <c r="QL623"/>
      <c r="QM623"/>
      <c r="QN623"/>
      <c r="QO623"/>
      <c r="QP623"/>
      <c r="QQ623"/>
      <c r="QR623"/>
      <c r="QS623"/>
      <c r="QT623"/>
      <c r="QU623"/>
      <c r="QV623"/>
      <c r="QW623"/>
      <c r="QX623"/>
      <c r="QY623"/>
      <c r="QZ623"/>
      <c r="RA623"/>
      <c r="RB623"/>
      <c r="RC623"/>
      <c r="RD623"/>
      <c r="RE623"/>
      <c r="RF623"/>
      <c r="RG623"/>
      <c r="RH623"/>
      <c r="RI623"/>
      <c r="RJ623"/>
      <c r="RK623"/>
      <c r="RL623"/>
      <c r="RM623"/>
      <c r="RN623"/>
      <c r="RO623"/>
      <c r="RP623"/>
      <c r="RQ623"/>
      <c r="RR623"/>
      <c r="RS623"/>
      <c r="RT623"/>
      <c r="RU623"/>
      <c r="RV623"/>
      <c r="RW623"/>
      <c r="RX623"/>
      <c r="RY623"/>
      <c r="RZ623"/>
      <c r="SA623"/>
      <c r="SB623"/>
      <c r="SC623"/>
      <c r="SD623"/>
      <c r="SE623"/>
      <c r="SF623"/>
      <c r="SG623"/>
      <c r="SH623"/>
      <c r="SI623"/>
      <c r="SJ623"/>
      <c r="SK623"/>
      <c r="SL623"/>
      <c r="SM623"/>
      <c r="SN623"/>
      <c r="SO623"/>
      <c r="SP623"/>
      <c r="SQ623"/>
      <c r="SR623"/>
      <c r="SS623"/>
      <c r="ST623"/>
      <c r="SU623"/>
      <c r="SV623"/>
      <c r="SW623"/>
      <c r="SX623"/>
      <c r="SY623"/>
      <c r="SZ623"/>
      <c r="TA623"/>
      <c r="TB623"/>
      <c r="TC623"/>
      <c r="TD623"/>
      <c r="TE623"/>
      <c r="TF623"/>
      <c r="TG623"/>
      <c r="TH623"/>
      <c r="TI623"/>
      <c r="TJ623"/>
      <c r="TK623"/>
      <c r="TL623"/>
      <c r="TM623"/>
      <c r="TN623"/>
      <c r="TO623"/>
      <c r="TP623"/>
      <c r="TQ623"/>
      <c r="TR623"/>
      <c r="TS623"/>
      <c r="TT623"/>
      <c r="TU623"/>
      <c r="TV623"/>
      <c r="TW623"/>
      <c r="TX623"/>
      <c r="TY623"/>
      <c r="TZ623"/>
      <c r="UA623"/>
      <c r="UB623"/>
      <c r="UC623"/>
      <c r="UD623"/>
      <c r="UE623"/>
      <c r="UF623"/>
      <c r="UG623"/>
      <c r="UH623"/>
      <c r="UI623"/>
      <c r="UJ623"/>
      <c r="UK623"/>
      <c r="UL623"/>
      <c r="UM623"/>
      <c r="UN623"/>
      <c r="UO623"/>
      <c r="UP623"/>
      <c r="UQ623"/>
      <c r="UR623"/>
      <c r="US623"/>
      <c r="UT623"/>
      <c r="UU623"/>
      <c r="UV623"/>
      <c r="UW623"/>
      <c r="UX623"/>
      <c r="UY623"/>
      <c r="UZ623"/>
      <c r="VA623"/>
      <c r="VB623"/>
      <c r="VC623"/>
      <c r="VD623"/>
      <c r="VE623"/>
      <c r="VF623"/>
      <c r="VG623"/>
      <c r="VH623"/>
      <c r="VI623"/>
      <c r="VJ623"/>
      <c r="VK623"/>
      <c r="VL623"/>
      <c r="VM623"/>
      <c r="VN623"/>
      <c r="VO623"/>
      <c r="VP623"/>
      <c r="VQ623"/>
      <c r="VR623"/>
      <c r="VS623"/>
      <c r="VT623"/>
      <c r="VU623"/>
      <c r="VV623"/>
      <c r="VW623"/>
      <c r="VX623"/>
      <c r="VY623"/>
      <c r="VZ623"/>
      <c r="WA623"/>
      <c r="WB623"/>
      <c r="WC623"/>
      <c r="WD623"/>
      <c r="WE623"/>
      <c r="WF623"/>
      <c r="WG623"/>
      <c r="WH623"/>
      <c r="WI623"/>
      <c r="WJ623"/>
      <c r="WK623"/>
      <c r="WL623"/>
      <c r="WM623"/>
      <c r="WN623"/>
      <c r="WO623"/>
      <c r="WP623"/>
      <c r="WQ623"/>
      <c r="WR623"/>
      <c r="WS623"/>
      <c r="WT623"/>
      <c r="WU623"/>
      <c r="WV623"/>
      <c r="WW623"/>
      <c r="WX623"/>
      <c r="WY623"/>
      <c r="WZ623"/>
      <c r="XA623"/>
      <c r="XB623"/>
      <c r="XC623"/>
      <c r="XD623"/>
      <c r="XE623"/>
      <c r="XF623"/>
      <c r="XG623"/>
      <c r="XH623"/>
      <c r="XI623"/>
      <c r="XJ623"/>
      <c r="XK623"/>
      <c r="XL623"/>
      <c r="XM623"/>
      <c r="XN623"/>
      <c r="XO623"/>
      <c r="XP623"/>
      <c r="XQ623"/>
      <c r="XR623"/>
      <c r="XS623"/>
      <c r="XT623"/>
      <c r="XU623"/>
      <c r="XV623"/>
      <c r="XW623"/>
      <c r="XX623"/>
      <c r="XY623"/>
      <c r="XZ623"/>
      <c r="YA623"/>
      <c r="YB623"/>
      <c r="YC623"/>
      <c r="YD623"/>
      <c r="YE623"/>
      <c r="YF623"/>
      <c r="YG623"/>
      <c r="YH623"/>
      <c r="YI623"/>
      <c r="YJ623"/>
      <c r="YK623"/>
      <c r="YL623"/>
      <c r="YM623"/>
      <c r="YN623"/>
      <c r="YO623"/>
      <c r="YP623"/>
      <c r="YQ623"/>
      <c r="YR623"/>
      <c r="YS623"/>
      <c r="YT623"/>
      <c r="YU623"/>
      <c r="YV623"/>
      <c r="YW623"/>
      <c r="YX623"/>
      <c r="YY623"/>
      <c r="YZ623"/>
      <c r="ZA623"/>
      <c r="ZB623"/>
      <c r="ZC623"/>
      <c r="ZD623"/>
      <c r="ZE623"/>
      <c r="ZF623"/>
      <c r="ZG623"/>
      <c r="ZH623"/>
      <c r="ZI623"/>
      <c r="ZJ623"/>
      <c r="ZK623"/>
      <c r="ZL623"/>
      <c r="ZM623"/>
      <c r="ZN623"/>
      <c r="ZO623"/>
      <c r="ZP623"/>
      <c r="ZQ623"/>
      <c r="ZR623"/>
      <c r="ZS623"/>
      <c r="ZT623"/>
      <c r="ZU623"/>
      <c r="ZV623"/>
      <c r="ZW623"/>
      <c r="ZX623"/>
      <c r="ZY623"/>
      <c r="ZZ623"/>
      <c r="AAA623"/>
      <c r="AAB623"/>
      <c r="AAC623"/>
      <c r="AAD623"/>
      <c r="AAE623"/>
      <c r="AAF623"/>
      <c r="AAG623"/>
      <c r="AAH623"/>
      <c r="AAI623"/>
      <c r="AAJ623"/>
      <c r="AAK623"/>
      <c r="AAL623"/>
      <c r="AAM623"/>
      <c r="AAN623"/>
      <c r="AAO623"/>
      <c r="AAP623"/>
      <c r="AAQ623"/>
      <c r="AAR623"/>
      <c r="AAS623"/>
      <c r="AAT623"/>
      <c r="AAU623"/>
      <c r="AAV623"/>
      <c r="AAW623"/>
      <c r="AAX623"/>
      <c r="AAY623"/>
      <c r="AAZ623"/>
      <c r="ABA623"/>
      <c r="ABB623"/>
      <c r="ABC623"/>
      <c r="ABD623"/>
      <c r="ABE623"/>
      <c r="ABF623"/>
      <c r="ABG623"/>
      <c r="ABH623"/>
      <c r="ABI623"/>
      <c r="ABJ623"/>
      <c r="ABK623"/>
      <c r="ABL623"/>
      <c r="ABM623"/>
      <c r="ABN623"/>
      <c r="ABO623"/>
      <c r="ABP623"/>
      <c r="ABQ623"/>
      <c r="ABR623"/>
      <c r="ABS623"/>
      <c r="ABT623"/>
      <c r="ABU623"/>
      <c r="ABV623"/>
      <c r="ABW623"/>
      <c r="ABX623"/>
      <c r="ABY623"/>
      <c r="ABZ623"/>
      <c r="ACA623"/>
      <c r="ACB623"/>
      <c r="ACC623"/>
      <c r="ACD623"/>
      <c r="ACE623"/>
      <c r="ACF623"/>
      <c r="ACG623"/>
      <c r="ACH623"/>
      <c r="ACI623"/>
      <c r="ACJ623"/>
      <c r="ACK623"/>
      <c r="ACL623"/>
      <c r="ACM623"/>
      <c r="ACN623"/>
      <c r="ACO623"/>
      <c r="ACP623"/>
      <c r="ACQ623"/>
      <c r="ACR623"/>
      <c r="ACS623"/>
      <c r="ACT623"/>
      <c r="ACU623"/>
      <c r="ACV623"/>
      <c r="ACW623"/>
      <c r="ACX623"/>
      <c r="ACY623"/>
      <c r="ACZ623"/>
      <c r="ADA623"/>
      <c r="ADB623"/>
      <c r="ADC623"/>
      <c r="ADD623"/>
      <c r="ADE623"/>
      <c r="ADF623"/>
      <c r="ADG623"/>
      <c r="ADH623"/>
      <c r="ADI623"/>
      <c r="ADJ623"/>
      <c r="ADK623"/>
      <c r="ADL623"/>
      <c r="ADM623"/>
      <c r="ADN623"/>
      <c r="ADO623"/>
      <c r="ADP623"/>
      <c r="ADQ623"/>
      <c r="ADR623"/>
      <c r="ADS623"/>
      <c r="ADT623"/>
      <c r="ADU623"/>
      <c r="ADV623"/>
      <c r="ADW623"/>
      <c r="ADX623"/>
      <c r="ADY623"/>
      <c r="ADZ623"/>
      <c r="AEA623"/>
      <c r="AEB623"/>
      <c r="AEC623"/>
      <c r="AED623"/>
      <c r="AEE623"/>
      <c r="AEF623"/>
      <c r="AEG623"/>
      <c r="AEH623"/>
      <c r="AEI623"/>
      <c r="AEJ623"/>
      <c r="AEK623"/>
      <c r="AEL623"/>
      <c r="AEM623"/>
      <c r="AEN623"/>
      <c r="AEO623"/>
      <c r="AEP623"/>
      <c r="AEQ623"/>
      <c r="AER623"/>
      <c r="AES623"/>
      <c r="AET623"/>
      <c r="AEU623"/>
      <c r="AEV623"/>
      <c r="AEW623"/>
      <c r="AEX623"/>
      <c r="AEY623"/>
      <c r="AEZ623"/>
      <c r="AFA623"/>
      <c r="AFB623"/>
      <c r="AFC623"/>
      <c r="AFD623"/>
      <c r="AFE623"/>
      <c r="AFF623"/>
      <c r="AFG623"/>
      <c r="AFH623"/>
      <c r="AFI623"/>
      <c r="AFJ623"/>
      <c r="AFK623"/>
      <c r="AFL623"/>
      <c r="AFM623"/>
      <c r="AFN623"/>
      <c r="AFO623"/>
      <c r="AFP623"/>
      <c r="AFQ623"/>
      <c r="AFR623"/>
      <c r="AFS623"/>
      <c r="AFT623"/>
      <c r="AFU623"/>
      <c r="AFV623"/>
      <c r="AFW623"/>
      <c r="AFX623"/>
      <c r="AFY623"/>
      <c r="AFZ623"/>
      <c r="AGA623"/>
      <c r="AGB623"/>
      <c r="AGC623"/>
      <c r="AGD623"/>
      <c r="AGE623"/>
      <c r="AGF623"/>
      <c r="AGG623"/>
      <c r="AGH623"/>
      <c r="AGI623"/>
      <c r="AGJ623"/>
      <c r="AGK623"/>
      <c r="AGL623"/>
      <c r="AGM623"/>
      <c r="AGN623"/>
      <c r="AGO623"/>
      <c r="AGP623"/>
      <c r="AGQ623"/>
      <c r="AGR623"/>
      <c r="AGS623"/>
      <c r="AGT623"/>
      <c r="AGU623"/>
      <c r="AGV623"/>
      <c r="AGW623"/>
      <c r="AGX623"/>
      <c r="AGY623"/>
      <c r="AGZ623"/>
      <c r="AHA623"/>
      <c r="AHB623"/>
      <c r="AHC623"/>
      <c r="AHD623"/>
      <c r="AHE623"/>
      <c r="AHF623"/>
      <c r="AHG623"/>
      <c r="AHH623"/>
      <c r="AHI623"/>
      <c r="AHJ623"/>
      <c r="AHK623"/>
      <c r="AHL623"/>
      <c r="AHM623"/>
      <c r="AHN623"/>
      <c r="AHO623"/>
      <c r="AHP623"/>
      <c r="AHQ623"/>
      <c r="AHR623"/>
      <c r="AHS623"/>
      <c r="AHT623"/>
      <c r="AHU623"/>
      <c r="AHV623"/>
      <c r="AHW623"/>
      <c r="AHX623"/>
      <c r="AHY623"/>
      <c r="AHZ623"/>
      <c r="AIA623"/>
      <c r="AIB623"/>
      <c r="AIC623"/>
      <c r="AID623"/>
      <c r="AIE623"/>
      <c r="AIF623"/>
      <c r="AIG623"/>
      <c r="AIH623"/>
      <c r="AII623"/>
      <c r="AIJ623"/>
      <c r="AIK623"/>
      <c r="AIL623"/>
      <c r="AIM623"/>
      <c r="AIN623"/>
      <c r="AIO623"/>
      <c r="AIP623"/>
      <c r="AIQ623"/>
      <c r="AIR623"/>
      <c r="AIS623"/>
      <c r="AIT623"/>
      <c r="AIU623"/>
      <c r="AIV623"/>
      <c r="AIW623"/>
      <c r="AIX623"/>
      <c r="AIY623"/>
      <c r="AIZ623"/>
      <c r="AJA623"/>
      <c r="AJB623"/>
      <c r="AJC623"/>
      <c r="AJD623"/>
      <c r="AJE623"/>
      <c r="AJF623"/>
      <c r="AJG623"/>
      <c r="AJH623"/>
      <c r="AJI623"/>
      <c r="AJJ623"/>
      <c r="AJK623"/>
      <c r="AJL623"/>
      <c r="AJM623"/>
      <c r="AJN623"/>
      <c r="AJO623"/>
      <c r="AJP623"/>
      <c r="AJQ623"/>
      <c r="AJR623"/>
      <c r="AJS623"/>
      <c r="AJT623"/>
      <c r="AJU623"/>
      <c r="AJV623"/>
      <c r="AJW623"/>
      <c r="AJX623"/>
      <c r="AJY623"/>
      <c r="AJZ623"/>
      <c r="AKA623"/>
      <c r="AKB623"/>
      <c r="AKC623"/>
      <c r="AKD623"/>
      <c r="AKE623"/>
      <c r="AKF623"/>
      <c r="AKG623"/>
      <c r="AKH623"/>
      <c r="AKI623"/>
      <c r="AKJ623"/>
      <c r="AKK623"/>
      <c r="AKL623"/>
      <c r="AKM623"/>
      <c r="AKN623"/>
      <c r="AKO623"/>
      <c r="AKP623"/>
      <c r="AKQ623"/>
      <c r="AKR623"/>
      <c r="AKS623"/>
      <c r="AKT623"/>
      <c r="AKU623"/>
      <c r="AKV623"/>
      <c r="AKW623"/>
      <c r="AKX623"/>
      <c r="AKY623"/>
      <c r="AKZ623"/>
      <c r="ALA623"/>
      <c r="ALB623"/>
      <c r="ALC623"/>
      <c r="ALD623"/>
      <c r="ALE623"/>
      <c r="ALF623"/>
      <c r="ALG623"/>
      <c r="ALH623"/>
      <c r="ALI623"/>
      <c r="ALJ623"/>
      <c r="ALK623"/>
      <c r="ALL623"/>
      <c r="ALM623"/>
      <c r="ALN623"/>
      <c r="ALO623"/>
      <c r="ALP623"/>
      <c r="ALQ623"/>
      <c r="ALR623"/>
      <c r="ALS623"/>
      <c r="ALT623"/>
      <c r="ALU623"/>
      <c r="ALV623"/>
      <c r="ALW623"/>
      <c r="ALX623"/>
      <c r="ALY623"/>
      <c r="ALZ623"/>
      <c r="AMA623"/>
      <c r="AMB623"/>
      <c r="AMC623"/>
      <c r="AMD623"/>
      <c r="AME623"/>
      <c r="AMF623"/>
      <c r="AMG623"/>
      <c r="AMH623"/>
      <c r="AMI623"/>
      <c r="AMJ623"/>
      <c r="AMK623"/>
      <c r="AML623"/>
      <c r="AMM623"/>
    </row>
    <row r="624" spans="1:1027" ht="15.4" customHeight="1">
      <c r="A624" s="260"/>
      <c r="B624" s="260"/>
      <c r="C624" s="260"/>
      <c r="D624" s="260"/>
      <c r="E624" s="549"/>
      <c r="F624" s="549"/>
      <c r="G624" s="287"/>
      <c r="H624" s="287"/>
      <c r="I624" s="287"/>
      <c r="J624" s="288"/>
      <c r="K624" s="287"/>
      <c r="L624" s="287"/>
      <c r="M624" s="287"/>
      <c r="N624" s="287"/>
      <c r="P624" s="267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  <c r="OG624"/>
      <c r="OH624"/>
      <c r="OI624"/>
      <c r="OJ624"/>
      <c r="OK624"/>
      <c r="OL624"/>
      <c r="OM624"/>
      <c r="ON624"/>
      <c r="OO624"/>
      <c r="OP624"/>
      <c r="OQ624"/>
      <c r="OR624"/>
      <c r="OS624"/>
      <c r="OT624"/>
      <c r="OU624"/>
      <c r="OV624"/>
      <c r="OW624"/>
      <c r="OX624"/>
      <c r="OY624"/>
      <c r="OZ624"/>
      <c r="PA624"/>
      <c r="PB624"/>
      <c r="PC624"/>
      <c r="PD624"/>
      <c r="PE624"/>
      <c r="PF624"/>
      <c r="PG624"/>
      <c r="PH624"/>
      <c r="PI624"/>
      <c r="PJ624"/>
      <c r="PK624"/>
      <c r="PL624"/>
      <c r="PM624"/>
      <c r="PN624"/>
      <c r="PO624"/>
      <c r="PP624"/>
      <c r="PQ624"/>
      <c r="PR624"/>
      <c r="PS624"/>
      <c r="PT624"/>
      <c r="PU624"/>
      <c r="PV624"/>
      <c r="PW624"/>
      <c r="PX624"/>
      <c r="PY624"/>
      <c r="PZ624"/>
      <c r="QA624"/>
      <c r="QB624"/>
      <c r="QC624"/>
      <c r="QD624"/>
      <c r="QE624"/>
      <c r="QF624"/>
      <c r="QG624"/>
      <c r="QH624"/>
      <c r="QI624"/>
      <c r="QJ624"/>
      <c r="QK624"/>
      <c r="QL624"/>
      <c r="QM624"/>
      <c r="QN624"/>
      <c r="QO624"/>
      <c r="QP624"/>
      <c r="QQ624"/>
      <c r="QR624"/>
      <c r="QS624"/>
      <c r="QT624"/>
      <c r="QU624"/>
      <c r="QV624"/>
      <c r="QW624"/>
      <c r="QX624"/>
      <c r="QY624"/>
      <c r="QZ624"/>
      <c r="RA624"/>
      <c r="RB624"/>
      <c r="RC624"/>
      <c r="RD624"/>
      <c r="RE624"/>
      <c r="RF624"/>
      <c r="RG624"/>
      <c r="RH624"/>
      <c r="RI624"/>
      <c r="RJ624"/>
      <c r="RK624"/>
      <c r="RL624"/>
      <c r="RM624"/>
      <c r="RN624"/>
      <c r="RO624"/>
      <c r="RP624"/>
      <c r="RQ624"/>
      <c r="RR624"/>
      <c r="RS624"/>
      <c r="RT624"/>
      <c r="RU624"/>
      <c r="RV624"/>
      <c r="RW624"/>
      <c r="RX624"/>
      <c r="RY624"/>
      <c r="RZ624"/>
      <c r="SA624"/>
      <c r="SB624"/>
      <c r="SC624"/>
      <c r="SD624"/>
      <c r="SE624"/>
      <c r="SF624"/>
      <c r="SG624"/>
      <c r="SH624"/>
      <c r="SI624"/>
      <c r="SJ624"/>
      <c r="SK624"/>
      <c r="SL624"/>
      <c r="SM624"/>
      <c r="SN624"/>
      <c r="SO624"/>
      <c r="SP624"/>
      <c r="SQ624"/>
      <c r="SR624"/>
      <c r="SS624"/>
      <c r="ST624"/>
      <c r="SU624"/>
      <c r="SV624"/>
      <c r="SW624"/>
      <c r="SX624"/>
      <c r="SY624"/>
      <c r="SZ624"/>
      <c r="TA624"/>
      <c r="TB624"/>
      <c r="TC624"/>
      <c r="TD624"/>
      <c r="TE624"/>
      <c r="TF624"/>
      <c r="TG624"/>
      <c r="TH624"/>
      <c r="TI624"/>
      <c r="TJ624"/>
      <c r="TK624"/>
      <c r="TL624"/>
      <c r="TM624"/>
      <c r="TN624"/>
      <c r="TO624"/>
      <c r="TP624"/>
      <c r="TQ624"/>
      <c r="TR624"/>
      <c r="TS624"/>
      <c r="TT624"/>
      <c r="TU624"/>
      <c r="TV624"/>
      <c r="TW624"/>
      <c r="TX624"/>
      <c r="TY624"/>
      <c r="TZ624"/>
      <c r="UA624"/>
      <c r="UB624"/>
      <c r="UC624"/>
      <c r="UD624"/>
      <c r="UE624"/>
      <c r="UF624"/>
      <c r="UG624"/>
      <c r="UH624"/>
      <c r="UI624"/>
      <c r="UJ624"/>
      <c r="UK624"/>
      <c r="UL624"/>
      <c r="UM624"/>
      <c r="UN624"/>
      <c r="UO624"/>
      <c r="UP624"/>
      <c r="UQ624"/>
      <c r="UR624"/>
      <c r="US624"/>
      <c r="UT624"/>
      <c r="UU624"/>
      <c r="UV624"/>
      <c r="UW624"/>
      <c r="UX624"/>
      <c r="UY624"/>
      <c r="UZ624"/>
      <c r="VA624"/>
      <c r="VB624"/>
      <c r="VC624"/>
      <c r="VD624"/>
      <c r="VE624"/>
      <c r="VF624"/>
      <c r="VG624"/>
      <c r="VH624"/>
      <c r="VI624"/>
      <c r="VJ624"/>
      <c r="VK624"/>
      <c r="VL624"/>
      <c r="VM624"/>
      <c r="VN624"/>
      <c r="VO624"/>
      <c r="VP624"/>
      <c r="VQ624"/>
      <c r="VR624"/>
      <c r="VS624"/>
      <c r="VT624"/>
      <c r="VU624"/>
      <c r="VV624"/>
      <c r="VW624"/>
      <c r="VX624"/>
      <c r="VY624"/>
      <c r="VZ624"/>
      <c r="WA624"/>
      <c r="WB624"/>
      <c r="WC624"/>
      <c r="WD624"/>
      <c r="WE624"/>
      <c r="WF624"/>
      <c r="WG624"/>
      <c r="WH624"/>
      <c r="WI624"/>
      <c r="WJ624"/>
      <c r="WK624"/>
      <c r="WL624"/>
      <c r="WM624"/>
      <c r="WN624"/>
      <c r="WO624"/>
      <c r="WP624"/>
      <c r="WQ624"/>
      <c r="WR624"/>
      <c r="WS624"/>
      <c r="WT624"/>
      <c r="WU624"/>
      <c r="WV624"/>
      <c r="WW624"/>
      <c r="WX624"/>
      <c r="WY624"/>
      <c r="WZ624"/>
      <c r="XA624"/>
      <c r="XB624"/>
      <c r="XC624"/>
      <c r="XD624"/>
      <c r="XE624"/>
      <c r="XF624"/>
      <c r="XG624"/>
      <c r="XH624"/>
      <c r="XI624"/>
      <c r="XJ624"/>
      <c r="XK624"/>
      <c r="XL624"/>
      <c r="XM624"/>
      <c r="XN624"/>
      <c r="XO624"/>
      <c r="XP624"/>
      <c r="XQ624"/>
      <c r="XR624"/>
      <c r="XS624"/>
      <c r="XT624"/>
      <c r="XU624"/>
      <c r="XV624"/>
      <c r="XW624"/>
      <c r="XX624"/>
      <c r="XY624"/>
      <c r="XZ624"/>
      <c r="YA624"/>
      <c r="YB624"/>
      <c r="YC624"/>
      <c r="YD624"/>
      <c r="YE624"/>
      <c r="YF624"/>
      <c r="YG624"/>
      <c r="YH624"/>
      <c r="YI624"/>
      <c r="YJ624"/>
      <c r="YK624"/>
      <c r="YL624"/>
      <c r="YM624"/>
      <c r="YN624"/>
      <c r="YO624"/>
      <c r="YP624"/>
      <c r="YQ624"/>
      <c r="YR624"/>
      <c r="YS624"/>
      <c r="YT624"/>
      <c r="YU624"/>
      <c r="YV624"/>
      <c r="YW624"/>
      <c r="YX624"/>
      <c r="YY624"/>
      <c r="YZ624"/>
      <c r="ZA624"/>
      <c r="ZB624"/>
      <c r="ZC624"/>
      <c r="ZD624"/>
      <c r="ZE624"/>
      <c r="ZF624"/>
      <c r="ZG624"/>
      <c r="ZH624"/>
      <c r="ZI624"/>
      <c r="ZJ624"/>
      <c r="ZK624"/>
      <c r="ZL624"/>
      <c r="ZM624"/>
      <c r="ZN624"/>
      <c r="ZO624"/>
      <c r="ZP624"/>
      <c r="ZQ624"/>
      <c r="ZR624"/>
      <c r="ZS624"/>
      <c r="ZT624"/>
      <c r="ZU624"/>
      <c r="ZV624"/>
      <c r="ZW624"/>
      <c r="ZX624"/>
      <c r="ZY624"/>
      <c r="ZZ624"/>
      <c r="AAA624"/>
      <c r="AAB624"/>
      <c r="AAC624"/>
      <c r="AAD624"/>
      <c r="AAE624"/>
      <c r="AAF624"/>
      <c r="AAG624"/>
      <c r="AAH624"/>
      <c r="AAI624"/>
      <c r="AAJ624"/>
      <c r="AAK624"/>
      <c r="AAL624"/>
      <c r="AAM624"/>
      <c r="AAN624"/>
      <c r="AAO624"/>
      <c r="AAP624"/>
      <c r="AAQ624"/>
      <c r="AAR624"/>
      <c r="AAS624"/>
      <c r="AAT624"/>
      <c r="AAU624"/>
      <c r="AAV624"/>
      <c r="AAW624"/>
      <c r="AAX624"/>
      <c r="AAY624"/>
      <c r="AAZ624"/>
      <c r="ABA624"/>
      <c r="ABB624"/>
      <c r="ABC624"/>
      <c r="ABD624"/>
      <c r="ABE624"/>
      <c r="ABF624"/>
      <c r="ABG624"/>
      <c r="ABH624"/>
      <c r="ABI624"/>
      <c r="ABJ624"/>
      <c r="ABK624"/>
      <c r="ABL624"/>
      <c r="ABM624"/>
      <c r="ABN624"/>
      <c r="ABO624"/>
      <c r="ABP624"/>
      <c r="ABQ624"/>
      <c r="ABR624"/>
      <c r="ABS624"/>
      <c r="ABT624"/>
      <c r="ABU624"/>
      <c r="ABV624"/>
      <c r="ABW624"/>
      <c r="ABX624"/>
      <c r="ABY624"/>
      <c r="ABZ624"/>
      <c r="ACA624"/>
      <c r="ACB624"/>
      <c r="ACC624"/>
      <c r="ACD624"/>
      <c r="ACE624"/>
      <c r="ACF624"/>
      <c r="ACG624"/>
      <c r="ACH624"/>
      <c r="ACI624"/>
      <c r="ACJ624"/>
      <c r="ACK624"/>
      <c r="ACL624"/>
      <c r="ACM624"/>
      <c r="ACN624"/>
      <c r="ACO624"/>
      <c r="ACP624"/>
      <c r="ACQ624"/>
      <c r="ACR624"/>
      <c r="ACS624"/>
      <c r="ACT624"/>
      <c r="ACU624"/>
      <c r="ACV624"/>
      <c r="ACW624"/>
      <c r="ACX624"/>
      <c r="ACY624"/>
      <c r="ACZ624"/>
      <c r="ADA624"/>
      <c r="ADB624"/>
      <c r="ADC624"/>
      <c r="ADD624"/>
      <c r="ADE624"/>
      <c r="ADF624"/>
      <c r="ADG624"/>
      <c r="ADH624"/>
      <c r="ADI624"/>
      <c r="ADJ624"/>
      <c r="ADK624"/>
      <c r="ADL624"/>
      <c r="ADM624"/>
      <c r="ADN624"/>
      <c r="ADO624"/>
      <c r="ADP624"/>
      <c r="ADQ624"/>
      <c r="ADR624"/>
      <c r="ADS624"/>
      <c r="ADT624"/>
      <c r="ADU624"/>
      <c r="ADV624"/>
      <c r="ADW624"/>
      <c r="ADX624"/>
      <c r="ADY624"/>
      <c r="ADZ624"/>
      <c r="AEA624"/>
      <c r="AEB624"/>
      <c r="AEC624"/>
      <c r="AED624"/>
      <c r="AEE624"/>
      <c r="AEF624"/>
      <c r="AEG624"/>
      <c r="AEH624"/>
      <c r="AEI624"/>
      <c r="AEJ624"/>
      <c r="AEK624"/>
      <c r="AEL624"/>
      <c r="AEM624"/>
      <c r="AEN624"/>
      <c r="AEO624"/>
      <c r="AEP624"/>
      <c r="AEQ624"/>
      <c r="AER624"/>
      <c r="AES624"/>
      <c r="AET624"/>
      <c r="AEU624"/>
      <c r="AEV624"/>
      <c r="AEW624"/>
      <c r="AEX624"/>
      <c r="AEY624"/>
      <c r="AEZ624"/>
      <c r="AFA624"/>
      <c r="AFB624"/>
      <c r="AFC624"/>
      <c r="AFD624"/>
      <c r="AFE624"/>
      <c r="AFF624"/>
      <c r="AFG624"/>
      <c r="AFH624"/>
      <c r="AFI624"/>
      <c r="AFJ624"/>
      <c r="AFK624"/>
      <c r="AFL624"/>
      <c r="AFM624"/>
      <c r="AFN624"/>
      <c r="AFO624"/>
      <c r="AFP624"/>
      <c r="AFQ624"/>
      <c r="AFR624"/>
      <c r="AFS624"/>
      <c r="AFT624"/>
      <c r="AFU624"/>
      <c r="AFV624"/>
      <c r="AFW624"/>
      <c r="AFX624"/>
      <c r="AFY624"/>
      <c r="AFZ624"/>
      <c r="AGA624"/>
      <c r="AGB624"/>
      <c r="AGC624"/>
      <c r="AGD624"/>
      <c r="AGE624"/>
      <c r="AGF624"/>
      <c r="AGG624"/>
      <c r="AGH624"/>
      <c r="AGI624"/>
      <c r="AGJ624"/>
      <c r="AGK624"/>
      <c r="AGL624"/>
      <c r="AGM624"/>
      <c r="AGN624"/>
      <c r="AGO624"/>
      <c r="AGP624"/>
      <c r="AGQ624"/>
      <c r="AGR624"/>
      <c r="AGS624"/>
      <c r="AGT624"/>
      <c r="AGU624"/>
      <c r="AGV624"/>
      <c r="AGW624"/>
      <c r="AGX624"/>
      <c r="AGY624"/>
      <c r="AGZ624"/>
      <c r="AHA624"/>
      <c r="AHB624"/>
      <c r="AHC624"/>
      <c r="AHD624"/>
      <c r="AHE624"/>
      <c r="AHF624"/>
      <c r="AHG624"/>
      <c r="AHH624"/>
      <c r="AHI624"/>
      <c r="AHJ624"/>
      <c r="AHK624"/>
      <c r="AHL624"/>
      <c r="AHM624"/>
      <c r="AHN624"/>
      <c r="AHO624"/>
      <c r="AHP624"/>
      <c r="AHQ624"/>
      <c r="AHR624"/>
      <c r="AHS624"/>
      <c r="AHT624"/>
      <c r="AHU624"/>
      <c r="AHV624"/>
      <c r="AHW624"/>
      <c r="AHX624"/>
      <c r="AHY624"/>
      <c r="AHZ624"/>
      <c r="AIA624"/>
      <c r="AIB624"/>
      <c r="AIC624"/>
      <c r="AID624"/>
      <c r="AIE624"/>
      <c r="AIF624"/>
      <c r="AIG624"/>
      <c r="AIH624"/>
      <c r="AII624"/>
      <c r="AIJ624"/>
      <c r="AIK624"/>
      <c r="AIL624"/>
      <c r="AIM624"/>
      <c r="AIN624"/>
      <c r="AIO624"/>
      <c r="AIP624"/>
      <c r="AIQ624"/>
      <c r="AIR624"/>
      <c r="AIS624"/>
      <c r="AIT624"/>
      <c r="AIU624"/>
      <c r="AIV624"/>
      <c r="AIW624"/>
      <c r="AIX624"/>
      <c r="AIY624"/>
      <c r="AIZ624"/>
      <c r="AJA624"/>
      <c r="AJB624"/>
      <c r="AJC624"/>
      <c r="AJD624"/>
      <c r="AJE624"/>
      <c r="AJF624"/>
      <c r="AJG624"/>
      <c r="AJH624"/>
      <c r="AJI624"/>
      <c r="AJJ624"/>
      <c r="AJK624"/>
      <c r="AJL624"/>
      <c r="AJM624"/>
      <c r="AJN624"/>
      <c r="AJO624"/>
      <c r="AJP624"/>
      <c r="AJQ624"/>
      <c r="AJR624"/>
      <c r="AJS624"/>
      <c r="AJT624"/>
      <c r="AJU624"/>
      <c r="AJV624"/>
      <c r="AJW624"/>
      <c r="AJX624"/>
      <c r="AJY624"/>
      <c r="AJZ624"/>
      <c r="AKA624"/>
      <c r="AKB624"/>
      <c r="AKC624"/>
      <c r="AKD624"/>
      <c r="AKE624"/>
      <c r="AKF624"/>
      <c r="AKG624"/>
      <c r="AKH624"/>
      <c r="AKI624"/>
      <c r="AKJ624"/>
      <c r="AKK624"/>
      <c r="AKL624"/>
      <c r="AKM624"/>
      <c r="AKN624"/>
      <c r="AKO624"/>
      <c r="AKP624"/>
      <c r="AKQ624"/>
      <c r="AKR624"/>
      <c r="AKS624"/>
      <c r="AKT624"/>
      <c r="AKU624"/>
      <c r="AKV624"/>
      <c r="AKW624"/>
      <c r="AKX624"/>
      <c r="AKY624"/>
      <c r="AKZ624"/>
      <c r="ALA624"/>
      <c r="ALB624"/>
      <c r="ALC624"/>
      <c r="ALD624"/>
      <c r="ALE624"/>
      <c r="ALF624"/>
      <c r="ALG624"/>
      <c r="ALH624"/>
      <c r="ALI624"/>
      <c r="ALJ624"/>
      <c r="ALK624"/>
      <c r="ALL624"/>
      <c r="ALM624"/>
      <c r="ALN624"/>
      <c r="ALO624"/>
      <c r="ALP624"/>
      <c r="ALQ624"/>
      <c r="ALR624"/>
      <c r="ALS624"/>
      <c r="ALT624"/>
      <c r="ALU624"/>
      <c r="ALV624"/>
      <c r="ALW624"/>
      <c r="ALX624"/>
      <c r="ALY624"/>
      <c r="ALZ624"/>
      <c r="AMA624"/>
      <c r="AMB624"/>
      <c r="AMC624"/>
      <c r="AMD624"/>
      <c r="AME624"/>
      <c r="AMF624"/>
      <c r="AMG624"/>
      <c r="AMH624"/>
      <c r="AMI624"/>
      <c r="AMJ624"/>
      <c r="AMK624"/>
      <c r="AML624"/>
      <c r="AMM624"/>
    </row>
    <row r="625" spans="1:1027" ht="15.4" customHeight="1">
      <c r="A625" s="260"/>
      <c r="B625" s="260"/>
      <c r="C625" s="260"/>
      <c r="D625" s="260"/>
      <c r="E625" s="549"/>
      <c r="F625" s="549"/>
      <c r="G625" s="287"/>
      <c r="H625" s="287"/>
      <c r="I625" s="287"/>
      <c r="J625" s="288"/>
      <c r="K625" s="287"/>
      <c r="L625" s="287"/>
      <c r="M625" s="287"/>
      <c r="N625" s="287"/>
      <c r="P625" s="267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  <c r="LE625"/>
      <c r="LF625"/>
      <c r="LG625"/>
      <c r="LH625"/>
      <c r="LI625"/>
      <c r="LJ625"/>
      <c r="LK625"/>
      <c r="LL625"/>
      <c r="LM625"/>
      <c r="LN625"/>
      <c r="LO625"/>
      <c r="LP625"/>
      <c r="LQ625"/>
      <c r="LR625"/>
      <c r="LS625"/>
      <c r="LT625"/>
      <c r="LU625"/>
      <c r="LV625"/>
      <c r="LW625"/>
      <c r="LX625"/>
      <c r="LY625"/>
      <c r="LZ625"/>
      <c r="MA625"/>
      <c r="MB625"/>
      <c r="MC625"/>
      <c r="MD625"/>
      <c r="ME625"/>
      <c r="MF625"/>
      <c r="MG625"/>
      <c r="MH625"/>
      <c r="MI625"/>
      <c r="MJ625"/>
      <c r="MK625"/>
      <c r="ML625"/>
      <c r="MM625"/>
      <c r="MN625"/>
      <c r="MO625"/>
      <c r="MP625"/>
      <c r="MQ625"/>
      <c r="MR625"/>
      <c r="MS625"/>
      <c r="MT625"/>
      <c r="MU625"/>
      <c r="MV625"/>
      <c r="MW625"/>
      <c r="MX625"/>
      <c r="MY625"/>
      <c r="MZ625"/>
      <c r="NA625"/>
      <c r="NB625"/>
      <c r="NC625"/>
      <c r="ND625"/>
      <c r="NE625"/>
      <c r="NF625"/>
      <c r="NG625"/>
      <c r="NH625"/>
      <c r="NI625"/>
      <c r="NJ625"/>
      <c r="NK625"/>
      <c r="NL625"/>
      <c r="NM625"/>
      <c r="NN625"/>
      <c r="NO625"/>
      <c r="NP625"/>
      <c r="NQ625"/>
      <c r="NR625"/>
      <c r="NS625"/>
      <c r="NT625"/>
      <c r="NU625"/>
      <c r="NV625"/>
      <c r="NW625"/>
      <c r="NX625"/>
      <c r="NY625"/>
      <c r="NZ625"/>
      <c r="OA625"/>
      <c r="OB625"/>
      <c r="OC625"/>
      <c r="OD625"/>
      <c r="OE625"/>
      <c r="OF625"/>
      <c r="OG625"/>
      <c r="OH625"/>
      <c r="OI625"/>
      <c r="OJ625"/>
      <c r="OK625"/>
      <c r="OL625"/>
      <c r="OM625"/>
      <c r="ON625"/>
      <c r="OO625"/>
      <c r="OP625"/>
      <c r="OQ625"/>
      <c r="OR625"/>
      <c r="OS625"/>
      <c r="OT625"/>
      <c r="OU625"/>
      <c r="OV625"/>
      <c r="OW625"/>
      <c r="OX625"/>
      <c r="OY625"/>
      <c r="OZ625"/>
      <c r="PA625"/>
      <c r="PB625"/>
      <c r="PC625"/>
      <c r="PD625"/>
      <c r="PE625"/>
      <c r="PF625"/>
      <c r="PG625"/>
      <c r="PH625"/>
      <c r="PI625"/>
      <c r="PJ625"/>
      <c r="PK625"/>
      <c r="PL625"/>
      <c r="PM625"/>
      <c r="PN625"/>
      <c r="PO625"/>
      <c r="PP625"/>
      <c r="PQ625"/>
      <c r="PR625"/>
      <c r="PS625"/>
      <c r="PT625"/>
      <c r="PU625"/>
      <c r="PV625"/>
      <c r="PW625"/>
      <c r="PX625"/>
      <c r="PY625"/>
      <c r="PZ625"/>
      <c r="QA625"/>
      <c r="QB625"/>
      <c r="QC625"/>
      <c r="QD625"/>
      <c r="QE625"/>
      <c r="QF625"/>
      <c r="QG625"/>
      <c r="QH625"/>
      <c r="QI625"/>
      <c r="QJ625"/>
      <c r="QK625"/>
      <c r="QL625"/>
      <c r="QM625"/>
      <c r="QN625"/>
      <c r="QO625"/>
      <c r="QP625"/>
      <c r="QQ625"/>
      <c r="QR625"/>
      <c r="QS625"/>
      <c r="QT625"/>
      <c r="QU625"/>
      <c r="QV625"/>
      <c r="QW625"/>
      <c r="QX625"/>
      <c r="QY625"/>
      <c r="QZ625"/>
      <c r="RA625"/>
      <c r="RB625"/>
      <c r="RC625"/>
      <c r="RD625"/>
      <c r="RE625"/>
      <c r="RF625"/>
      <c r="RG625"/>
      <c r="RH625"/>
      <c r="RI625"/>
      <c r="RJ625"/>
      <c r="RK625"/>
      <c r="RL625"/>
      <c r="RM625"/>
      <c r="RN625"/>
      <c r="RO625"/>
      <c r="RP625"/>
      <c r="RQ625"/>
      <c r="RR625"/>
      <c r="RS625"/>
      <c r="RT625"/>
      <c r="RU625"/>
      <c r="RV625"/>
      <c r="RW625"/>
      <c r="RX625"/>
      <c r="RY625"/>
      <c r="RZ625"/>
      <c r="SA625"/>
      <c r="SB625"/>
      <c r="SC625"/>
      <c r="SD625"/>
      <c r="SE625"/>
      <c r="SF625"/>
      <c r="SG625"/>
      <c r="SH625"/>
      <c r="SI625"/>
      <c r="SJ625"/>
      <c r="SK625"/>
      <c r="SL625"/>
      <c r="SM625"/>
      <c r="SN625"/>
      <c r="SO625"/>
      <c r="SP625"/>
      <c r="SQ625"/>
      <c r="SR625"/>
      <c r="SS625"/>
      <c r="ST625"/>
      <c r="SU625"/>
      <c r="SV625"/>
      <c r="SW625"/>
      <c r="SX625"/>
      <c r="SY625"/>
      <c r="SZ625"/>
      <c r="TA625"/>
      <c r="TB625"/>
      <c r="TC625"/>
      <c r="TD625"/>
      <c r="TE625"/>
      <c r="TF625"/>
      <c r="TG625"/>
      <c r="TH625"/>
      <c r="TI625"/>
      <c r="TJ625"/>
      <c r="TK625"/>
      <c r="TL625"/>
      <c r="TM625"/>
      <c r="TN625"/>
      <c r="TO625"/>
      <c r="TP625"/>
      <c r="TQ625"/>
      <c r="TR625"/>
      <c r="TS625"/>
      <c r="TT625"/>
      <c r="TU625"/>
      <c r="TV625"/>
      <c r="TW625"/>
      <c r="TX625"/>
      <c r="TY625"/>
      <c r="TZ625"/>
      <c r="UA625"/>
      <c r="UB625"/>
      <c r="UC625"/>
      <c r="UD625"/>
      <c r="UE625"/>
      <c r="UF625"/>
      <c r="UG625"/>
      <c r="UH625"/>
      <c r="UI625"/>
      <c r="UJ625"/>
      <c r="UK625"/>
      <c r="UL625"/>
      <c r="UM625"/>
      <c r="UN625"/>
      <c r="UO625"/>
      <c r="UP625"/>
      <c r="UQ625"/>
      <c r="UR625"/>
      <c r="US625"/>
      <c r="UT625"/>
      <c r="UU625"/>
      <c r="UV625"/>
      <c r="UW625"/>
      <c r="UX625"/>
      <c r="UY625"/>
      <c r="UZ625"/>
      <c r="VA625"/>
      <c r="VB625"/>
      <c r="VC625"/>
      <c r="VD625"/>
      <c r="VE625"/>
      <c r="VF625"/>
      <c r="VG625"/>
      <c r="VH625"/>
      <c r="VI625"/>
      <c r="VJ625"/>
      <c r="VK625"/>
      <c r="VL625"/>
      <c r="VM625"/>
      <c r="VN625"/>
      <c r="VO625"/>
      <c r="VP625"/>
      <c r="VQ625"/>
      <c r="VR625"/>
      <c r="VS625"/>
      <c r="VT625"/>
      <c r="VU625"/>
      <c r="VV625"/>
      <c r="VW625"/>
      <c r="VX625"/>
      <c r="VY625"/>
      <c r="VZ625"/>
      <c r="WA625"/>
      <c r="WB625"/>
      <c r="WC625"/>
      <c r="WD625"/>
      <c r="WE625"/>
      <c r="WF625"/>
      <c r="WG625"/>
      <c r="WH625"/>
      <c r="WI625"/>
      <c r="WJ625"/>
      <c r="WK625"/>
      <c r="WL625"/>
      <c r="WM625"/>
      <c r="WN625"/>
      <c r="WO625"/>
      <c r="WP625"/>
      <c r="WQ625"/>
      <c r="WR625"/>
      <c r="WS625"/>
      <c r="WT625"/>
      <c r="WU625"/>
      <c r="WV625"/>
      <c r="WW625"/>
      <c r="WX625"/>
      <c r="WY625"/>
      <c r="WZ625"/>
      <c r="XA625"/>
      <c r="XB625"/>
      <c r="XC625"/>
      <c r="XD625"/>
      <c r="XE625"/>
      <c r="XF625"/>
      <c r="XG625"/>
      <c r="XH625"/>
      <c r="XI625"/>
      <c r="XJ625"/>
      <c r="XK625"/>
      <c r="XL625"/>
      <c r="XM625"/>
      <c r="XN625"/>
      <c r="XO625"/>
      <c r="XP625"/>
      <c r="XQ625"/>
      <c r="XR625"/>
      <c r="XS625"/>
      <c r="XT625"/>
      <c r="XU625"/>
      <c r="XV625"/>
      <c r="XW625"/>
      <c r="XX625"/>
      <c r="XY625"/>
      <c r="XZ625"/>
      <c r="YA625"/>
      <c r="YB625"/>
      <c r="YC625"/>
      <c r="YD625"/>
      <c r="YE625"/>
      <c r="YF625"/>
      <c r="YG625"/>
      <c r="YH625"/>
      <c r="YI625"/>
      <c r="YJ625"/>
      <c r="YK625"/>
      <c r="YL625"/>
      <c r="YM625"/>
      <c r="YN625"/>
      <c r="YO625"/>
      <c r="YP625"/>
      <c r="YQ625"/>
      <c r="YR625"/>
      <c r="YS625"/>
      <c r="YT625"/>
      <c r="YU625"/>
      <c r="YV625"/>
      <c r="YW625"/>
      <c r="YX625"/>
      <c r="YY625"/>
      <c r="YZ625"/>
      <c r="ZA625"/>
      <c r="ZB625"/>
      <c r="ZC625"/>
      <c r="ZD625"/>
      <c r="ZE625"/>
      <c r="ZF625"/>
      <c r="ZG625"/>
      <c r="ZH625"/>
      <c r="ZI625"/>
      <c r="ZJ625"/>
      <c r="ZK625"/>
      <c r="ZL625"/>
      <c r="ZM625"/>
      <c r="ZN625"/>
      <c r="ZO625"/>
      <c r="ZP625"/>
      <c r="ZQ625"/>
      <c r="ZR625"/>
      <c r="ZS625"/>
      <c r="ZT625"/>
      <c r="ZU625"/>
      <c r="ZV625"/>
      <c r="ZW625"/>
      <c r="ZX625"/>
      <c r="ZY625"/>
      <c r="ZZ625"/>
      <c r="AAA625"/>
      <c r="AAB625"/>
      <c r="AAC625"/>
      <c r="AAD625"/>
      <c r="AAE625"/>
      <c r="AAF625"/>
      <c r="AAG625"/>
      <c r="AAH625"/>
      <c r="AAI625"/>
      <c r="AAJ625"/>
      <c r="AAK625"/>
      <c r="AAL625"/>
      <c r="AAM625"/>
      <c r="AAN625"/>
      <c r="AAO625"/>
      <c r="AAP625"/>
      <c r="AAQ625"/>
      <c r="AAR625"/>
      <c r="AAS625"/>
      <c r="AAT625"/>
      <c r="AAU625"/>
      <c r="AAV625"/>
      <c r="AAW625"/>
      <c r="AAX625"/>
      <c r="AAY625"/>
      <c r="AAZ625"/>
      <c r="ABA625"/>
      <c r="ABB625"/>
      <c r="ABC625"/>
      <c r="ABD625"/>
      <c r="ABE625"/>
      <c r="ABF625"/>
      <c r="ABG625"/>
      <c r="ABH625"/>
      <c r="ABI625"/>
      <c r="ABJ625"/>
      <c r="ABK625"/>
      <c r="ABL625"/>
      <c r="ABM625"/>
      <c r="ABN625"/>
      <c r="ABO625"/>
      <c r="ABP625"/>
      <c r="ABQ625"/>
      <c r="ABR625"/>
      <c r="ABS625"/>
      <c r="ABT625"/>
      <c r="ABU625"/>
      <c r="ABV625"/>
      <c r="ABW625"/>
      <c r="ABX625"/>
      <c r="ABY625"/>
      <c r="ABZ625"/>
      <c r="ACA625"/>
      <c r="ACB625"/>
      <c r="ACC625"/>
      <c r="ACD625"/>
      <c r="ACE625"/>
      <c r="ACF625"/>
      <c r="ACG625"/>
      <c r="ACH625"/>
      <c r="ACI625"/>
      <c r="ACJ625"/>
      <c r="ACK625"/>
      <c r="ACL625"/>
      <c r="ACM625"/>
      <c r="ACN625"/>
      <c r="ACO625"/>
      <c r="ACP625"/>
      <c r="ACQ625"/>
      <c r="ACR625"/>
      <c r="ACS625"/>
      <c r="ACT625"/>
      <c r="ACU625"/>
      <c r="ACV625"/>
      <c r="ACW625"/>
      <c r="ACX625"/>
      <c r="ACY625"/>
      <c r="ACZ625"/>
      <c r="ADA625"/>
      <c r="ADB625"/>
      <c r="ADC625"/>
      <c r="ADD625"/>
      <c r="ADE625"/>
      <c r="ADF625"/>
      <c r="ADG625"/>
      <c r="ADH625"/>
      <c r="ADI625"/>
      <c r="ADJ625"/>
      <c r="ADK625"/>
      <c r="ADL625"/>
      <c r="ADM625"/>
      <c r="ADN625"/>
      <c r="ADO625"/>
      <c r="ADP625"/>
      <c r="ADQ625"/>
      <c r="ADR625"/>
      <c r="ADS625"/>
      <c r="ADT625"/>
      <c r="ADU625"/>
      <c r="ADV625"/>
      <c r="ADW625"/>
      <c r="ADX625"/>
      <c r="ADY625"/>
      <c r="ADZ625"/>
      <c r="AEA625"/>
      <c r="AEB625"/>
      <c r="AEC625"/>
      <c r="AED625"/>
      <c r="AEE625"/>
      <c r="AEF625"/>
      <c r="AEG625"/>
      <c r="AEH625"/>
      <c r="AEI625"/>
      <c r="AEJ625"/>
      <c r="AEK625"/>
      <c r="AEL625"/>
      <c r="AEM625"/>
      <c r="AEN625"/>
      <c r="AEO625"/>
      <c r="AEP625"/>
      <c r="AEQ625"/>
      <c r="AER625"/>
      <c r="AES625"/>
      <c r="AET625"/>
      <c r="AEU625"/>
      <c r="AEV625"/>
      <c r="AEW625"/>
      <c r="AEX625"/>
      <c r="AEY625"/>
      <c r="AEZ625"/>
      <c r="AFA625"/>
      <c r="AFB625"/>
      <c r="AFC625"/>
      <c r="AFD625"/>
      <c r="AFE625"/>
      <c r="AFF625"/>
      <c r="AFG625"/>
      <c r="AFH625"/>
      <c r="AFI625"/>
      <c r="AFJ625"/>
      <c r="AFK625"/>
      <c r="AFL625"/>
      <c r="AFM625"/>
      <c r="AFN625"/>
      <c r="AFO625"/>
      <c r="AFP625"/>
      <c r="AFQ625"/>
      <c r="AFR625"/>
      <c r="AFS625"/>
      <c r="AFT625"/>
      <c r="AFU625"/>
      <c r="AFV625"/>
      <c r="AFW625"/>
      <c r="AFX625"/>
      <c r="AFY625"/>
      <c r="AFZ625"/>
      <c r="AGA625"/>
      <c r="AGB625"/>
      <c r="AGC625"/>
      <c r="AGD625"/>
      <c r="AGE625"/>
      <c r="AGF625"/>
      <c r="AGG625"/>
      <c r="AGH625"/>
      <c r="AGI625"/>
      <c r="AGJ625"/>
      <c r="AGK625"/>
      <c r="AGL625"/>
      <c r="AGM625"/>
      <c r="AGN625"/>
      <c r="AGO625"/>
      <c r="AGP625"/>
      <c r="AGQ625"/>
      <c r="AGR625"/>
      <c r="AGS625"/>
      <c r="AGT625"/>
      <c r="AGU625"/>
      <c r="AGV625"/>
      <c r="AGW625"/>
      <c r="AGX625"/>
      <c r="AGY625"/>
      <c r="AGZ625"/>
      <c r="AHA625"/>
      <c r="AHB625"/>
      <c r="AHC625"/>
      <c r="AHD625"/>
      <c r="AHE625"/>
      <c r="AHF625"/>
      <c r="AHG625"/>
      <c r="AHH625"/>
      <c r="AHI625"/>
      <c r="AHJ625"/>
      <c r="AHK625"/>
      <c r="AHL625"/>
      <c r="AHM625"/>
      <c r="AHN625"/>
      <c r="AHO625"/>
      <c r="AHP625"/>
      <c r="AHQ625"/>
      <c r="AHR625"/>
      <c r="AHS625"/>
      <c r="AHT625"/>
      <c r="AHU625"/>
      <c r="AHV625"/>
      <c r="AHW625"/>
      <c r="AHX625"/>
      <c r="AHY625"/>
      <c r="AHZ625"/>
      <c r="AIA625"/>
      <c r="AIB625"/>
      <c r="AIC625"/>
      <c r="AID625"/>
      <c r="AIE625"/>
      <c r="AIF625"/>
      <c r="AIG625"/>
      <c r="AIH625"/>
      <c r="AII625"/>
      <c r="AIJ625"/>
      <c r="AIK625"/>
      <c r="AIL625"/>
      <c r="AIM625"/>
      <c r="AIN625"/>
      <c r="AIO625"/>
      <c r="AIP625"/>
      <c r="AIQ625"/>
      <c r="AIR625"/>
      <c r="AIS625"/>
      <c r="AIT625"/>
      <c r="AIU625"/>
      <c r="AIV625"/>
      <c r="AIW625"/>
      <c r="AIX625"/>
      <c r="AIY625"/>
      <c r="AIZ625"/>
      <c r="AJA625"/>
      <c r="AJB625"/>
      <c r="AJC625"/>
      <c r="AJD625"/>
      <c r="AJE625"/>
      <c r="AJF625"/>
      <c r="AJG625"/>
      <c r="AJH625"/>
      <c r="AJI625"/>
      <c r="AJJ625"/>
      <c r="AJK625"/>
      <c r="AJL625"/>
      <c r="AJM625"/>
      <c r="AJN625"/>
      <c r="AJO625"/>
      <c r="AJP625"/>
      <c r="AJQ625"/>
      <c r="AJR625"/>
      <c r="AJS625"/>
      <c r="AJT625"/>
      <c r="AJU625"/>
      <c r="AJV625"/>
      <c r="AJW625"/>
      <c r="AJX625"/>
      <c r="AJY625"/>
      <c r="AJZ625"/>
      <c r="AKA625"/>
      <c r="AKB625"/>
      <c r="AKC625"/>
      <c r="AKD625"/>
      <c r="AKE625"/>
      <c r="AKF625"/>
      <c r="AKG625"/>
      <c r="AKH625"/>
      <c r="AKI625"/>
      <c r="AKJ625"/>
      <c r="AKK625"/>
      <c r="AKL625"/>
      <c r="AKM625"/>
      <c r="AKN625"/>
      <c r="AKO625"/>
      <c r="AKP625"/>
      <c r="AKQ625"/>
      <c r="AKR625"/>
      <c r="AKS625"/>
      <c r="AKT625"/>
      <c r="AKU625"/>
      <c r="AKV625"/>
      <c r="AKW625"/>
      <c r="AKX625"/>
      <c r="AKY625"/>
      <c r="AKZ625"/>
      <c r="ALA625"/>
      <c r="ALB625"/>
      <c r="ALC625"/>
      <c r="ALD625"/>
      <c r="ALE625"/>
      <c r="ALF625"/>
      <c r="ALG625"/>
      <c r="ALH625"/>
      <c r="ALI625"/>
      <c r="ALJ625"/>
      <c r="ALK625"/>
      <c r="ALL625"/>
      <c r="ALM625"/>
      <c r="ALN625"/>
      <c r="ALO625"/>
      <c r="ALP625"/>
      <c r="ALQ625"/>
      <c r="ALR625"/>
      <c r="ALS625"/>
      <c r="ALT625"/>
      <c r="ALU625"/>
      <c r="ALV625"/>
      <c r="ALW625"/>
      <c r="ALX625"/>
      <c r="ALY625"/>
      <c r="ALZ625"/>
      <c r="AMA625"/>
      <c r="AMB625"/>
      <c r="AMC625"/>
      <c r="AMD625"/>
      <c r="AME625"/>
      <c r="AMF625"/>
      <c r="AMG625"/>
      <c r="AMH625"/>
      <c r="AMI625"/>
      <c r="AMJ625"/>
      <c r="AMK625"/>
      <c r="AML625"/>
      <c r="AMM625"/>
    </row>
    <row r="626" spans="1:1027" ht="15.4" customHeight="1">
      <c r="A626" s="260"/>
      <c r="B626" s="260"/>
      <c r="C626" s="260"/>
      <c r="D626" s="260"/>
      <c r="E626" s="549"/>
      <c r="F626" s="549"/>
      <c r="G626" s="287">
        <f>G616+G618</f>
        <v>118793238.79000001</v>
      </c>
      <c r="H626" s="287">
        <f>H616+H618</f>
        <v>126807466.5</v>
      </c>
      <c r="I626" s="287">
        <f>I616+I618</f>
        <v>62082255.259999998</v>
      </c>
      <c r="J626" s="288"/>
      <c r="K626" s="287"/>
      <c r="L626" s="287"/>
      <c r="M626" s="287"/>
      <c r="N626" s="287"/>
      <c r="P626" s="267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  <c r="IT626"/>
      <c r="IU626"/>
      <c r="IV626"/>
      <c r="IW626"/>
      <c r="IX626"/>
      <c r="IY626"/>
      <c r="IZ626"/>
      <c r="JA626"/>
      <c r="JB626"/>
      <c r="JC626"/>
      <c r="JD626"/>
      <c r="JE626"/>
      <c r="JF626"/>
      <c r="JG626"/>
      <c r="JH626"/>
      <c r="JI626"/>
      <c r="JJ626"/>
      <c r="JK626"/>
      <c r="JL626"/>
      <c r="JM626"/>
      <c r="JN626"/>
      <c r="JO626"/>
      <c r="JP626"/>
      <c r="JQ626"/>
      <c r="JR626"/>
      <c r="JS626"/>
      <c r="JT626"/>
      <c r="JU626"/>
      <c r="JV626"/>
      <c r="JW626"/>
      <c r="JX626"/>
      <c r="JY626"/>
      <c r="JZ626"/>
      <c r="KA626"/>
      <c r="KB626"/>
      <c r="KC626"/>
      <c r="KD626"/>
      <c r="KE626"/>
      <c r="KF626"/>
      <c r="KG626"/>
      <c r="KH626"/>
      <c r="KI626"/>
      <c r="KJ626"/>
      <c r="KK626"/>
      <c r="KL626"/>
      <c r="KM626"/>
      <c r="KN626"/>
      <c r="KO626"/>
      <c r="KP626"/>
      <c r="KQ626"/>
      <c r="KR626"/>
      <c r="KS626"/>
      <c r="KT626"/>
      <c r="KU626"/>
      <c r="KV626"/>
      <c r="KW626"/>
      <c r="KX626"/>
      <c r="KY626"/>
      <c r="KZ626"/>
      <c r="LA626"/>
      <c r="LB626"/>
      <c r="LC626"/>
      <c r="LD626"/>
      <c r="LE626"/>
      <c r="LF626"/>
      <c r="LG626"/>
      <c r="LH626"/>
      <c r="LI626"/>
      <c r="LJ626"/>
      <c r="LK626"/>
      <c r="LL626"/>
      <c r="LM626"/>
      <c r="LN626"/>
      <c r="LO626"/>
      <c r="LP626"/>
      <c r="LQ626"/>
      <c r="LR626"/>
      <c r="LS626"/>
      <c r="LT626"/>
      <c r="LU626"/>
      <c r="LV626"/>
      <c r="LW626"/>
      <c r="LX626"/>
      <c r="LY626"/>
      <c r="LZ626"/>
      <c r="MA626"/>
      <c r="MB626"/>
      <c r="MC626"/>
      <c r="MD626"/>
      <c r="ME626"/>
      <c r="MF626"/>
      <c r="MG626"/>
      <c r="MH626"/>
      <c r="MI626"/>
      <c r="MJ626"/>
      <c r="MK626"/>
      <c r="ML626"/>
      <c r="MM626"/>
      <c r="MN626"/>
      <c r="MO626"/>
      <c r="MP626"/>
      <c r="MQ626"/>
      <c r="MR626"/>
      <c r="MS626"/>
      <c r="MT626"/>
      <c r="MU626"/>
      <c r="MV626"/>
      <c r="MW626"/>
      <c r="MX626"/>
      <c r="MY626"/>
      <c r="MZ626"/>
      <c r="NA626"/>
      <c r="NB626"/>
      <c r="NC626"/>
      <c r="ND626"/>
      <c r="NE626"/>
      <c r="NF626"/>
      <c r="NG626"/>
      <c r="NH626"/>
      <c r="NI626"/>
      <c r="NJ626"/>
      <c r="NK626"/>
      <c r="NL626"/>
      <c r="NM626"/>
      <c r="NN626"/>
      <c r="NO626"/>
      <c r="NP626"/>
      <c r="NQ626"/>
      <c r="NR626"/>
      <c r="NS626"/>
      <c r="NT626"/>
      <c r="NU626"/>
      <c r="NV626"/>
      <c r="NW626"/>
      <c r="NX626"/>
      <c r="NY626"/>
      <c r="NZ626"/>
      <c r="OA626"/>
      <c r="OB626"/>
      <c r="OC626"/>
      <c r="OD626"/>
      <c r="OE626"/>
      <c r="OF626"/>
      <c r="OG626"/>
      <c r="OH626"/>
      <c r="OI626"/>
      <c r="OJ626"/>
      <c r="OK626"/>
      <c r="OL626"/>
      <c r="OM626"/>
      <c r="ON626"/>
      <c r="OO626"/>
      <c r="OP626"/>
      <c r="OQ626"/>
      <c r="OR626"/>
      <c r="OS626"/>
      <c r="OT626"/>
      <c r="OU626"/>
      <c r="OV626"/>
      <c r="OW626"/>
      <c r="OX626"/>
      <c r="OY626"/>
      <c r="OZ626"/>
      <c r="PA626"/>
      <c r="PB626"/>
      <c r="PC626"/>
      <c r="PD626"/>
      <c r="PE626"/>
      <c r="PF626"/>
      <c r="PG626"/>
      <c r="PH626"/>
      <c r="PI626"/>
      <c r="PJ626"/>
      <c r="PK626"/>
      <c r="PL626"/>
      <c r="PM626"/>
      <c r="PN626"/>
      <c r="PO626"/>
      <c r="PP626"/>
      <c r="PQ626"/>
      <c r="PR626"/>
      <c r="PS626"/>
      <c r="PT626"/>
      <c r="PU626"/>
      <c r="PV626"/>
      <c r="PW626"/>
      <c r="PX626"/>
      <c r="PY626"/>
      <c r="PZ626"/>
      <c r="QA626"/>
      <c r="QB626"/>
      <c r="QC626"/>
      <c r="QD626"/>
      <c r="QE626"/>
      <c r="QF626"/>
      <c r="QG626"/>
      <c r="QH626"/>
      <c r="QI626"/>
      <c r="QJ626"/>
      <c r="QK626"/>
      <c r="QL626"/>
      <c r="QM626"/>
      <c r="QN626"/>
      <c r="QO626"/>
      <c r="QP626"/>
      <c r="QQ626"/>
      <c r="QR626"/>
      <c r="QS626"/>
      <c r="QT626"/>
      <c r="QU626"/>
      <c r="QV626"/>
      <c r="QW626"/>
      <c r="QX626"/>
      <c r="QY626"/>
      <c r="QZ626"/>
      <c r="RA626"/>
      <c r="RB626"/>
      <c r="RC626"/>
      <c r="RD626"/>
      <c r="RE626"/>
      <c r="RF626"/>
      <c r="RG626"/>
      <c r="RH626"/>
      <c r="RI626"/>
      <c r="RJ626"/>
      <c r="RK626"/>
      <c r="RL626"/>
      <c r="RM626"/>
      <c r="RN626"/>
      <c r="RO626"/>
      <c r="RP626"/>
      <c r="RQ626"/>
      <c r="RR626"/>
      <c r="RS626"/>
      <c r="RT626"/>
      <c r="RU626"/>
      <c r="RV626"/>
      <c r="RW626"/>
      <c r="RX626"/>
      <c r="RY626"/>
      <c r="RZ626"/>
      <c r="SA626"/>
      <c r="SB626"/>
      <c r="SC626"/>
      <c r="SD626"/>
      <c r="SE626"/>
      <c r="SF626"/>
      <c r="SG626"/>
      <c r="SH626"/>
      <c r="SI626"/>
      <c r="SJ626"/>
      <c r="SK626"/>
      <c r="SL626"/>
      <c r="SM626"/>
      <c r="SN626"/>
      <c r="SO626"/>
      <c r="SP626"/>
      <c r="SQ626"/>
      <c r="SR626"/>
      <c r="SS626"/>
      <c r="ST626"/>
      <c r="SU626"/>
      <c r="SV626"/>
      <c r="SW626"/>
      <c r="SX626"/>
      <c r="SY626"/>
      <c r="SZ626"/>
      <c r="TA626"/>
      <c r="TB626"/>
      <c r="TC626"/>
      <c r="TD626"/>
      <c r="TE626"/>
      <c r="TF626"/>
      <c r="TG626"/>
      <c r="TH626"/>
      <c r="TI626"/>
      <c r="TJ626"/>
      <c r="TK626"/>
      <c r="TL626"/>
      <c r="TM626"/>
      <c r="TN626"/>
      <c r="TO626"/>
      <c r="TP626"/>
      <c r="TQ626"/>
      <c r="TR626"/>
      <c r="TS626"/>
      <c r="TT626"/>
      <c r="TU626"/>
      <c r="TV626"/>
      <c r="TW626"/>
      <c r="TX626"/>
      <c r="TY626"/>
      <c r="TZ626"/>
      <c r="UA626"/>
      <c r="UB626"/>
      <c r="UC626"/>
      <c r="UD626"/>
      <c r="UE626"/>
      <c r="UF626"/>
      <c r="UG626"/>
      <c r="UH626"/>
      <c r="UI626"/>
      <c r="UJ626"/>
      <c r="UK626"/>
      <c r="UL626"/>
      <c r="UM626"/>
      <c r="UN626"/>
      <c r="UO626"/>
      <c r="UP626"/>
      <c r="UQ626"/>
      <c r="UR626"/>
      <c r="US626"/>
      <c r="UT626"/>
      <c r="UU626"/>
      <c r="UV626"/>
      <c r="UW626"/>
      <c r="UX626"/>
      <c r="UY626"/>
      <c r="UZ626"/>
      <c r="VA626"/>
      <c r="VB626"/>
      <c r="VC626"/>
      <c r="VD626"/>
      <c r="VE626"/>
      <c r="VF626"/>
      <c r="VG626"/>
      <c r="VH626"/>
      <c r="VI626"/>
      <c r="VJ626"/>
      <c r="VK626"/>
      <c r="VL626"/>
      <c r="VM626"/>
      <c r="VN626"/>
      <c r="VO626"/>
      <c r="VP626"/>
      <c r="VQ626"/>
      <c r="VR626"/>
      <c r="VS626"/>
      <c r="VT626"/>
      <c r="VU626"/>
      <c r="VV626"/>
      <c r="VW626"/>
      <c r="VX626"/>
      <c r="VY626"/>
      <c r="VZ626"/>
      <c r="WA626"/>
      <c r="WB626"/>
      <c r="WC626"/>
      <c r="WD626"/>
      <c r="WE626"/>
      <c r="WF626"/>
      <c r="WG626"/>
      <c r="WH626"/>
      <c r="WI626"/>
      <c r="WJ626"/>
      <c r="WK626"/>
      <c r="WL626"/>
      <c r="WM626"/>
      <c r="WN626"/>
      <c r="WO626"/>
      <c r="WP626"/>
      <c r="WQ626"/>
      <c r="WR626"/>
      <c r="WS626"/>
      <c r="WT626"/>
      <c r="WU626"/>
      <c r="WV626"/>
      <c r="WW626"/>
      <c r="WX626"/>
      <c r="WY626"/>
      <c r="WZ626"/>
      <c r="XA626"/>
      <c r="XB626"/>
      <c r="XC626"/>
      <c r="XD626"/>
      <c r="XE626"/>
      <c r="XF626"/>
      <c r="XG626"/>
      <c r="XH626"/>
      <c r="XI626"/>
      <c r="XJ626"/>
      <c r="XK626"/>
      <c r="XL626"/>
      <c r="XM626"/>
      <c r="XN626"/>
      <c r="XO626"/>
      <c r="XP626"/>
      <c r="XQ626"/>
      <c r="XR626"/>
      <c r="XS626"/>
      <c r="XT626"/>
      <c r="XU626"/>
      <c r="XV626"/>
      <c r="XW626"/>
      <c r="XX626"/>
      <c r="XY626"/>
      <c r="XZ626"/>
      <c r="YA626"/>
      <c r="YB626"/>
      <c r="YC626"/>
      <c r="YD626"/>
      <c r="YE626"/>
      <c r="YF626"/>
      <c r="YG626"/>
      <c r="YH626"/>
      <c r="YI626"/>
      <c r="YJ626"/>
      <c r="YK626"/>
      <c r="YL626"/>
      <c r="YM626"/>
      <c r="YN626"/>
      <c r="YO626"/>
      <c r="YP626"/>
      <c r="YQ626"/>
      <c r="YR626"/>
      <c r="YS626"/>
      <c r="YT626"/>
      <c r="YU626"/>
      <c r="YV626"/>
      <c r="YW626"/>
      <c r="YX626"/>
      <c r="YY626"/>
      <c r="YZ626"/>
      <c r="ZA626"/>
      <c r="ZB626"/>
      <c r="ZC626"/>
      <c r="ZD626"/>
      <c r="ZE626"/>
      <c r="ZF626"/>
      <c r="ZG626"/>
      <c r="ZH626"/>
      <c r="ZI626"/>
      <c r="ZJ626"/>
      <c r="ZK626"/>
      <c r="ZL626"/>
      <c r="ZM626"/>
      <c r="ZN626"/>
      <c r="ZO626"/>
      <c r="ZP626"/>
      <c r="ZQ626"/>
      <c r="ZR626"/>
      <c r="ZS626"/>
      <c r="ZT626"/>
      <c r="ZU626"/>
      <c r="ZV626"/>
      <c r="ZW626"/>
      <c r="ZX626"/>
      <c r="ZY626"/>
      <c r="ZZ626"/>
      <c r="AAA626"/>
      <c r="AAB626"/>
      <c r="AAC626"/>
      <c r="AAD626"/>
      <c r="AAE626"/>
      <c r="AAF626"/>
      <c r="AAG626"/>
      <c r="AAH626"/>
      <c r="AAI626"/>
      <c r="AAJ626"/>
      <c r="AAK626"/>
      <c r="AAL626"/>
      <c r="AAM626"/>
      <c r="AAN626"/>
      <c r="AAO626"/>
      <c r="AAP626"/>
      <c r="AAQ626"/>
      <c r="AAR626"/>
      <c r="AAS626"/>
      <c r="AAT626"/>
      <c r="AAU626"/>
      <c r="AAV626"/>
      <c r="AAW626"/>
      <c r="AAX626"/>
      <c r="AAY626"/>
      <c r="AAZ626"/>
      <c r="ABA626"/>
      <c r="ABB626"/>
      <c r="ABC626"/>
      <c r="ABD626"/>
      <c r="ABE626"/>
      <c r="ABF626"/>
      <c r="ABG626"/>
      <c r="ABH626"/>
      <c r="ABI626"/>
      <c r="ABJ626"/>
      <c r="ABK626"/>
      <c r="ABL626"/>
      <c r="ABM626"/>
      <c r="ABN626"/>
      <c r="ABO626"/>
      <c r="ABP626"/>
      <c r="ABQ626"/>
      <c r="ABR626"/>
      <c r="ABS626"/>
      <c r="ABT626"/>
      <c r="ABU626"/>
      <c r="ABV626"/>
      <c r="ABW626"/>
      <c r="ABX626"/>
      <c r="ABY626"/>
      <c r="ABZ626"/>
      <c r="ACA626"/>
      <c r="ACB626"/>
      <c r="ACC626"/>
      <c r="ACD626"/>
      <c r="ACE626"/>
      <c r="ACF626"/>
      <c r="ACG626"/>
      <c r="ACH626"/>
      <c r="ACI626"/>
      <c r="ACJ626"/>
      <c r="ACK626"/>
      <c r="ACL626"/>
      <c r="ACM626"/>
      <c r="ACN626"/>
      <c r="ACO626"/>
      <c r="ACP626"/>
      <c r="ACQ626"/>
      <c r="ACR626"/>
      <c r="ACS626"/>
      <c r="ACT626"/>
      <c r="ACU626"/>
      <c r="ACV626"/>
      <c r="ACW626"/>
      <c r="ACX626"/>
      <c r="ACY626"/>
      <c r="ACZ626"/>
      <c r="ADA626"/>
      <c r="ADB626"/>
      <c r="ADC626"/>
      <c r="ADD626"/>
      <c r="ADE626"/>
      <c r="ADF626"/>
      <c r="ADG626"/>
      <c r="ADH626"/>
      <c r="ADI626"/>
      <c r="ADJ626"/>
      <c r="ADK626"/>
      <c r="ADL626"/>
      <c r="ADM626"/>
      <c r="ADN626"/>
      <c r="ADO626"/>
      <c r="ADP626"/>
      <c r="ADQ626"/>
      <c r="ADR626"/>
      <c r="ADS626"/>
      <c r="ADT626"/>
      <c r="ADU626"/>
      <c r="ADV626"/>
      <c r="ADW626"/>
      <c r="ADX626"/>
      <c r="ADY626"/>
      <c r="ADZ626"/>
      <c r="AEA626"/>
      <c r="AEB626"/>
      <c r="AEC626"/>
      <c r="AED626"/>
      <c r="AEE626"/>
      <c r="AEF626"/>
      <c r="AEG626"/>
      <c r="AEH626"/>
      <c r="AEI626"/>
      <c r="AEJ626"/>
      <c r="AEK626"/>
      <c r="AEL626"/>
      <c r="AEM626"/>
      <c r="AEN626"/>
      <c r="AEO626"/>
      <c r="AEP626"/>
      <c r="AEQ626"/>
      <c r="AER626"/>
      <c r="AES626"/>
      <c r="AET626"/>
      <c r="AEU626"/>
      <c r="AEV626"/>
      <c r="AEW626"/>
      <c r="AEX626"/>
      <c r="AEY626"/>
      <c r="AEZ626"/>
      <c r="AFA626"/>
      <c r="AFB626"/>
      <c r="AFC626"/>
      <c r="AFD626"/>
      <c r="AFE626"/>
      <c r="AFF626"/>
      <c r="AFG626"/>
      <c r="AFH626"/>
      <c r="AFI626"/>
      <c r="AFJ626"/>
      <c r="AFK626"/>
      <c r="AFL626"/>
      <c r="AFM626"/>
      <c r="AFN626"/>
      <c r="AFO626"/>
      <c r="AFP626"/>
      <c r="AFQ626"/>
      <c r="AFR626"/>
      <c r="AFS626"/>
      <c r="AFT626"/>
      <c r="AFU626"/>
      <c r="AFV626"/>
      <c r="AFW626"/>
      <c r="AFX626"/>
      <c r="AFY626"/>
      <c r="AFZ626"/>
      <c r="AGA626"/>
      <c r="AGB626"/>
      <c r="AGC626"/>
      <c r="AGD626"/>
      <c r="AGE626"/>
      <c r="AGF626"/>
      <c r="AGG626"/>
      <c r="AGH626"/>
      <c r="AGI626"/>
      <c r="AGJ626"/>
      <c r="AGK626"/>
      <c r="AGL626"/>
      <c r="AGM626"/>
      <c r="AGN626"/>
      <c r="AGO626"/>
      <c r="AGP626"/>
      <c r="AGQ626"/>
      <c r="AGR626"/>
      <c r="AGS626"/>
      <c r="AGT626"/>
      <c r="AGU626"/>
      <c r="AGV626"/>
      <c r="AGW626"/>
      <c r="AGX626"/>
      <c r="AGY626"/>
      <c r="AGZ626"/>
      <c r="AHA626"/>
      <c r="AHB626"/>
      <c r="AHC626"/>
      <c r="AHD626"/>
      <c r="AHE626"/>
      <c r="AHF626"/>
      <c r="AHG626"/>
      <c r="AHH626"/>
      <c r="AHI626"/>
      <c r="AHJ626"/>
      <c r="AHK626"/>
      <c r="AHL626"/>
      <c r="AHM626"/>
      <c r="AHN626"/>
      <c r="AHO626"/>
      <c r="AHP626"/>
      <c r="AHQ626"/>
      <c r="AHR626"/>
      <c r="AHS626"/>
      <c r="AHT626"/>
      <c r="AHU626"/>
      <c r="AHV626"/>
      <c r="AHW626"/>
      <c r="AHX626"/>
      <c r="AHY626"/>
      <c r="AHZ626"/>
      <c r="AIA626"/>
      <c r="AIB626"/>
      <c r="AIC626"/>
      <c r="AID626"/>
      <c r="AIE626"/>
      <c r="AIF626"/>
      <c r="AIG626"/>
      <c r="AIH626"/>
      <c r="AII626"/>
      <c r="AIJ626"/>
      <c r="AIK626"/>
      <c r="AIL626"/>
      <c r="AIM626"/>
      <c r="AIN626"/>
      <c r="AIO626"/>
      <c r="AIP626"/>
      <c r="AIQ626"/>
      <c r="AIR626"/>
      <c r="AIS626"/>
      <c r="AIT626"/>
      <c r="AIU626"/>
      <c r="AIV626"/>
      <c r="AIW626"/>
      <c r="AIX626"/>
      <c r="AIY626"/>
      <c r="AIZ626"/>
      <c r="AJA626"/>
      <c r="AJB626"/>
      <c r="AJC626"/>
      <c r="AJD626"/>
      <c r="AJE626"/>
      <c r="AJF626"/>
      <c r="AJG626"/>
      <c r="AJH626"/>
      <c r="AJI626"/>
      <c r="AJJ626"/>
      <c r="AJK626"/>
      <c r="AJL626"/>
      <c r="AJM626"/>
      <c r="AJN626"/>
      <c r="AJO626"/>
      <c r="AJP626"/>
      <c r="AJQ626"/>
      <c r="AJR626"/>
      <c r="AJS626"/>
      <c r="AJT626"/>
      <c r="AJU626"/>
      <c r="AJV626"/>
      <c r="AJW626"/>
      <c r="AJX626"/>
      <c r="AJY626"/>
      <c r="AJZ626"/>
      <c r="AKA626"/>
      <c r="AKB626"/>
      <c r="AKC626"/>
      <c r="AKD626"/>
      <c r="AKE626"/>
      <c r="AKF626"/>
      <c r="AKG626"/>
      <c r="AKH626"/>
      <c r="AKI626"/>
      <c r="AKJ626"/>
      <c r="AKK626"/>
      <c r="AKL626"/>
      <c r="AKM626"/>
      <c r="AKN626"/>
      <c r="AKO626"/>
      <c r="AKP626"/>
      <c r="AKQ626"/>
      <c r="AKR626"/>
      <c r="AKS626"/>
      <c r="AKT626"/>
      <c r="AKU626"/>
      <c r="AKV626"/>
      <c r="AKW626"/>
      <c r="AKX626"/>
      <c r="AKY626"/>
      <c r="AKZ626"/>
      <c r="ALA626"/>
      <c r="ALB626"/>
      <c r="ALC626"/>
      <c r="ALD626"/>
      <c r="ALE626"/>
      <c r="ALF626"/>
      <c r="ALG626"/>
      <c r="ALH626"/>
      <c r="ALI626"/>
      <c r="ALJ626"/>
      <c r="ALK626"/>
      <c r="ALL626"/>
      <c r="ALM626"/>
      <c r="ALN626"/>
      <c r="ALO626"/>
      <c r="ALP626"/>
      <c r="ALQ626"/>
      <c r="ALR626"/>
      <c r="ALS626"/>
      <c r="ALT626"/>
      <c r="ALU626"/>
      <c r="ALV626"/>
      <c r="ALW626"/>
      <c r="ALX626"/>
      <c r="ALY626"/>
      <c r="ALZ626"/>
      <c r="AMA626"/>
      <c r="AMB626"/>
      <c r="AMC626"/>
      <c r="AMD626"/>
      <c r="AME626"/>
      <c r="AMF626"/>
      <c r="AMG626"/>
      <c r="AMH626"/>
      <c r="AMI626"/>
      <c r="AMJ626"/>
      <c r="AMK626"/>
      <c r="AML626"/>
      <c r="AMM626"/>
    </row>
    <row r="627" spans="1:1027" ht="15.4" customHeight="1">
      <c r="A627" s="260"/>
      <c r="B627" s="260"/>
      <c r="C627" s="260"/>
      <c r="D627" s="260"/>
      <c r="E627" s="549"/>
      <c r="F627" s="549"/>
      <c r="G627" s="287">
        <f>G615-G626</f>
        <v>0</v>
      </c>
      <c r="H627" s="287">
        <f>H615-H626</f>
        <v>0</v>
      </c>
      <c r="I627" s="287">
        <f>I615-I626</f>
        <v>0</v>
      </c>
      <c r="J627" s="288"/>
      <c r="K627" s="287"/>
      <c r="L627" s="287"/>
      <c r="M627" s="287"/>
      <c r="N627" s="287"/>
      <c r="P627" s="26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  <c r="MG627"/>
      <c r="MH627"/>
      <c r="MI627"/>
      <c r="MJ627"/>
      <c r="MK627"/>
      <c r="ML627"/>
      <c r="MM627"/>
      <c r="MN627"/>
      <c r="MO627"/>
      <c r="MP627"/>
      <c r="MQ627"/>
      <c r="MR627"/>
      <c r="MS627"/>
      <c r="MT627"/>
      <c r="MU627"/>
      <c r="MV627"/>
      <c r="MW627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  <c r="NM627"/>
      <c r="NN627"/>
      <c r="NO627"/>
      <c r="NP627"/>
      <c r="NQ627"/>
      <c r="NR627"/>
      <c r="NS627"/>
      <c r="NT627"/>
      <c r="NU627"/>
      <c r="NV627"/>
      <c r="NW627"/>
      <c r="NX627"/>
      <c r="NY627"/>
      <c r="NZ627"/>
      <c r="OA627"/>
      <c r="OB627"/>
      <c r="OC627"/>
      <c r="OD627"/>
      <c r="OE627"/>
      <c r="OF627"/>
      <c r="OG627"/>
      <c r="OH627"/>
      <c r="OI627"/>
      <c r="OJ627"/>
      <c r="OK627"/>
      <c r="OL627"/>
      <c r="OM627"/>
      <c r="ON627"/>
      <c r="OO627"/>
      <c r="OP627"/>
      <c r="OQ627"/>
      <c r="OR627"/>
      <c r="OS627"/>
      <c r="OT627"/>
      <c r="OU627"/>
      <c r="OV627"/>
      <c r="OW627"/>
      <c r="OX627"/>
      <c r="OY627"/>
      <c r="OZ627"/>
      <c r="PA627"/>
      <c r="PB627"/>
      <c r="PC627"/>
      <c r="PD627"/>
      <c r="PE627"/>
      <c r="PF627"/>
      <c r="PG627"/>
      <c r="PH627"/>
      <c r="PI627"/>
      <c r="PJ627"/>
      <c r="PK627"/>
      <c r="PL627"/>
      <c r="PM627"/>
      <c r="PN627"/>
      <c r="PO627"/>
      <c r="PP627"/>
      <c r="PQ627"/>
      <c r="PR627"/>
      <c r="PS627"/>
      <c r="PT627"/>
      <c r="PU627"/>
      <c r="PV627"/>
      <c r="PW627"/>
      <c r="PX627"/>
      <c r="PY627"/>
      <c r="PZ627"/>
      <c r="QA627"/>
      <c r="QB627"/>
      <c r="QC627"/>
      <c r="QD627"/>
      <c r="QE627"/>
      <c r="QF627"/>
      <c r="QG627"/>
      <c r="QH627"/>
      <c r="QI627"/>
      <c r="QJ627"/>
      <c r="QK627"/>
      <c r="QL627"/>
      <c r="QM627"/>
      <c r="QN627"/>
      <c r="QO627"/>
      <c r="QP627"/>
      <c r="QQ627"/>
      <c r="QR627"/>
      <c r="QS627"/>
      <c r="QT627"/>
      <c r="QU627"/>
      <c r="QV627"/>
      <c r="QW627"/>
      <c r="QX627"/>
      <c r="QY627"/>
      <c r="QZ627"/>
      <c r="RA627"/>
      <c r="RB627"/>
      <c r="RC627"/>
      <c r="RD627"/>
      <c r="RE627"/>
      <c r="RF627"/>
      <c r="RG627"/>
      <c r="RH627"/>
      <c r="RI627"/>
      <c r="RJ627"/>
      <c r="RK627"/>
      <c r="RL627"/>
      <c r="RM627"/>
      <c r="RN627"/>
      <c r="RO627"/>
      <c r="RP627"/>
      <c r="RQ627"/>
      <c r="RR627"/>
      <c r="RS627"/>
      <c r="RT627"/>
      <c r="RU627"/>
      <c r="RV627"/>
      <c r="RW627"/>
      <c r="RX627"/>
      <c r="RY627"/>
      <c r="RZ627"/>
      <c r="SA627"/>
      <c r="SB627"/>
      <c r="SC627"/>
      <c r="SD627"/>
      <c r="SE627"/>
      <c r="SF627"/>
      <c r="SG627"/>
      <c r="SH627"/>
      <c r="SI627"/>
      <c r="SJ627"/>
      <c r="SK627"/>
      <c r="SL627"/>
      <c r="SM627"/>
      <c r="SN627"/>
      <c r="SO627"/>
      <c r="SP627"/>
      <c r="SQ627"/>
      <c r="SR627"/>
      <c r="SS627"/>
      <c r="ST627"/>
      <c r="SU627"/>
      <c r="SV627"/>
      <c r="SW627"/>
      <c r="SX627"/>
      <c r="SY627"/>
      <c r="SZ627"/>
      <c r="TA627"/>
      <c r="TB627"/>
      <c r="TC627"/>
      <c r="TD627"/>
      <c r="TE627"/>
      <c r="TF627"/>
      <c r="TG627"/>
      <c r="TH627"/>
      <c r="TI627"/>
      <c r="TJ627"/>
      <c r="TK627"/>
      <c r="TL627"/>
      <c r="TM627"/>
      <c r="TN627"/>
      <c r="TO627"/>
      <c r="TP627"/>
      <c r="TQ627"/>
      <c r="TR627"/>
      <c r="TS627"/>
      <c r="TT627"/>
      <c r="TU627"/>
      <c r="TV627"/>
      <c r="TW627"/>
      <c r="TX627"/>
      <c r="TY627"/>
      <c r="TZ627"/>
      <c r="UA627"/>
      <c r="UB627"/>
      <c r="UC627"/>
      <c r="UD627"/>
      <c r="UE627"/>
      <c r="UF627"/>
      <c r="UG627"/>
      <c r="UH627"/>
      <c r="UI627"/>
      <c r="UJ627"/>
      <c r="UK627"/>
      <c r="UL627"/>
      <c r="UM627"/>
      <c r="UN627"/>
      <c r="UO627"/>
      <c r="UP627"/>
      <c r="UQ627"/>
      <c r="UR627"/>
      <c r="US627"/>
      <c r="UT627"/>
      <c r="UU627"/>
      <c r="UV627"/>
      <c r="UW627"/>
      <c r="UX627"/>
      <c r="UY627"/>
      <c r="UZ627"/>
      <c r="VA627"/>
      <c r="VB627"/>
      <c r="VC627"/>
      <c r="VD627"/>
      <c r="VE627"/>
      <c r="VF627"/>
      <c r="VG627"/>
      <c r="VH627"/>
      <c r="VI627"/>
      <c r="VJ627"/>
      <c r="VK627"/>
      <c r="VL627"/>
      <c r="VM627"/>
      <c r="VN627"/>
      <c r="VO627"/>
      <c r="VP627"/>
      <c r="VQ627"/>
      <c r="VR627"/>
      <c r="VS627"/>
      <c r="VT627"/>
      <c r="VU627"/>
      <c r="VV627"/>
      <c r="VW627"/>
      <c r="VX627"/>
      <c r="VY627"/>
      <c r="VZ627"/>
      <c r="WA627"/>
      <c r="WB627"/>
      <c r="WC627"/>
      <c r="WD627"/>
      <c r="WE627"/>
      <c r="WF627"/>
      <c r="WG627"/>
      <c r="WH627"/>
      <c r="WI627"/>
      <c r="WJ627"/>
      <c r="WK627"/>
      <c r="WL627"/>
      <c r="WM627"/>
      <c r="WN627"/>
      <c r="WO627"/>
      <c r="WP627"/>
      <c r="WQ627"/>
      <c r="WR627"/>
      <c r="WS627"/>
      <c r="WT627"/>
      <c r="WU627"/>
      <c r="WV627"/>
      <c r="WW627"/>
      <c r="WX627"/>
      <c r="WY627"/>
      <c r="WZ627"/>
      <c r="XA627"/>
      <c r="XB627"/>
      <c r="XC627"/>
      <c r="XD627"/>
      <c r="XE627"/>
      <c r="XF627"/>
      <c r="XG627"/>
      <c r="XH627"/>
      <c r="XI627"/>
      <c r="XJ627"/>
      <c r="XK627"/>
      <c r="XL627"/>
      <c r="XM627"/>
      <c r="XN627"/>
      <c r="XO627"/>
      <c r="XP627"/>
      <c r="XQ627"/>
      <c r="XR627"/>
      <c r="XS627"/>
      <c r="XT627"/>
      <c r="XU627"/>
      <c r="XV627"/>
      <c r="XW627"/>
      <c r="XX627"/>
      <c r="XY627"/>
      <c r="XZ627"/>
      <c r="YA627"/>
      <c r="YB627"/>
      <c r="YC627"/>
      <c r="YD627"/>
      <c r="YE627"/>
      <c r="YF627"/>
      <c r="YG627"/>
      <c r="YH627"/>
      <c r="YI627"/>
      <c r="YJ627"/>
      <c r="YK627"/>
      <c r="YL627"/>
      <c r="YM627"/>
      <c r="YN627"/>
      <c r="YO627"/>
      <c r="YP627"/>
      <c r="YQ627"/>
      <c r="YR627"/>
      <c r="YS627"/>
      <c r="YT627"/>
      <c r="YU627"/>
      <c r="YV627"/>
      <c r="YW627"/>
      <c r="YX627"/>
      <c r="YY627"/>
      <c r="YZ627"/>
      <c r="ZA627"/>
      <c r="ZB627"/>
      <c r="ZC627"/>
      <c r="ZD627"/>
      <c r="ZE627"/>
      <c r="ZF627"/>
      <c r="ZG627"/>
      <c r="ZH627"/>
      <c r="ZI627"/>
      <c r="ZJ627"/>
      <c r="ZK627"/>
      <c r="ZL627"/>
      <c r="ZM627"/>
      <c r="ZN627"/>
      <c r="ZO627"/>
      <c r="ZP627"/>
      <c r="ZQ627"/>
      <c r="ZR627"/>
      <c r="ZS627"/>
      <c r="ZT627"/>
      <c r="ZU627"/>
      <c r="ZV627"/>
      <c r="ZW627"/>
      <c r="ZX627"/>
      <c r="ZY627"/>
      <c r="ZZ627"/>
      <c r="AAA627"/>
      <c r="AAB627"/>
      <c r="AAC627"/>
      <c r="AAD627"/>
      <c r="AAE627"/>
      <c r="AAF627"/>
      <c r="AAG627"/>
      <c r="AAH627"/>
      <c r="AAI627"/>
      <c r="AAJ627"/>
      <c r="AAK627"/>
      <c r="AAL627"/>
      <c r="AAM627"/>
      <c r="AAN627"/>
      <c r="AAO627"/>
      <c r="AAP627"/>
      <c r="AAQ627"/>
      <c r="AAR627"/>
      <c r="AAS627"/>
      <c r="AAT627"/>
      <c r="AAU627"/>
      <c r="AAV627"/>
      <c r="AAW627"/>
      <c r="AAX627"/>
      <c r="AAY627"/>
      <c r="AAZ627"/>
      <c r="ABA627"/>
      <c r="ABB627"/>
      <c r="ABC627"/>
      <c r="ABD627"/>
      <c r="ABE627"/>
      <c r="ABF627"/>
      <c r="ABG627"/>
      <c r="ABH627"/>
      <c r="ABI627"/>
      <c r="ABJ627"/>
      <c r="ABK627"/>
      <c r="ABL627"/>
      <c r="ABM627"/>
      <c r="ABN627"/>
      <c r="ABO627"/>
      <c r="ABP627"/>
      <c r="ABQ627"/>
      <c r="ABR627"/>
      <c r="ABS627"/>
      <c r="ABT627"/>
      <c r="ABU627"/>
      <c r="ABV627"/>
      <c r="ABW627"/>
      <c r="ABX627"/>
      <c r="ABY627"/>
      <c r="ABZ627"/>
      <c r="ACA627"/>
      <c r="ACB627"/>
      <c r="ACC627"/>
      <c r="ACD627"/>
      <c r="ACE627"/>
      <c r="ACF627"/>
      <c r="ACG627"/>
      <c r="ACH627"/>
      <c r="ACI627"/>
      <c r="ACJ627"/>
      <c r="ACK627"/>
      <c r="ACL627"/>
      <c r="ACM627"/>
      <c r="ACN627"/>
      <c r="ACO627"/>
      <c r="ACP627"/>
      <c r="ACQ627"/>
      <c r="ACR627"/>
      <c r="ACS627"/>
      <c r="ACT627"/>
      <c r="ACU627"/>
      <c r="ACV627"/>
      <c r="ACW627"/>
      <c r="ACX627"/>
      <c r="ACY627"/>
      <c r="ACZ627"/>
      <c r="ADA627"/>
      <c r="ADB627"/>
      <c r="ADC627"/>
      <c r="ADD627"/>
      <c r="ADE627"/>
      <c r="ADF627"/>
      <c r="ADG627"/>
      <c r="ADH627"/>
      <c r="ADI627"/>
      <c r="ADJ627"/>
      <c r="ADK627"/>
      <c r="ADL627"/>
      <c r="ADM627"/>
      <c r="ADN627"/>
      <c r="ADO627"/>
      <c r="ADP627"/>
      <c r="ADQ627"/>
      <c r="ADR627"/>
      <c r="ADS627"/>
      <c r="ADT627"/>
      <c r="ADU627"/>
      <c r="ADV627"/>
      <c r="ADW627"/>
      <c r="ADX627"/>
      <c r="ADY627"/>
      <c r="ADZ627"/>
      <c r="AEA627"/>
      <c r="AEB627"/>
      <c r="AEC627"/>
      <c r="AED627"/>
      <c r="AEE627"/>
      <c r="AEF627"/>
      <c r="AEG627"/>
      <c r="AEH627"/>
      <c r="AEI627"/>
      <c r="AEJ627"/>
      <c r="AEK627"/>
      <c r="AEL627"/>
      <c r="AEM627"/>
      <c r="AEN627"/>
      <c r="AEO627"/>
      <c r="AEP627"/>
      <c r="AEQ627"/>
      <c r="AER627"/>
      <c r="AES627"/>
      <c r="AET627"/>
      <c r="AEU627"/>
      <c r="AEV627"/>
      <c r="AEW627"/>
      <c r="AEX627"/>
      <c r="AEY627"/>
      <c r="AEZ627"/>
      <c r="AFA627"/>
      <c r="AFB627"/>
      <c r="AFC627"/>
      <c r="AFD627"/>
      <c r="AFE627"/>
      <c r="AFF627"/>
      <c r="AFG627"/>
      <c r="AFH627"/>
      <c r="AFI627"/>
      <c r="AFJ627"/>
      <c r="AFK627"/>
      <c r="AFL627"/>
      <c r="AFM627"/>
      <c r="AFN627"/>
      <c r="AFO627"/>
      <c r="AFP627"/>
      <c r="AFQ627"/>
      <c r="AFR627"/>
      <c r="AFS627"/>
      <c r="AFT627"/>
      <c r="AFU627"/>
      <c r="AFV627"/>
      <c r="AFW627"/>
      <c r="AFX627"/>
      <c r="AFY627"/>
      <c r="AFZ627"/>
      <c r="AGA627"/>
      <c r="AGB627"/>
      <c r="AGC627"/>
      <c r="AGD627"/>
      <c r="AGE627"/>
      <c r="AGF627"/>
      <c r="AGG627"/>
      <c r="AGH627"/>
      <c r="AGI627"/>
      <c r="AGJ627"/>
      <c r="AGK627"/>
      <c r="AGL627"/>
      <c r="AGM627"/>
      <c r="AGN627"/>
      <c r="AGO627"/>
      <c r="AGP627"/>
      <c r="AGQ627"/>
      <c r="AGR627"/>
      <c r="AGS627"/>
      <c r="AGT627"/>
      <c r="AGU627"/>
      <c r="AGV627"/>
      <c r="AGW627"/>
      <c r="AGX627"/>
      <c r="AGY627"/>
      <c r="AGZ627"/>
      <c r="AHA627"/>
      <c r="AHB627"/>
      <c r="AHC627"/>
      <c r="AHD627"/>
      <c r="AHE627"/>
      <c r="AHF627"/>
      <c r="AHG627"/>
      <c r="AHH627"/>
      <c r="AHI627"/>
      <c r="AHJ627"/>
      <c r="AHK627"/>
      <c r="AHL627"/>
      <c r="AHM627"/>
      <c r="AHN627"/>
      <c r="AHO627"/>
      <c r="AHP627"/>
      <c r="AHQ627"/>
      <c r="AHR627"/>
      <c r="AHS627"/>
      <c r="AHT627"/>
      <c r="AHU627"/>
      <c r="AHV627"/>
      <c r="AHW627"/>
      <c r="AHX627"/>
      <c r="AHY627"/>
      <c r="AHZ627"/>
      <c r="AIA627"/>
      <c r="AIB627"/>
      <c r="AIC627"/>
      <c r="AID627"/>
      <c r="AIE627"/>
      <c r="AIF627"/>
      <c r="AIG627"/>
      <c r="AIH627"/>
      <c r="AII627"/>
      <c r="AIJ627"/>
      <c r="AIK627"/>
      <c r="AIL627"/>
      <c r="AIM627"/>
      <c r="AIN627"/>
      <c r="AIO627"/>
      <c r="AIP627"/>
      <c r="AIQ627"/>
      <c r="AIR627"/>
      <c r="AIS627"/>
      <c r="AIT627"/>
      <c r="AIU627"/>
      <c r="AIV627"/>
      <c r="AIW627"/>
      <c r="AIX627"/>
      <c r="AIY627"/>
      <c r="AIZ627"/>
      <c r="AJA627"/>
      <c r="AJB627"/>
      <c r="AJC627"/>
      <c r="AJD627"/>
      <c r="AJE627"/>
      <c r="AJF627"/>
      <c r="AJG627"/>
      <c r="AJH627"/>
      <c r="AJI627"/>
      <c r="AJJ627"/>
      <c r="AJK627"/>
      <c r="AJL627"/>
      <c r="AJM627"/>
      <c r="AJN627"/>
      <c r="AJO627"/>
      <c r="AJP627"/>
      <c r="AJQ627"/>
      <c r="AJR627"/>
      <c r="AJS627"/>
      <c r="AJT627"/>
      <c r="AJU627"/>
      <c r="AJV627"/>
      <c r="AJW627"/>
      <c r="AJX627"/>
      <c r="AJY627"/>
      <c r="AJZ627"/>
      <c r="AKA627"/>
      <c r="AKB627"/>
      <c r="AKC627"/>
      <c r="AKD627"/>
      <c r="AKE627"/>
      <c r="AKF627"/>
      <c r="AKG627"/>
      <c r="AKH627"/>
      <c r="AKI627"/>
      <c r="AKJ627"/>
      <c r="AKK627"/>
      <c r="AKL627"/>
      <c r="AKM627"/>
      <c r="AKN627"/>
      <c r="AKO627"/>
      <c r="AKP627"/>
      <c r="AKQ627"/>
      <c r="AKR627"/>
      <c r="AKS627"/>
      <c r="AKT627"/>
      <c r="AKU627"/>
      <c r="AKV627"/>
      <c r="AKW627"/>
      <c r="AKX627"/>
      <c r="AKY627"/>
      <c r="AKZ627"/>
      <c r="ALA627"/>
      <c r="ALB627"/>
      <c r="ALC627"/>
      <c r="ALD627"/>
      <c r="ALE627"/>
      <c r="ALF627"/>
      <c r="ALG627"/>
      <c r="ALH627"/>
      <c r="ALI627"/>
      <c r="ALJ627"/>
      <c r="ALK627"/>
      <c r="ALL627"/>
      <c r="ALM627"/>
      <c r="ALN627"/>
      <c r="ALO627"/>
      <c r="ALP627"/>
      <c r="ALQ627"/>
      <c r="ALR627"/>
      <c r="ALS627"/>
      <c r="ALT627"/>
      <c r="ALU627"/>
      <c r="ALV627"/>
      <c r="ALW627"/>
      <c r="ALX627"/>
      <c r="ALY627"/>
      <c r="ALZ627"/>
      <c r="AMA627"/>
      <c r="AMB627"/>
      <c r="AMC627"/>
      <c r="AMD627"/>
      <c r="AME627"/>
      <c r="AMF627"/>
      <c r="AMG627"/>
      <c r="AMH627"/>
      <c r="AMI627"/>
      <c r="AMJ627"/>
      <c r="AMK627"/>
      <c r="AML627"/>
      <c r="AMM627"/>
    </row>
    <row r="628" spans="1:1027" ht="15.4" customHeight="1">
      <c r="A628" s="260"/>
      <c r="B628" s="260"/>
      <c r="C628" s="260"/>
      <c r="D628" s="260"/>
      <c r="E628" s="549"/>
      <c r="F628" s="549"/>
      <c r="G628" s="287"/>
      <c r="H628" s="287"/>
      <c r="I628" s="287"/>
      <c r="J628" s="288"/>
      <c r="K628" s="287"/>
      <c r="L628" s="287"/>
      <c r="M628" s="287"/>
      <c r="N628" s="287"/>
      <c r="P628" s="267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  <c r="OG628"/>
      <c r="OH628"/>
      <c r="OI628"/>
      <c r="OJ628"/>
      <c r="OK628"/>
      <c r="OL628"/>
      <c r="OM628"/>
      <c r="ON628"/>
      <c r="OO628"/>
      <c r="OP628"/>
      <c r="OQ628"/>
      <c r="OR628"/>
      <c r="OS628"/>
      <c r="OT628"/>
      <c r="OU628"/>
      <c r="OV628"/>
      <c r="OW628"/>
      <c r="OX628"/>
      <c r="OY628"/>
      <c r="OZ628"/>
      <c r="PA628"/>
      <c r="PB628"/>
      <c r="PC628"/>
      <c r="PD628"/>
      <c r="PE628"/>
      <c r="PF628"/>
      <c r="PG628"/>
      <c r="PH628"/>
      <c r="PI628"/>
      <c r="PJ628"/>
      <c r="PK628"/>
      <c r="PL628"/>
      <c r="PM628"/>
      <c r="PN628"/>
      <c r="PO628"/>
      <c r="PP628"/>
      <c r="PQ628"/>
      <c r="PR628"/>
      <c r="PS628"/>
      <c r="PT628"/>
      <c r="PU628"/>
      <c r="PV628"/>
      <c r="PW628"/>
      <c r="PX628"/>
      <c r="PY628"/>
      <c r="PZ628"/>
      <c r="QA628"/>
      <c r="QB628"/>
      <c r="QC628"/>
      <c r="QD628"/>
      <c r="QE628"/>
      <c r="QF628"/>
      <c r="QG628"/>
      <c r="QH628"/>
      <c r="QI628"/>
      <c r="QJ628"/>
      <c r="QK628"/>
      <c r="QL628"/>
      <c r="QM628"/>
      <c r="QN628"/>
      <c r="QO628"/>
      <c r="QP628"/>
      <c r="QQ628"/>
      <c r="QR628"/>
      <c r="QS628"/>
      <c r="QT628"/>
      <c r="QU628"/>
      <c r="QV628"/>
      <c r="QW628"/>
      <c r="QX628"/>
      <c r="QY628"/>
      <c r="QZ628"/>
      <c r="RA628"/>
      <c r="RB628"/>
      <c r="RC628"/>
      <c r="RD628"/>
      <c r="RE628"/>
      <c r="RF628"/>
      <c r="RG628"/>
      <c r="RH628"/>
      <c r="RI628"/>
      <c r="RJ628"/>
      <c r="RK628"/>
      <c r="RL628"/>
      <c r="RM628"/>
      <c r="RN628"/>
      <c r="RO628"/>
      <c r="RP628"/>
      <c r="RQ628"/>
      <c r="RR628"/>
      <c r="RS628"/>
      <c r="RT628"/>
      <c r="RU628"/>
      <c r="RV628"/>
      <c r="RW628"/>
      <c r="RX628"/>
      <c r="RY628"/>
      <c r="RZ628"/>
      <c r="SA628"/>
      <c r="SB628"/>
      <c r="SC628"/>
      <c r="SD628"/>
      <c r="SE628"/>
      <c r="SF628"/>
      <c r="SG628"/>
      <c r="SH628"/>
      <c r="SI628"/>
      <c r="SJ628"/>
      <c r="SK628"/>
      <c r="SL628"/>
      <c r="SM628"/>
      <c r="SN628"/>
      <c r="SO628"/>
      <c r="SP628"/>
      <c r="SQ628"/>
      <c r="SR628"/>
      <c r="SS628"/>
      <c r="ST628"/>
      <c r="SU628"/>
      <c r="SV628"/>
      <c r="SW628"/>
      <c r="SX628"/>
      <c r="SY628"/>
      <c r="SZ628"/>
      <c r="TA628"/>
      <c r="TB628"/>
      <c r="TC628"/>
      <c r="TD628"/>
      <c r="TE628"/>
      <c r="TF628"/>
      <c r="TG628"/>
      <c r="TH628"/>
      <c r="TI628"/>
      <c r="TJ628"/>
      <c r="TK628"/>
      <c r="TL628"/>
      <c r="TM628"/>
      <c r="TN628"/>
      <c r="TO628"/>
      <c r="TP628"/>
      <c r="TQ628"/>
      <c r="TR628"/>
      <c r="TS628"/>
      <c r="TT628"/>
      <c r="TU628"/>
      <c r="TV628"/>
      <c r="TW628"/>
      <c r="TX628"/>
      <c r="TY628"/>
      <c r="TZ628"/>
      <c r="UA628"/>
      <c r="UB628"/>
      <c r="UC628"/>
      <c r="UD628"/>
      <c r="UE628"/>
      <c r="UF628"/>
      <c r="UG628"/>
      <c r="UH628"/>
      <c r="UI628"/>
      <c r="UJ628"/>
      <c r="UK628"/>
      <c r="UL628"/>
      <c r="UM628"/>
      <c r="UN628"/>
      <c r="UO628"/>
      <c r="UP628"/>
      <c r="UQ628"/>
      <c r="UR628"/>
      <c r="US628"/>
      <c r="UT628"/>
      <c r="UU628"/>
      <c r="UV628"/>
      <c r="UW628"/>
      <c r="UX628"/>
      <c r="UY628"/>
      <c r="UZ628"/>
      <c r="VA628"/>
      <c r="VB628"/>
      <c r="VC628"/>
      <c r="VD628"/>
      <c r="VE628"/>
      <c r="VF628"/>
      <c r="VG628"/>
      <c r="VH628"/>
      <c r="VI628"/>
      <c r="VJ628"/>
      <c r="VK628"/>
      <c r="VL628"/>
      <c r="VM628"/>
      <c r="VN628"/>
      <c r="VO628"/>
      <c r="VP628"/>
      <c r="VQ628"/>
      <c r="VR628"/>
      <c r="VS628"/>
      <c r="VT628"/>
      <c r="VU628"/>
      <c r="VV628"/>
      <c r="VW628"/>
      <c r="VX628"/>
      <c r="VY628"/>
      <c r="VZ628"/>
      <c r="WA628"/>
      <c r="WB628"/>
      <c r="WC628"/>
      <c r="WD628"/>
      <c r="WE628"/>
      <c r="WF628"/>
      <c r="WG628"/>
      <c r="WH628"/>
      <c r="WI628"/>
      <c r="WJ628"/>
      <c r="WK628"/>
      <c r="WL628"/>
      <c r="WM628"/>
      <c r="WN628"/>
      <c r="WO628"/>
      <c r="WP628"/>
      <c r="WQ628"/>
      <c r="WR628"/>
      <c r="WS628"/>
      <c r="WT628"/>
      <c r="WU628"/>
      <c r="WV628"/>
      <c r="WW628"/>
      <c r="WX628"/>
      <c r="WY628"/>
      <c r="WZ628"/>
      <c r="XA628"/>
      <c r="XB628"/>
      <c r="XC628"/>
      <c r="XD628"/>
      <c r="XE628"/>
      <c r="XF628"/>
      <c r="XG628"/>
      <c r="XH628"/>
      <c r="XI628"/>
      <c r="XJ628"/>
      <c r="XK628"/>
      <c r="XL628"/>
      <c r="XM628"/>
      <c r="XN628"/>
      <c r="XO628"/>
      <c r="XP628"/>
      <c r="XQ628"/>
      <c r="XR628"/>
      <c r="XS628"/>
      <c r="XT628"/>
      <c r="XU628"/>
      <c r="XV628"/>
      <c r="XW628"/>
      <c r="XX628"/>
      <c r="XY628"/>
      <c r="XZ628"/>
      <c r="YA628"/>
      <c r="YB628"/>
      <c r="YC628"/>
      <c r="YD628"/>
      <c r="YE628"/>
      <c r="YF628"/>
      <c r="YG628"/>
      <c r="YH628"/>
      <c r="YI628"/>
      <c r="YJ628"/>
      <c r="YK628"/>
      <c r="YL628"/>
      <c r="YM628"/>
      <c r="YN628"/>
      <c r="YO628"/>
      <c r="YP628"/>
      <c r="YQ628"/>
      <c r="YR628"/>
      <c r="YS628"/>
      <c r="YT628"/>
      <c r="YU628"/>
      <c r="YV628"/>
      <c r="YW628"/>
      <c r="YX628"/>
      <c r="YY628"/>
      <c r="YZ628"/>
      <c r="ZA628"/>
      <c r="ZB628"/>
      <c r="ZC628"/>
      <c r="ZD628"/>
      <c r="ZE628"/>
      <c r="ZF628"/>
      <c r="ZG628"/>
      <c r="ZH628"/>
      <c r="ZI628"/>
      <c r="ZJ628"/>
      <c r="ZK628"/>
      <c r="ZL628"/>
      <c r="ZM628"/>
      <c r="ZN628"/>
      <c r="ZO628"/>
      <c r="ZP628"/>
      <c r="ZQ628"/>
      <c r="ZR628"/>
      <c r="ZS628"/>
      <c r="ZT628"/>
      <c r="ZU628"/>
      <c r="ZV628"/>
      <c r="ZW628"/>
      <c r="ZX628"/>
      <c r="ZY628"/>
      <c r="ZZ628"/>
      <c r="AAA628"/>
      <c r="AAB628"/>
      <c r="AAC628"/>
      <c r="AAD628"/>
      <c r="AAE628"/>
      <c r="AAF628"/>
      <c r="AAG628"/>
      <c r="AAH628"/>
      <c r="AAI628"/>
      <c r="AAJ628"/>
      <c r="AAK628"/>
      <c r="AAL628"/>
      <c r="AAM628"/>
      <c r="AAN628"/>
      <c r="AAO628"/>
      <c r="AAP628"/>
      <c r="AAQ628"/>
      <c r="AAR628"/>
      <c r="AAS628"/>
      <c r="AAT628"/>
      <c r="AAU628"/>
      <c r="AAV628"/>
      <c r="AAW628"/>
      <c r="AAX628"/>
      <c r="AAY628"/>
      <c r="AAZ628"/>
      <c r="ABA628"/>
      <c r="ABB628"/>
      <c r="ABC628"/>
      <c r="ABD628"/>
      <c r="ABE628"/>
      <c r="ABF628"/>
      <c r="ABG628"/>
      <c r="ABH628"/>
      <c r="ABI628"/>
      <c r="ABJ628"/>
      <c r="ABK628"/>
      <c r="ABL628"/>
      <c r="ABM628"/>
      <c r="ABN628"/>
      <c r="ABO628"/>
      <c r="ABP628"/>
      <c r="ABQ628"/>
      <c r="ABR628"/>
      <c r="ABS628"/>
      <c r="ABT628"/>
      <c r="ABU628"/>
      <c r="ABV628"/>
      <c r="ABW628"/>
      <c r="ABX628"/>
      <c r="ABY628"/>
      <c r="ABZ628"/>
      <c r="ACA628"/>
      <c r="ACB628"/>
      <c r="ACC628"/>
      <c r="ACD628"/>
      <c r="ACE628"/>
      <c r="ACF628"/>
      <c r="ACG628"/>
      <c r="ACH628"/>
      <c r="ACI628"/>
      <c r="ACJ628"/>
      <c r="ACK628"/>
      <c r="ACL628"/>
      <c r="ACM628"/>
      <c r="ACN628"/>
      <c r="ACO628"/>
      <c r="ACP628"/>
      <c r="ACQ628"/>
      <c r="ACR628"/>
      <c r="ACS628"/>
      <c r="ACT628"/>
      <c r="ACU628"/>
      <c r="ACV628"/>
      <c r="ACW628"/>
      <c r="ACX628"/>
      <c r="ACY628"/>
      <c r="ACZ628"/>
      <c r="ADA628"/>
      <c r="ADB628"/>
      <c r="ADC628"/>
      <c r="ADD628"/>
      <c r="ADE628"/>
      <c r="ADF628"/>
      <c r="ADG628"/>
      <c r="ADH628"/>
      <c r="ADI628"/>
      <c r="ADJ628"/>
      <c r="ADK628"/>
      <c r="ADL628"/>
      <c r="ADM628"/>
      <c r="ADN628"/>
      <c r="ADO628"/>
      <c r="ADP628"/>
      <c r="ADQ628"/>
      <c r="ADR628"/>
      <c r="ADS628"/>
      <c r="ADT628"/>
      <c r="ADU628"/>
      <c r="ADV628"/>
      <c r="ADW628"/>
      <c r="ADX628"/>
      <c r="ADY628"/>
      <c r="ADZ628"/>
      <c r="AEA628"/>
      <c r="AEB628"/>
      <c r="AEC628"/>
      <c r="AED628"/>
      <c r="AEE628"/>
      <c r="AEF628"/>
      <c r="AEG628"/>
      <c r="AEH628"/>
      <c r="AEI628"/>
      <c r="AEJ628"/>
      <c r="AEK628"/>
      <c r="AEL628"/>
      <c r="AEM628"/>
      <c r="AEN628"/>
      <c r="AEO628"/>
      <c r="AEP628"/>
      <c r="AEQ628"/>
      <c r="AER628"/>
      <c r="AES628"/>
      <c r="AET628"/>
      <c r="AEU628"/>
      <c r="AEV628"/>
      <c r="AEW628"/>
      <c r="AEX628"/>
      <c r="AEY628"/>
      <c r="AEZ628"/>
      <c r="AFA628"/>
      <c r="AFB628"/>
      <c r="AFC628"/>
      <c r="AFD628"/>
      <c r="AFE628"/>
      <c r="AFF628"/>
      <c r="AFG628"/>
      <c r="AFH628"/>
      <c r="AFI628"/>
      <c r="AFJ628"/>
      <c r="AFK628"/>
      <c r="AFL628"/>
      <c r="AFM628"/>
      <c r="AFN628"/>
      <c r="AFO628"/>
      <c r="AFP628"/>
      <c r="AFQ628"/>
      <c r="AFR628"/>
      <c r="AFS628"/>
      <c r="AFT628"/>
      <c r="AFU628"/>
      <c r="AFV628"/>
      <c r="AFW628"/>
      <c r="AFX628"/>
      <c r="AFY628"/>
      <c r="AFZ628"/>
      <c r="AGA628"/>
      <c r="AGB628"/>
      <c r="AGC628"/>
      <c r="AGD628"/>
      <c r="AGE628"/>
      <c r="AGF628"/>
      <c r="AGG628"/>
      <c r="AGH628"/>
      <c r="AGI628"/>
      <c r="AGJ628"/>
      <c r="AGK628"/>
      <c r="AGL628"/>
      <c r="AGM628"/>
      <c r="AGN628"/>
      <c r="AGO628"/>
      <c r="AGP628"/>
      <c r="AGQ628"/>
      <c r="AGR628"/>
      <c r="AGS628"/>
      <c r="AGT628"/>
      <c r="AGU628"/>
      <c r="AGV628"/>
      <c r="AGW628"/>
      <c r="AGX628"/>
      <c r="AGY628"/>
      <c r="AGZ628"/>
      <c r="AHA628"/>
      <c r="AHB628"/>
      <c r="AHC628"/>
      <c r="AHD628"/>
      <c r="AHE628"/>
      <c r="AHF628"/>
      <c r="AHG628"/>
      <c r="AHH628"/>
      <c r="AHI628"/>
      <c r="AHJ628"/>
      <c r="AHK628"/>
      <c r="AHL628"/>
      <c r="AHM628"/>
      <c r="AHN628"/>
      <c r="AHO628"/>
      <c r="AHP628"/>
      <c r="AHQ628"/>
      <c r="AHR628"/>
      <c r="AHS628"/>
      <c r="AHT628"/>
      <c r="AHU628"/>
      <c r="AHV628"/>
      <c r="AHW628"/>
      <c r="AHX628"/>
      <c r="AHY628"/>
      <c r="AHZ628"/>
      <c r="AIA628"/>
      <c r="AIB628"/>
      <c r="AIC628"/>
      <c r="AID628"/>
      <c r="AIE628"/>
      <c r="AIF628"/>
      <c r="AIG628"/>
      <c r="AIH628"/>
      <c r="AII628"/>
      <c r="AIJ628"/>
      <c r="AIK628"/>
      <c r="AIL628"/>
      <c r="AIM628"/>
      <c r="AIN628"/>
      <c r="AIO628"/>
      <c r="AIP628"/>
      <c r="AIQ628"/>
      <c r="AIR628"/>
      <c r="AIS628"/>
      <c r="AIT628"/>
      <c r="AIU628"/>
      <c r="AIV628"/>
      <c r="AIW628"/>
      <c r="AIX628"/>
      <c r="AIY628"/>
      <c r="AIZ628"/>
      <c r="AJA628"/>
      <c r="AJB628"/>
      <c r="AJC628"/>
      <c r="AJD628"/>
      <c r="AJE628"/>
      <c r="AJF628"/>
      <c r="AJG628"/>
      <c r="AJH628"/>
      <c r="AJI628"/>
      <c r="AJJ628"/>
      <c r="AJK628"/>
      <c r="AJL628"/>
      <c r="AJM628"/>
      <c r="AJN628"/>
      <c r="AJO628"/>
      <c r="AJP628"/>
      <c r="AJQ628"/>
      <c r="AJR628"/>
      <c r="AJS628"/>
      <c r="AJT628"/>
      <c r="AJU628"/>
      <c r="AJV628"/>
      <c r="AJW628"/>
      <c r="AJX628"/>
      <c r="AJY628"/>
      <c r="AJZ628"/>
      <c r="AKA628"/>
      <c r="AKB628"/>
      <c r="AKC628"/>
      <c r="AKD628"/>
      <c r="AKE628"/>
      <c r="AKF628"/>
      <c r="AKG628"/>
      <c r="AKH628"/>
      <c r="AKI628"/>
      <c r="AKJ628"/>
      <c r="AKK628"/>
      <c r="AKL628"/>
      <c r="AKM628"/>
      <c r="AKN628"/>
      <c r="AKO628"/>
      <c r="AKP628"/>
      <c r="AKQ628"/>
      <c r="AKR628"/>
      <c r="AKS628"/>
      <c r="AKT628"/>
      <c r="AKU628"/>
      <c r="AKV628"/>
      <c r="AKW628"/>
      <c r="AKX628"/>
      <c r="AKY628"/>
      <c r="AKZ628"/>
      <c r="ALA628"/>
      <c r="ALB628"/>
      <c r="ALC628"/>
      <c r="ALD628"/>
      <c r="ALE628"/>
      <c r="ALF628"/>
      <c r="ALG628"/>
      <c r="ALH628"/>
      <c r="ALI628"/>
      <c r="ALJ628"/>
      <c r="ALK628"/>
      <c r="ALL628"/>
      <c r="ALM628"/>
      <c r="ALN628"/>
      <c r="ALO628"/>
      <c r="ALP628"/>
      <c r="ALQ628"/>
      <c r="ALR628"/>
      <c r="ALS628"/>
      <c r="ALT628"/>
      <c r="ALU628"/>
      <c r="ALV628"/>
      <c r="ALW628"/>
      <c r="ALX628"/>
      <c r="ALY628"/>
      <c r="ALZ628"/>
      <c r="AMA628"/>
      <c r="AMB628"/>
      <c r="AMC628"/>
      <c r="AMD628"/>
      <c r="AME628"/>
      <c r="AMF628"/>
      <c r="AMG628"/>
      <c r="AMH628"/>
      <c r="AMI628"/>
      <c r="AMJ628"/>
      <c r="AMK628"/>
      <c r="AML628"/>
      <c r="AMM628"/>
    </row>
    <row r="629" spans="1:1027" ht="17.850000000000001" customHeight="1">
      <c r="A629"/>
      <c r="B629"/>
      <c r="C629"/>
      <c r="D629" s="289"/>
      <c r="E629" s="365" t="s">
        <v>15</v>
      </c>
      <c r="F629" s="365" t="s">
        <v>16</v>
      </c>
      <c r="G629" s="366">
        <f>G630+G635</f>
        <v>118793238.79000001</v>
      </c>
      <c r="H629" s="366">
        <f>H630+H635</f>
        <v>126807466.5</v>
      </c>
      <c r="I629" s="366">
        <f>I630+I635</f>
        <v>62082255.259999998</v>
      </c>
      <c r="K629" s="266">
        <v>81982711.939999998</v>
      </c>
      <c r="L629" s="314"/>
      <c r="M629" s="314"/>
      <c r="N629" s="314"/>
      <c r="P629" s="267">
        <f t="shared" ref="P629:P636" si="75">H629-G629</f>
        <v>8014227.7099999934</v>
      </c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  <c r="LE629"/>
      <c r="LF629"/>
      <c r="LG629"/>
      <c r="LH629"/>
      <c r="LI629"/>
      <c r="LJ629"/>
      <c r="LK629"/>
      <c r="LL629"/>
      <c r="LM629"/>
      <c r="LN629"/>
      <c r="LO629"/>
      <c r="LP629"/>
      <c r="LQ629"/>
      <c r="LR629"/>
      <c r="LS629"/>
      <c r="LT629"/>
      <c r="LU629"/>
      <c r="LV629"/>
      <c r="LW629"/>
      <c r="LX629"/>
      <c r="LY629"/>
      <c r="LZ629"/>
      <c r="MA629"/>
      <c r="MB629"/>
      <c r="MC629"/>
      <c r="MD629"/>
      <c r="ME629"/>
      <c r="MF629"/>
      <c r="MG629"/>
      <c r="MH629"/>
      <c r="MI629"/>
      <c r="MJ629"/>
      <c r="MK629"/>
      <c r="ML629"/>
      <c r="MM629"/>
      <c r="MN629"/>
      <c r="MO629"/>
      <c r="MP629"/>
      <c r="MQ629"/>
      <c r="MR629"/>
      <c r="MS629"/>
      <c r="MT629"/>
      <c r="MU629"/>
      <c r="MV629"/>
      <c r="MW629"/>
      <c r="MX629"/>
      <c r="MY629"/>
      <c r="MZ629"/>
      <c r="NA629"/>
      <c r="NB629"/>
      <c r="NC629"/>
      <c r="ND629"/>
      <c r="NE629"/>
      <c r="NF629"/>
      <c r="NG629"/>
      <c r="NH629"/>
      <c r="NI629"/>
      <c r="NJ629"/>
      <c r="NK629"/>
      <c r="NL629"/>
      <c r="NM629"/>
      <c r="NN629"/>
      <c r="NO629"/>
      <c r="NP629"/>
      <c r="NQ629"/>
      <c r="NR629"/>
      <c r="NS629"/>
      <c r="NT629"/>
      <c r="NU629"/>
      <c r="NV629"/>
      <c r="NW629"/>
      <c r="NX629"/>
      <c r="NY629"/>
      <c r="NZ629"/>
      <c r="OA629"/>
      <c r="OB629"/>
      <c r="OC629"/>
      <c r="OD629"/>
      <c r="OE629"/>
      <c r="OF629"/>
      <c r="OG629"/>
      <c r="OH629"/>
      <c r="OI629"/>
      <c r="OJ629"/>
      <c r="OK629"/>
      <c r="OL629"/>
      <c r="OM629"/>
      <c r="ON629"/>
      <c r="OO629"/>
      <c r="OP629"/>
      <c r="OQ629"/>
      <c r="OR629"/>
      <c r="OS629"/>
      <c r="OT629"/>
      <c r="OU629"/>
      <c r="OV629"/>
      <c r="OW629"/>
      <c r="OX629"/>
      <c r="OY629"/>
      <c r="OZ629"/>
      <c r="PA629"/>
      <c r="PB629"/>
      <c r="PC629"/>
      <c r="PD629"/>
      <c r="PE629"/>
      <c r="PF629"/>
      <c r="PG629"/>
      <c r="PH629"/>
      <c r="PI629"/>
      <c r="PJ629"/>
      <c r="PK629"/>
      <c r="PL629"/>
      <c r="PM629"/>
      <c r="PN629"/>
      <c r="PO629"/>
      <c r="PP629"/>
      <c r="PQ629"/>
      <c r="PR629"/>
      <c r="PS629"/>
      <c r="PT629"/>
      <c r="PU629"/>
      <c r="PV629"/>
      <c r="PW629"/>
      <c r="PX629"/>
      <c r="PY629"/>
      <c r="PZ629"/>
      <c r="QA629"/>
      <c r="QB629"/>
      <c r="QC629"/>
      <c r="QD629"/>
      <c r="QE629"/>
      <c r="QF629"/>
      <c r="QG629"/>
      <c r="QH629"/>
      <c r="QI629"/>
      <c r="QJ629"/>
      <c r="QK629"/>
      <c r="QL629"/>
      <c r="QM629"/>
      <c r="QN629"/>
      <c r="QO629"/>
      <c r="QP629"/>
      <c r="QQ629"/>
      <c r="QR629"/>
      <c r="QS629"/>
      <c r="QT629"/>
      <c r="QU629"/>
      <c r="QV629"/>
      <c r="QW629"/>
      <c r="QX629"/>
      <c r="QY629"/>
      <c r="QZ629"/>
      <c r="RA629"/>
      <c r="RB629"/>
      <c r="RC629"/>
      <c r="RD629"/>
      <c r="RE629"/>
      <c r="RF629"/>
      <c r="RG629"/>
      <c r="RH629"/>
      <c r="RI629"/>
      <c r="RJ629"/>
      <c r="RK629"/>
      <c r="RL629"/>
      <c r="RM629"/>
      <c r="RN629"/>
      <c r="RO629"/>
      <c r="RP629"/>
      <c r="RQ629"/>
      <c r="RR629"/>
      <c r="RS629"/>
      <c r="RT629"/>
      <c r="RU629"/>
      <c r="RV629"/>
      <c r="RW629"/>
      <c r="RX629"/>
      <c r="RY629"/>
      <c r="RZ629"/>
      <c r="SA629"/>
      <c r="SB629"/>
      <c r="SC629"/>
      <c r="SD629"/>
      <c r="SE629"/>
      <c r="SF629"/>
      <c r="SG629"/>
      <c r="SH629"/>
      <c r="SI629"/>
      <c r="SJ629"/>
      <c r="SK629"/>
      <c r="SL629"/>
      <c r="SM629"/>
      <c r="SN629"/>
      <c r="SO629"/>
      <c r="SP629"/>
      <c r="SQ629"/>
      <c r="SR629"/>
      <c r="SS629"/>
      <c r="ST629"/>
      <c r="SU629"/>
      <c r="SV629"/>
      <c r="SW629"/>
      <c r="SX629"/>
      <c r="SY629"/>
      <c r="SZ629"/>
      <c r="TA629"/>
      <c r="TB629"/>
      <c r="TC629"/>
      <c r="TD629"/>
      <c r="TE629"/>
      <c r="TF629"/>
      <c r="TG629"/>
      <c r="TH629"/>
      <c r="TI629"/>
      <c r="TJ629"/>
      <c r="TK629"/>
      <c r="TL629"/>
      <c r="TM629"/>
      <c r="TN629"/>
      <c r="TO629"/>
      <c r="TP629"/>
      <c r="TQ629"/>
      <c r="TR629"/>
      <c r="TS629"/>
      <c r="TT629"/>
      <c r="TU629"/>
      <c r="TV629"/>
      <c r="TW629"/>
      <c r="TX629"/>
      <c r="TY629"/>
      <c r="TZ629"/>
      <c r="UA629"/>
      <c r="UB629"/>
      <c r="UC629"/>
      <c r="UD629"/>
      <c r="UE629"/>
      <c r="UF629"/>
      <c r="UG629"/>
      <c r="UH629"/>
      <c r="UI629"/>
      <c r="UJ629"/>
      <c r="UK629"/>
      <c r="UL629"/>
      <c r="UM629"/>
      <c r="UN629"/>
      <c r="UO629"/>
      <c r="UP629"/>
      <c r="UQ629"/>
      <c r="UR629"/>
      <c r="US629"/>
      <c r="UT629"/>
      <c r="UU629"/>
      <c r="UV629"/>
      <c r="UW629"/>
      <c r="UX629"/>
      <c r="UY629"/>
      <c r="UZ629"/>
      <c r="VA629"/>
      <c r="VB629"/>
      <c r="VC629"/>
      <c r="VD629"/>
      <c r="VE629"/>
      <c r="VF629"/>
      <c r="VG629"/>
      <c r="VH629"/>
      <c r="VI629"/>
      <c r="VJ629"/>
      <c r="VK629"/>
      <c r="VL629"/>
      <c r="VM629"/>
      <c r="VN629"/>
      <c r="VO629"/>
      <c r="VP629"/>
      <c r="VQ629"/>
      <c r="VR629"/>
      <c r="VS629"/>
      <c r="VT629"/>
      <c r="VU629"/>
      <c r="VV629"/>
      <c r="VW629"/>
      <c r="VX629"/>
      <c r="VY629"/>
      <c r="VZ629"/>
      <c r="WA629"/>
      <c r="WB629"/>
      <c r="WC629"/>
      <c r="WD629"/>
      <c r="WE629"/>
      <c r="WF629"/>
      <c r="WG629"/>
      <c r="WH629"/>
      <c r="WI629"/>
      <c r="WJ629"/>
      <c r="WK629"/>
      <c r="WL629"/>
      <c r="WM629"/>
      <c r="WN629"/>
      <c r="WO629"/>
      <c r="WP629"/>
      <c r="WQ629"/>
      <c r="WR629"/>
      <c r="WS629"/>
      <c r="WT629"/>
      <c r="WU629"/>
      <c r="WV629"/>
      <c r="WW629"/>
      <c r="WX629"/>
      <c r="WY629"/>
      <c r="WZ629"/>
      <c r="XA629"/>
      <c r="XB629"/>
      <c r="XC629"/>
      <c r="XD629"/>
      <c r="XE629"/>
      <c r="XF629"/>
      <c r="XG629"/>
      <c r="XH629"/>
      <c r="XI629"/>
      <c r="XJ629"/>
      <c r="XK629"/>
      <c r="XL629"/>
      <c r="XM629"/>
      <c r="XN629"/>
      <c r="XO629"/>
      <c r="XP629"/>
      <c r="XQ629"/>
      <c r="XR629"/>
      <c r="XS629"/>
      <c r="XT629"/>
      <c r="XU629"/>
      <c r="XV629"/>
      <c r="XW629"/>
      <c r="XX629"/>
      <c r="XY629"/>
      <c r="XZ629"/>
      <c r="YA629"/>
      <c r="YB629"/>
      <c r="YC629"/>
      <c r="YD629"/>
      <c r="YE629"/>
      <c r="YF629"/>
      <c r="YG629"/>
      <c r="YH629"/>
      <c r="YI629"/>
      <c r="YJ629"/>
      <c r="YK629"/>
      <c r="YL629"/>
      <c r="YM629"/>
      <c r="YN629"/>
      <c r="YO629"/>
      <c r="YP629"/>
      <c r="YQ629"/>
      <c r="YR629"/>
      <c r="YS629"/>
      <c r="YT629"/>
      <c r="YU629"/>
      <c r="YV629"/>
      <c r="YW629"/>
      <c r="YX629"/>
      <c r="YY629"/>
      <c r="YZ629"/>
      <c r="ZA629"/>
      <c r="ZB629"/>
      <c r="ZC629"/>
      <c r="ZD629"/>
      <c r="ZE629"/>
      <c r="ZF629"/>
      <c r="ZG629"/>
      <c r="ZH629"/>
      <c r="ZI629"/>
      <c r="ZJ629"/>
      <c r="ZK629"/>
      <c r="ZL629"/>
      <c r="ZM629"/>
      <c r="ZN629"/>
      <c r="ZO629"/>
      <c r="ZP629"/>
      <c r="ZQ629"/>
      <c r="ZR629"/>
      <c r="ZS629"/>
      <c r="ZT629"/>
      <c r="ZU629"/>
      <c r="ZV629"/>
      <c r="ZW629"/>
      <c r="ZX629"/>
      <c r="ZY629"/>
      <c r="ZZ629"/>
      <c r="AAA629"/>
      <c r="AAB629"/>
      <c r="AAC629"/>
      <c r="AAD629"/>
      <c r="AAE629"/>
      <c r="AAF629"/>
      <c r="AAG629"/>
      <c r="AAH629"/>
      <c r="AAI629"/>
      <c r="AAJ629"/>
      <c r="AAK629"/>
      <c r="AAL629"/>
      <c r="AAM629"/>
      <c r="AAN629"/>
      <c r="AAO629"/>
      <c r="AAP629"/>
      <c r="AAQ629"/>
      <c r="AAR629"/>
      <c r="AAS629"/>
      <c r="AAT629"/>
      <c r="AAU629"/>
      <c r="AAV629"/>
      <c r="AAW629"/>
      <c r="AAX629"/>
      <c r="AAY629"/>
      <c r="AAZ629"/>
      <c r="ABA629"/>
      <c r="ABB629"/>
      <c r="ABC629"/>
      <c r="ABD629"/>
      <c r="ABE629"/>
      <c r="ABF629"/>
      <c r="ABG629"/>
      <c r="ABH629"/>
      <c r="ABI629"/>
      <c r="ABJ629"/>
      <c r="ABK629"/>
      <c r="ABL629"/>
      <c r="ABM629"/>
      <c r="ABN629"/>
      <c r="ABO629"/>
      <c r="ABP629"/>
      <c r="ABQ629"/>
      <c r="ABR629"/>
      <c r="ABS629"/>
      <c r="ABT629"/>
      <c r="ABU629"/>
      <c r="ABV629"/>
      <c r="ABW629"/>
      <c r="ABX629"/>
      <c r="ABY629"/>
      <c r="ABZ629"/>
      <c r="ACA629"/>
      <c r="ACB629"/>
      <c r="ACC629"/>
      <c r="ACD629"/>
      <c r="ACE629"/>
      <c r="ACF629"/>
      <c r="ACG629"/>
      <c r="ACH629"/>
      <c r="ACI629"/>
      <c r="ACJ629"/>
      <c r="ACK629"/>
      <c r="ACL629"/>
      <c r="ACM629"/>
      <c r="ACN629"/>
      <c r="ACO629"/>
      <c r="ACP629"/>
      <c r="ACQ629"/>
      <c r="ACR629"/>
      <c r="ACS629"/>
      <c r="ACT629"/>
      <c r="ACU629"/>
      <c r="ACV629"/>
      <c r="ACW629"/>
      <c r="ACX629"/>
      <c r="ACY629"/>
      <c r="ACZ629"/>
      <c r="ADA629"/>
      <c r="ADB629"/>
      <c r="ADC629"/>
      <c r="ADD629"/>
      <c r="ADE629"/>
      <c r="ADF629"/>
      <c r="ADG629"/>
      <c r="ADH629"/>
      <c r="ADI629"/>
      <c r="ADJ629"/>
      <c r="ADK629"/>
      <c r="ADL629"/>
      <c r="ADM629"/>
      <c r="ADN629"/>
      <c r="ADO629"/>
      <c r="ADP629"/>
      <c r="ADQ629"/>
      <c r="ADR629"/>
      <c r="ADS629"/>
      <c r="ADT629"/>
      <c r="ADU629"/>
      <c r="ADV629"/>
      <c r="ADW629"/>
      <c r="ADX629"/>
      <c r="ADY629"/>
      <c r="ADZ629"/>
      <c r="AEA629"/>
      <c r="AEB629"/>
      <c r="AEC629"/>
      <c r="AED629"/>
      <c r="AEE629"/>
      <c r="AEF629"/>
      <c r="AEG629"/>
      <c r="AEH629"/>
      <c r="AEI629"/>
      <c r="AEJ629"/>
      <c r="AEK629"/>
      <c r="AEL629"/>
      <c r="AEM629"/>
      <c r="AEN629"/>
      <c r="AEO629"/>
      <c r="AEP629"/>
      <c r="AEQ629"/>
      <c r="AER629"/>
      <c r="AES629"/>
      <c r="AET629"/>
      <c r="AEU629"/>
      <c r="AEV629"/>
      <c r="AEW629"/>
      <c r="AEX629"/>
      <c r="AEY629"/>
      <c r="AEZ629"/>
      <c r="AFA629"/>
      <c r="AFB629"/>
      <c r="AFC629"/>
      <c r="AFD629"/>
      <c r="AFE629"/>
      <c r="AFF629"/>
      <c r="AFG629"/>
      <c r="AFH629"/>
      <c r="AFI629"/>
      <c r="AFJ629"/>
      <c r="AFK629"/>
      <c r="AFL629"/>
      <c r="AFM629"/>
      <c r="AFN629"/>
      <c r="AFO629"/>
      <c r="AFP629"/>
      <c r="AFQ629"/>
      <c r="AFR629"/>
      <c r="AFS629"/>
      <c r="AFT629"/>
      <c r="AFU629"/>
      <c r="AFV629"/>
      <c r="AFW629"/>
      <c r="AFX629"/>
      <c r="AFY629"/>
      <c r="AFZ629"/>
      <c r="AGA629"/>
      <c r="AGB629"/>
      <c r="AGC629"/>
      <c r="AGD629"/>
      <c r="AGE629"/>
      <c r="AGF629"/>
      <c r="AGG629"/>
      <c r="AGH629"/>
      <c r="AGI629"/>
      <c r="AGJ629"/>
      <c r="AGK629"/>
      <c r="AGL629"/>
      <c r="AGM629"/>
      <c r="AGN629"/>
      <c r="AGO629"/>
      <c r="AGP629"/>
      <c r="AGQ629"/>
      <c r="AGR629"/>
      <c r="AGS629"/>
      <c r="AGT629"/>
      <c r="AGU629"/>
      <c r="AGV629"/>
      <c r="AGW629"/>
      <c r="AGX629"/>
      <c r="AGY629"/>
      <c r="AGZ629"/>
      <c r="AHA629"/>
      <c r="AHB629"/>
      <c r="AHC629"/>
      <c r="AHD629"/>
      <c r="AHE629"/>
      <c r="AHF629"/>
      <c r="AHG629"/>
      <c r="AHH629"/>
      <c r="AHI629"/>
      <c r="AHJ629"/>
      <c r="AHK629"/>
      <c r="AHL629"/>
      <c r="AHM629"/>
      <c r="AHN629"/>
      <c r="AHO629"/>
      <c r="AHP629"/>
      <c r="AHQ629"/>
      <c r="AHR629"/>
      <c r="AHS629"/>
      <c r="AHT629"/>
      <c r="AHU629"/>
      <c r="AHV629"/>
      <c r="AHW629"/>
      <c r="AHX629"/>
      <c r="AHY629"/>
      <c r="AHZ629"/>
      <c r="AIA629"/>
      <c r="AIB629"/>
      <c r="AIC629"/>
      <c r="AID629"/>
      <c r="AIE629"/>
      <c r="AIF629"/>
      <c r="AIG629"/>
      <c r="AIH629"/>
      <c r="AII629"/>
      <c r="AIJ629"/>
      <c r="AIK629"/>
      <c r="AIL629"/>
      <c r="AIM629"/>
      <c r="AIN629"/>
      <c r="AIO629"/>
      <c r="AIP629"/>
      <c r="AIQ629"/>
      <c r="AIR629"/>
      <c r="AIS629"/>
      <c r="AIT629"/>
      <c r="AIU629"/>
      <c r="AIV629"/>
      <c r="AIW629"/>
      <c r="AIX629"/>
      <c r="AIY629"/>
      <c r="AIZ629"/>
      <c r="AJA629"/>
      <c r="AJB629"/>
      <c r="AJC629"/>
      <c r="AJD629"/>
      <c r="AJE629"/>
      <c r="AJF629"/>
      <c r="AJG629"/>
      <c r="AJH629"/>
      <c r="AJI629"/>
      <c r="AJJ629"/>
      <c r="AJK629"/>
      <c r="AJL629"/>
      <c r="AJM629"/>
      <c r="AJN629"/>
      <c r="AJO629"/>
      <c r="AJP629"/>
      <c r="AJQ629"/>
      <c r="AJR629"/>
      <c r="AJS629"/>
      <c r="AJT629"/>
      <c r="AJU629"/>
      <c r="AJV629"/>
      <c r="AJW629"/>
      <c r="AJX629"/>
      <c r="AJY629"/>
      <c r="AJZ629"/>
      <c r="AKA629"/>
      <c r="AKB629"/>
      <c r="AKC629"/>
      <c r="AKD629"/>
      <c r="AKE629"/>
      <c r="AKF629"/>
      <c r="AKG629"/>
      <c r="AKH629"/>
      <c r="AKI629"/>
      <c r="AKJ629"/>
      <c r="AKK629"/>
      <c r="AKL629"/>
      <c r="AKM629"/>
      <c r="AKN629"/>
      <c r="AKO629"/>
      <c r="AKP629"/>
      <c r="AKQ629"/>
      <c r="AKR629"/>
      <c r="AKS629"/>
      <c r="AKT629"/>
      <c r="AKU629"/>
      <c r="AKV629"/>
      <c r="AKW629"/>
      <c r="AKX629"/>
      <c r="AKY629"/>
      <c r="AKZ629"/>
      <c r="ALA629"/>
      <c r="ALB629"/>
      <c r="ALC629"/>
      <c r="ALD629"/>
      <c r="ALE629"/>
      <c r="ALF629"/>
      <c r="ALG629"/>
      <c r="ALH629"/>
      <c r="ALI629"/>
      <c r="ALJ629"/>
      <c r="ALK629"/>
      <c r="ALL629"/>
      <c r="ALM629"/>
      <c r="ALN629"/>
      <c r="ALO629"/>
      <c r="ALP629"/>
      <c r="ALQ629"/>
      <c r="ALR629"/>
      <c r="ALS629"/>
      <c r="ALT629"/>
      <c r="ALU629"/>
      <c r="ALV629"/>
      <c r="ALW629"/>
      <c r="ALX629"/>
      <c r="ALY629"/>
      <c r="ALZ629"/>
      <c r="AMA629"/>
      <c r="AMB629"/>
      <c r="AMC629"/>
      <c r="AMD629"/>
      <c r="AME629"/>
      <c r="AMF629"/>
      <c r="AMG629"/>
      <c r="AMH629"/>
      <c r="AMI629"/>
      <c r="AMJ629"/>
      <c r="AMK629"/>
      <c r="AML629"/>
      <c r="AMM629"/>
    </row>
    <row r="630" spans="1:1027" ht="12" customHeight="1">
      <c r="A630"/>
      <c r="B630"/>
      <c r="C630"/>
      <c r="E630" s="290">
        <v>1</v>
      </c>
      <c r="F630" s="290" t="s">
        <v>17</v>
      </c>
      <c r="G630" s="297">
        <f>SUM(G631:G634)</f>
        <v>109390001.59</v>
      </c>
      <c r="H630" s="291">
        <f>SUM(H631:H634)</f>
        <v>113137319.81</v>
      </c>
      <c r="I630" s="291">
        <f>SUM(I631:I634)</f>
        <v>56585726</v>
      </c>
      <c r="J630" s="252">
        <f t="shared" ref="J630:J635" si="76">I630/H630*100</f>
        <v>50.015084408070351</v>
      </c>
      <c r="K630" s="266">
        <f t="shared" ref="K630:K635" si="77">H630-I630</f>
        <v>56551593.810000002</v>
      </c>
      <c r="L630" s="314"/>
      <c r="M630" s="314"/>
      <c r="N630" s="314"/>
      <c r="P630" s="267">
        <f t="shared" si="75"/>
        <v>3747318.2199999988</v>
      </c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  <c r="JB630"/>
      <c r="JC630"/>
      <c r="JD630"/>
      <c r="JE630"/>
      <c r="JF630"/>
      <c r="JG630"/>
      <c r="JH630"/>
      <c r="JI630"/>
      <c r="JJ630"/>
      <c r="JK630"/>
      <c r="JL630"/>
      <c r="JM630"/>
      <c r="JN630"/>
      <c r="JO630"/>
      <c r="JP630"/>
      <c r="JQ630"/>
      <c r="JR630"/>
      <c r="JS630"/>
      <c r="JT630"/>
      <c r="JU630"/>
      <c r="JV630"/>
      <c r="JW630"/>
      <c r="JX630"/>
      <c r="JY630"/>
      <c r="JZ630"/>
      <c r="KA630"/>
      <c r="KB630"/>
      <c r="KC630"/>
      <c r="KD630"/>
      <c r="KE630"/>
      <c r="KF630"/>
      <c r="KG630"/>
      <c r="KH630"/>
      <c r="KI630"/>
      <c r="KJ630"/>
      <c r="KK630"/>
      <c r="KL630"/>
      <c r="KM630"/>
      <c r="KN630"/>
      <c r="KO630"/>
      <c r="KP630"/>
      <c r="KQ630"/>
      <c r="KR630"/>
      <c r="KS630"/>
      <c r="KT630"/>
      <c r="KU630"/>
      <c r="KV630"/>
      <c r="KW630"/>
      <c r="KX630"/>
      <c r="KY630"/>
      <c r="KZ630"/>
      <c r="LA630"/>
      <c r="LB630"/>
      <c r="LC630"/>
      <c r="LD630"/>
      <c r="LE630"/>
      <c r="LF630"/>
      <c r="LG630"/>
      <c r="LH630"/>
      <c r="LI630"/>
      <c r="LJ630"/>
      <c r="LK630"/>
      <c r="LL630"/>
      <c r="LM630"/>
      <c r="LN630"/>
      <c r="LO630"/>
      <c r="LP630"/>
      <c r="LQ630"/>
      <c r="LR630"/>
      <c r="LS630"/>
      <c r="LT630"/>
      <c r="LU630"/>
      <c r="LV630"/>
      <c r="LW630"/>
      <c r="LX630"/>
      <c r="LY630"/>
      <c r="LZ630"/>
      <c r="MA630"/>
      <c r="MB630"/>
      <c r="MC630"/>
      <c r="MD630"/>
      <c r="ME630"/>
      <c r="MF630"/>
      <c r="MG630"/>
      <c r="MH630"/>
      <c r="MI630"/>
      <c r="MJ630"/>
      <c r="MK630"/>
      <c r="ML630"/>
      <c r="MM630"/>
      <c r="MN630"/>
      <c r="MO630"/>
      <c r="MP630"/>
      <c r="MQ630"/>
      <c r="MR630"/>
      <c r="MS630"/>
      <c r="MT630"/>
      <c r="MU630"/>
      <c r="MV630"/>
      <c r="MW630"/>
      <c r="MX630"/>
      <c r="MY630"/>
      <c r="MZ630"/>
      <c r="NA630"/>
      <c r="NB630"/>
      <c r="NC630"/>
      <c r="ND630"/>
      <c r="NE630"/>
      <c r="NF630"/>
      <c r="NG630"/>
      <c r="NH630"/>
      <c r="NI630"/>
      <c r="NJ630"/>
      <c r="NK630"/>
      <c r="NL630"/>
      <c r="NM630"/>
      <c r="NN630"/>
      <c r="NO630"/>
      <c r="NP630"/>
      <c r="NQ630"/>
      <c r="NR630"/>
      <c r="NS630"/>
      <c r="NT630"/>
      <c r="NU630"/>
      <c r="NV630"/>
      <c r="NW630"/>
      <c r="NX630"/>
      <c r="NY630"/>
      <c r="NZ630"/>
      <c r="OA630"/>
      <c r="OB630"/>
      <c r="OC630"/>
      <c r="OD630"/>
      <c r="OE630"/>
      <c r="OF630"/>
      <c r="OG630"/>
      <c r="OH630"/>
      <c r="OI630"/>
      <c r="OJ630"/>
      <c r="OK630"/>
      <c r="OL630"/>
      <c r="OM630"/>
      <c r="ON630"/>
      <c r="OO630"/>
      <c r="OP630"/>
      <c r="OQ630"/>
      <c r="OR630"/>
      <c r="OS630"/>
      <c r="OT630"/>
      <c r="OU630"/>
      <c r="OV630"/>
      <c r="OW630"/>
      <c r="OX630"/>
      <c r="OY630"/>
      <c r="OZ630"/>
      <c r="PA630"/>
      <c r="PB630"/>
      <c r="PC630"/>
      <c r="PD630"/>
      <c r="PE630"/>
      <c r="PF630"/>
      <c r="PG630"/>
      <c r="PH630"/>
      <c r="PI630"/>
      <c r="PJ630"/>
      <c r="PK630"/>
      <c r="PL630"/>
      <c r="PM630"/>
      <c r="PN630"/>
      <c r="PO630"/>
      <c r="PP630"/>
      <c r="PQ630"/>
      <c r="PR630"/>
      <c r="PS630"/>
      <c r="PT630"/>
      <c r="PU630"/>
      <c r="PV630"/>
      <c r="PW630"/>
      <c r="PX630"/>
      <c r="PY630"/>
      <c r="PZ630"/>
      <c r="QA630"/>
      <c r="QB630"/>
      <c r="QC630"/>
      <c r="QD630"/>
      <c r="QE630"/>
      <c r="QF630"/>
      <c r="QG630"/>
      <c r="QH630"/>
      <c r="QI630"/>
      <c r="QJ630"/>
      <c r="QK630"/>
      <c r="QL630"/>
      <c r="QM630"/>
      <c r="QN630"/>
      <c r="QO630"/>
      <c r="QP630"/>
      <c r="QQ630"/>
      <c r="QR630"/>
      <c r="QS630"/>
      <c r="QT630"/>
      <c r="QU630"/>
      <c r="QV630"/>
      <c r="QW630"/>
      <c r="QX630"/>
      <c r="QY630"/>
      <c r="QZ630"/>
      <c r="RA630"/>
      <c r="RB630"/>
      <c r="RC630"/>
      <c r="RD630"/>
      <c r="RE630"/>
      <c r="RF630"/>
      <c r="RG630"/>
      <c r="RH630"/>
      <c r="RI630"/>
      <c r="RJ630"/>
      <c r="RK630"/>
      <c r="RL630"/>
      <c r="RM630"/>
      <c r="RN630"/>
      <c r="RO630"/>
      <c r="RP630"/>
      <c r="RQ630"/>
      <c r="RR630"/>
      <c r="RS630"/>
      <c r="RT630"/>
      <c r="RU630"/>
      <c r="RV630"/>
      <c r="RW630"/>
      <c r="RX630"/>
      <c r="RY630"/>
      <c r="RZ630"/>
      <c r="SA630"/>
      <c r="SB630"/>
      <c r="SC630"/>
      <c r="SD630"/>
      <c r="SE630"/>
      <c r="SF630"/>
      <c r="SG630"/>
      <c r="SH630"/>
      <c r="SI630"/>
      <c r="SJ630"/>
      <c r="SK630"/>
      <c r="SL630"/>
      <c r="SM630"/>
      <c r="SN630"/>
      <c r="SO630"/>
      <c r="SP630"/>
      <c r="SQ630"/>
      <c r="SR630"/>
      <c r="SS630"/>
      <c r="ST630"/>
      <c r="SU630"/>
      <c r="SV630"/>
      <c r="SW630"/>
      <c r="SX630"/>
      <c r="SY630"/>
      <c r="SZ630"/>
      <c r="TA630"/>
      <c r="TB630"/>
      <c r="TC630"/>
      <c r="TD630"/>
      <c r="TE630"/>
      <c r="TF630"/>
      <c r="TG630"/>
      <c r="TH630"/>
      <c r="TI630"/>
      <c r="TJ630"/>
      <c r="TK630"/>
      <c r="TL630"/>
      <c r="TM630"/>
      <c r="TN630"/>
      <c r="TO630"/>
      <c r="TP630"/>
      <c r="TQ630"/>
      <c r="TR630"/>
      <c r="TS630"/>
      <c r="TT630"/>
      <c r="TU630"/>
      <c r="TV630"/>
      <c r="TW630"/>
      <c r="TX630"/>
      <c r="TY630"/>
      <c r="TZ630"/>
      <c r="UA630"/>
      <c r="UB630"/>
      <c r="UC630"/>
      <c r="UD630"/>
      <c r="UE630"/>
      <c r="UF630"/>
      <c r="UG630"/>
      <c r="UH630"/>
      <c r="UI630"/>
      <c r="UJ630"/>
      <c r="UK630"/>
      <c r="UL630"/>
      <c r="UM630"/>
      <c r="UN630"/>
      <c r="UO630"/>
      <c r="UP630"/>
      <c r="UQ630"/>
      <c r="UR630"/>
      <c r="US630"/>
      <c r="UT630"/>
      <c r="UU630"/>
      <c r="UV630"/>
      <c r="UW630"/>
      <c r="UX630"/>
      <c r="UY630"/>
      <c r="UZ630"/>
      <c r="VA630"/>
      <c r="VB630"/>
      <c r="VC630"/>
      <c r="VD630"/>
      <c r="VE630"/>
      <c r="VF630"/>
      <c r="VG630"/>
      <c r="VH630"/>
      <c r="VI630"/>
      <c r="VJ630"/>
      <c r="VK630"/>
      <c r="VL630"/>
      <c r="VM630"/>
      <c r="VN630"/>
      <c r="VO630"/>
      <c r="VP630"/>
      <c r="VQ630"/>
      <c r="VR630"/>
      <c r="VS630"/>
      <c r="VT630"/>
      <c r="VU630"/>
      <c r="VV630"/>
      <c r="VW630"/>
      <c r="VX630"/>
      <c r="VY630"/>
      <c r="VZ630"/>
      <c r="WA630"/>
      <c r="WB630"/>
      <c r="WC630"/>
      <c r="WD630"/>
      <c r="WE630"/>
      <c r="WF630"/>
      <c r="WG630"/>
      <c r="WH630"/>
      <c r="WI630"/>
      <c r="WJ630"/>
      <c r="WK630"/>
      <c r="WL630"/>
      <c r="WM630"/>
      <c r="WN630"/>
      <c r="WO630"/>
      <c r="WP630"/>
      <c r="WQ630"/>
      <c r="WR630"/>
      <c r="WS630"/>
      <c r="WT630"/>
      <c r="WU630"/>
      <c r="WV630"/>
      <c r="WW630"/>
      <c r="WX630"/>
      <c r="WY630"/>
      <c r="WZ630"/>
      <c r="XA630"/>
      <c r="XB630"/>
      <c r="XC630"/>
      <c r="XD630"/>
      <c r="XE630"/>
      <c r="XF630"/>
      <c r="XG630"/>
      <c r="XH630"/>
      <c r="XI630"/>
      <c r="XJ630"/>
      <c r="XK630"/>
      <c r="XL630"/>
      <c r="XM630"/>
      <c r="XN630"/>
      <c r="XO630"/>
      <c r="XP630"/>
      <c r="XQ630"/>
      <c r="XR630"/>
      <c r="XS630"/>
      <c r="XT630"/>
      <c r="XU630"/>
      <c r="XV630"/>
      <c r="XW630"/>
      <c r="XX630"/>
      <c r="XY630"/>
      <c r="XZ630"/>
      <c r="YA630"/>
      <c r="YB630"/>
      <c r="YC630"/>
      <c r="YD630"/>
      <c r="YE630"/>
      <c r="YF630"/>
      <c r="YG630"/>
      <c r="YH630"/>
      <c r="YI630"/>
      <c r="YJ630"/>
      <c r="YK630"/>
      <c r="YL630"/>
      <c r="YM630"/>
      <c r="YN630"/>
      <c r="YO630"/>
      <c r="YP630"/>
      <c r="YQ630"/>
      <c r="YR630"/>
      <c r="YS630"/>
      <c r="YT630"/>
      <c r="YU630"/>
      <c r="YV630"/>
      <c r="YW630"/>
      <c r="YX630"/>
      <c r="YY630"/>
      <c r="YZ630"/>
      <c r="ZA630"/>
      <c r="ZB630"/>
      <c r="ZC630"/>
      <c r="ZD630"/>
      <c r="ZE630"/>
      <c r="ZF630"/>
      <c r="ZG630"/>
      <c r="ZH630"/>
      <c r="ZI630"/>
      <c r="ZJ630"/>
      <c r="ZK630"/>
      <c r="ZL630"/>
      <c r="ZM630"/>
      <c r="ZN630"/>
      <c r="ZO630"/>
      <c r="ZP630"/>
      <c r="ZQ630"/>
      <c r="ZR630"/>
      <c r="ZS630"/>
      <c r="ZT630"/>
      <c r="ZU630"/>
      <c r="ZV630"/>
      <c r="ZW630"/>
      <c r="ZX630"/>
      <c r="ZY630"/>
      <c r="ZZ630"/>
      <c r="AAA630"/>
      <c r="AAB630"/>
      <c r="AAC630"/>
      <c r="AAD630"/>
      <c r="AAE630"/>
      <c r="AAF630"/>
      <c r="AAG630"/>
      <c r="AAH630"/>
      <c r="AAI630"/>
      <c r="AAJ630"/>
      <c r="AAK630"/>
      <c r="AAL630"/>
      <c r="AAM630"/>
      <c r="AAN630"/>
      <c r="AAO630"/>
      <c r="AAP630"/>
      <c r="AAQ630"/>
      <c r="AAR630"/>
      <c r="AAS630"/>
      <c r="AAT630"/>
      <c r="AAU630"/>
      <c r="AAV630"/>
      <c r="AAW630"/>
      <c r="AAX630"/>
      <c r="AAY630"/>
      <c r="AAZ630"/>
      <c r="ABA630"/>
      <c r="ABB630"/>
      <c r="ABC630"/>
      <c r="ABD630"/>
      <c r="ABE630"/>
      <c r="ABF630"/>
      <c r="ABG630"/>
      <c r="ABH630"/>
      <c r="ABI630"/>
      <c r="ABJ630"/>
      <c r="ABK630"/>
      <c r="ABL630"/>
      <c r="ABM630"/>
      <c r="ABN630"/>
      <c r="ABO630"/>
      <c r="ABP630"/>
      <c r="ABQ630"/>
      <c r="ABR630"/>
      <c r="ABS630"/>
      <c r="ABT630"/>
      <c r="ABU630"/>
      <c r="ABV630"/>
      <c r="ABW630"/>
      <c r="ABX630"/>
      <c r="ABY630"/>
      <c r="ABZ630"/>
      <c r="ACA630"/>
      <c r="ACB630"/>
      <c r="ACC630"/>
      <c r="ACD630"/>
      <c r="ACE630"/>
      <c r="ACF630"/>
      <c r="ACG630"/>
      <c r="ACH630"/>
      <c r="ACI630"/>
      <c r="ACJ630"/>
      <c r="ACK630"/>
      <c r="ACL630"/>
      <c r="ACM630"/>
      <c r="ACN630"/>
      <c r="ACO630"/>
      <c r="ACP630"/>
      <c r="ACQ630"/>
      <c r="ACR630"/>
      <c r="ACS630"/>
      <c r="ACT630"/>
      <c r="ACU630"/>
      <c r="ACV630"/>
      <c r="ACW630"/>
      <c r="ACX630"/>
      <c r="ACY630"/>
      <c r="ACZ630"/>
      <c r="ADA630"/>
      <c r="ADB630"/>
      <c r="ADC630"/>
      <c r="ADD630"/>
      <c r="ADE630"/>
      <c r="ADF630"/>
      <c r="ADG630"/>
      <c r="ADH630"/>
      <c r="ADI630"/>
      <c r="ADJ630"/>
      <c r="ADK630"/>
      <c r="ADL630"/>
      <c r="ADM630"/>
      <c r="ADN630"/>
      <c r="ADO630"/>
      <c r="ADP630"/>
      <c r="ADQ630"/>
      <c r="ADR630"/>
      <c r="ADS630"/>
      <c r="ADT630"/>
      <c r="ADU630"/>
      <c r="ADV630"/>
      <c r="ADW630"/>
      <c r="ADX630"/>
      <c r="ADY630"/>
      <c r="ADZ630"/>
      <c r="AEA630"/>
      <c r="AEB630"/>
      <c r="AEC630"/>
      <c r="AED630"/>
      <c r="AEE630"/>
      <c r="AEF630"/>
      <c r="AEG630"/>
      <c r="AEH630"/>
      <c r="AEI630"/>
      <c r="AEJ630"/>
      <c r="AEK630"/>
      <c r="AEL630"/>
      <c r="AEM630"/>
      <c r="AEN630"/>
      <c r="AEO630"/>
      <c r="AEP630"/>
      <c r="AEQ630"/>
      <c r="AER630"/>
      <c r="AES630"/>
      <c r="AET630"/>
      <c r="AEU630"/>
      <c r="AEV630"/>
      <c r="AEW630"/>
      <c r="AEX630"/>
      <c r="AEY630"/>
      <c r="AEZ630"/>
      <c r="AFA630"/>
      <c r="AFB630"/>
      <c r="AFC630"/>
      <c r="AFD630"/>
      <c r="AFE630"/>
      <c r="AFF630"/>
      <c r="AFG630"/>
      <c r="AFH630"/>
      <c r="AFI630"/>
      <c r="AFJ630"/>
      <c r="AFK630"/>
      <c r="AFL630"/>
      <c r="AFM630"/>
      <c r="AFN630"/>
      <c r="AFO630"/>
      <c r="AFP630"/>
      <c r="AFQ630"/>
      <c r="AFR630"/>
      <c r="AFS630"/>
      <c r="AFT630"/>
      <c r="AFU630"/>
      <c r="AFV630"/>
      <c r="AFW630"/>
      <c r="AFX630"/>
      <c r="AFY630"/>
      <c r="AFZ630"/>
      <c r="AGA630"/>
      <c r="AGB630"/>
      <c r="AGC630"/>
      <c r="AGD630"/>
      <c r="AGE630"/>
      <c r="AGF630"/>
      <c r="AGG630"/>
      <c r="AGH630"/>
      <c r="AGI630"/>
      <c r="AGJ630"/>
      <c r="AGK630"/>
      <c r="AGL630"/>
      <c r="AGM630"/>
      <c r="AGN630"/>
      <c r="AGO630"/>
      <c r="AGP630"/>
      <c r="AGQ630"/>
      <c r="AGR630"/>
      <c r="AGS630"/>
      <c r="AGT630"/>
      <c r="AGU630"/>
      <c r="AGV630"/>
      <c r="AGW630"/>
      <c r="AGX630"/>
      <c r="AGY630"/>
      <c r="AGZ630"/>
      <c r="AHA630"/>
      <c r="AHB630"/>
      <c r="AHC630"/>
      <c r="AHD630"/>
      <c r="AHE630"/>
      <c r="AHF630"/>
      <c r="AHG630"/>
      <c r="AHH630"/>
      <c r="AHI630"/>
      <c r="AHJ630"/>
      <c r="AHK630"/>
      <c r="AHL630"/>
      <c r="AHM630"/>
      <c r="AHN630"/>
      <c r="AHO630"/>
      <c r="AHP630"/>
      <c r="AHQ630"/>
      <c r="AHR630"/>
      <c r="AHS630"/>
      <c r="AHT630"/>
      <c r="AHU630"/>
      <c r="AHV630"/>
      <c r="AHW630"/>
      <c r="AHX630"/>
      <c r="AHY630"/>
      <c r="AHZ630"/>
      <c r="AIA630"/>
      <c r="AIB630"/>
      <c r="AIC630"/>
      <c r="AID630"/>
      <c r="AIE630"/>
      <c r="AIF630"/>
      <c r="AIG630"/>
      <c r="AIH630"/>
      <c r="AII630"/>
      <c r="AIJ630"/>
      <c r="AIK630"/>
      <c r="AIL630"/>
      <c r="AIM630"/>
      <c r="AIN630"/>
      <c r="AIO630"/>
      <c r="AIP630"/>
      <c r="AIQ630"/>
      <c r="AIR630"/>
      <c r="AIS630"/>
      <c r="AIT630"/>
      <c r="AIU630"/>
      <c r="AIV630"/>
      <c r="AIW630"/>
      <c r="AIX630"/>
      <c r="AIY630"/>
      <c r="AIZ630"/>
      <c r="AJA630"/>
      <c r="AJB630"/>
      <c r="AJC630"/>
      <c r="AJD630"/>
      <c r="AJE630"/>
      <c r="AJF630"/>
      <c r="AJG630"/>
      <c r="AJH630"/>
      <c r="AJI630"/>
      <c r="AJJ630"/>
      <c r="AJK630"/>
      <c r="AJL630"/>
      <c r="AJM630"/>
      <c r="AJN630"/>
      <c r="AJO630"/>
      <c r="AJP630"/>
      <c r="AJQ630"/>
      <c r="AJR630"/>
      <c r="AJS630"/>
      <c r="AJT630"/>
      <c r="AJU630"/>
      <c r="AJV630"/>
      <c r="AJW630"/>
      <c r="AJX630"/>
      <c r="AJY630"/>
      <c r="AJZ630"/>
      <c r="AKA630"/>
      <c r="AKB630"/>
      <c r="AKC630"/>
      <c r="AKD630"/>
      <c r="AKE630"/>
      <c r="AKF630"/>
      <c r="AKG630"/>
      <c r="AKH630"/>
      <c r="AKI630"/>
      <c r="AKJ630"/>
      <c r="AKK630"/>
      <c r="AKL630"/>
      <c r="AKM630"/>
      <c r="AKN630"/>
      <c r="AKO630"/>
      <c r="AKP630"/>
      <c r="AKQ630"/>
      <c r="AKR630"/>
      <c r="AKS630"/>
      <c r="AKT630"/>
      <c r="AKU630"/>
      <c r="AKV630"/>
      <c r="AKW630"/>
      <c r="AKX630"/>
      <c r="AKY630"/>
      <c r="AKZ630"/>
      <c r="ALA630"/>
      <c r="ALB630"/>
      <c r="ALC630"/>
      <c r="ALD630"/>
      <c r="ALE630"/>
      <c r="ALF630"/>
      <c r="ALG630"/>
      <c r="ALH630"/>
      <c r="ALI630"/>
      <c r="ALJ630"/>
      <c r="ALK630"/>
      <c r="ALL630"/>
      <c r="ALM630"/>
      <c r="ALN630"/>
      <c r="ALO630"/>
      <c r="ALP630"/>
      <c r="ALQ630"/>
      <c r="ALR630"/>
      <c r="ALS630"/>
      <c r="ALT630"/>
      <c r="ALU630"/>
      <c r="ALV630"/>
      <c r="ALW630"/>
      <c r="ALX630"/>
      <c r="ALY630"/>
      <c r="ALZ630"/>
      <c r="AMA630"/>
      <c r="AMB630"/>
      <c r="AMC630"/>
      <c r="AMD630"/>
      <c r="AME630"/>
      <c r="AMF630"/>
      <c r="AMG630"/>
      <c r="AMH630"/>
      <c r="AMI630"/>
      <c r="AMJ630"/>
      <c r="AMK630"/>
      <c r="AML630"/>
      <c r="AMM630"/>
    </row>
    <row r="631" spans="1:1027" ht="12" customHeight="1">
      <c r="A631"/>
      <c r="B631"/>
      <c r="C631"/>
      <c r="E631" s="365" t="s">
        <v>18</v>
      </c>
      <c r="F631" s="365" t="s">
        <v>19</v>
      </c>
      <c r="G631" s="366">
        <f>G645</f>
        <v>38658040</v>
      </c>
      <c r="H631" s="366">
        <f t="shared" ref="H631:I631" si="78">H645</f>
        <v>39309836</v>
      </c>
      <c r="I631" s="366">
        <f t="shared" si="78"/>
        <v>19683280.720000003</v>
      </c>
      <c r="J631" s="252">
        <f t="shared" si="76"/>
        <v>50.072151712869015</v>
      </c>
      <c r="K631" s="266">
        <f t="shared" si="77"/>
        <v>19626555.279999997</v>
      </c>
      <c r="L631" s="314"/>
      <c r="M631" s="314"/>
      <c r="N631" s="314"/>
      <c r="P631" s="267">
        <f>H631-G631</f>
        <v>651796</v>
      </c>
      <c r="R631" s="267" t="e">
        <f>H20+H21+H22+H44+H46+H47+H67+#REF!+#REF!+H87+H88+H89+H90+H104+H105+H106+H107+H109+#REF!+#REF!+#REF!+#REF!+#REF!+#REF!+H119+H125+H130+#REF!+H131+#REF!+#REF!+#REF!+#REF!+#REF!+#REF!+H145+H146+H161+H162+#REF!+#REF!+H191+H192+H193+H194+H196+H214+H215+H216+H222+H218+H223+H224</f>
        <v>#REF!</v>
      </c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  <c r="LE631"/>
      <c r="LF631"/>
      <c r="LG631"/>
      <c r="LH631"/>
      <c r="LI631"/>
      <c r="LJ631"/>
      <c r="LK631"/>
      <c r="LL631"/>
      <c r="LM631"/>
      <c r="LN631"/>
      <c r="LO631"/>
      <c r="LP631"/>
      <c r="LQ631"/>
      <c r="LR631"/>
      <c r="LS631"/>
      <c r="LT631"/>
      <c r="LU631"/>
      <c r="LV631"/>
      <c r="LW631"/>
      <c r="LX631"/>
      <c r="LY631"/>
      <c r="LZ631"/>
      <c r="MA631"/>
      <c r="MB631"/>
      <c r="MC631"/>
      <c r="MD631"/>
      <c r="ME631"/>
      <c r="MF631"/>
      <c r="MG631"/>
      <c r="MH631"/>
      <c r="MI631"/>
      <c r="MJ631"/>
      <c r="MK631"/>
      <c r="ML631"/>
      <c r="MM631"/>
      <c r="MN631"/>
      <c r="MO631"/>
      <c r="MP631"/>
      <c r="MQ631"/>
      <c r="MR631"/>
      <c r="MS631"/>
      <c r="MT631"/>
      <c r="MU631"/>
      <c r="MV631"/>
      <c r="MW631"/>
      <c r="MX631"/>
      <c r="MY631"/>
      <c r="MZ631"/>
      <c r="NA631"/>
      <c r="NB631"/>
      <c r="NC631"/>
      <c r="ND631"/>
      <c r="NE631"/>
      <c r="NF631"/>
      <c r="NG631"/>
      <c r="NH631"/>
      <c r="NI631"/>
      <c r="NJ631"/>
      <c r="NK631"/>
      <c r="NL631"/>
      <c r="NM631"/>
      <c r="NN631"/>
      <c r="NO631"/>
      <c r="NP631"/>
      <c r="NQ631"/>
      <c r="NR631"/>
      <c r="NS631"/>
      <c r="NT631"/>
      <c r="NU631"/>
      <c r="NV631"/>
      <c r="NW631"/>
      <c r="NX631"/>
      <c r="NY631"/>
      <c r="NZ631"/>
      <c r="OA631"/>
      <c r="OB631"/>
      <c r="OC631"/>
      <c r="OD631"/>
      <c r="OE631"/>
      <c r="OF631"/>
      <c r="OG631"/>
      <c r="OH631"/>
      <c r="OI631"/>
      <c r="OJ631"/>
      <c r="OK631"/>
      <c r="OL631"/>
      <c r="OM631"/>
      <c r="ON631"/>
      <c r="OO631"/>
      <c r="OP631"/>
      <c r="OQ631"/>
      <c r="OR631"/>
      <c r="OS631"/>
      <c r="OT631"/>
      <c r="OU631"/>
      <c r="OV631"/>
      <c r="OW631"/>
      <c r="OX631"/>
      <c r="OY631"/>
      <c r="OZ631"/>
      <c r="PA631"/>
      <c r="PB631"/>
      <c r="PC631"/>
      <c r="PD631"/>
      <c r="PE631"/>
      <c r="PF631"/>
      <c r="PG631"/>
      <c r="PH631"/>
      <c r="PI631"/>
      <c r="PJ631"/>
      <c r="PK631"/>
      <c r="PL631"/>
      <c r="PM631"/>
      <c r="PN631"/>
      <c r="PO631"/>
      <c r="PP631"/>
      <c r="PQ631"/>
      <c r="PR631"/>
      <c r="PS631"/>
      <c r="PT631"/>
      <c r="PU631"/>
      <c r="PV631"/>
      <c r="PW631"/>
      <c r="PX631"/>
      <c r="PY631"/>
      <c r="PZ631"/>
      <c r="QA631"/>
      <c r="QB631"/>
      <c r="QC631"/>
      <c r="QD631"/>
      <c r="QE631"/>
      <c r="QF631"/>
      <c r="QG631"/>
      <c r="QH631"/>
      <c r="QI631"/>
      <c r="QJ631"/>
      <c r="QK631"/>
      <c r="QL631"/>
      <c r="QM631"/>
      <c r="QN631"/>
      <c r="QO631"/>
      <c r="QP631"/>
      <c r="QQ631"/>
      <c r="QR631"/>
      <c r="QS631"/>
      <c r="QT631"/>
      <c r="QU631"/>
      <c r="QV631"/>
      <c r="QW631"/>
      <c r="QX631"/>
      <c r="QY631"/>
      <c r="QZ631"/>
      <c r="RA631"/>
      <c r="RB631"/>
      <c r="RC631"/>
      <c r="RD631"/>
      <c r="RE631"/>
      <c r="RF631"/>
      <c r="RG631"/>
      <c r="RH631"/>
      <c r="RI631"/>
      <c r="RJ631"/>
      <c r="RK631"/>
      <c r="RL631"/>
      <c r="RM631"/>
      <c r="RN631"/>
      <c r="RO631"/>
      <c r="RP631"/>
      <c r="RQ631"/>
      <c r="RR631"/>
      <c r="RS631"/>
      <c r="RT631"/>
      <c r="RU631"/>
      <c r="RV631"/>
      <c r="RW631"/>
      <c r="RX631"/>
      <c r="RY631"/>
      <c r="RZ631"/>
      <c r="SA631"/>
      <c r="SB631"/>
      <c r="SC631"/>
      <c r="SD631"/>
      <c r="SE631"/>
      <c r="SF631"/>
      <c r="SG631"/>
      <c r="SH631"/>
      <c r="SI631"/>
      <c r="SJ631"/>
      <c r="SK631"/>
      <c r="SL631"/>
      <c r="SM631"/>
      <c r="SN631"/>
      <c r="SO631"/>
      <c r="SP631"/>
      <c r="SQ631"/>
      <c r="SR631"/>
      <c r="SS631"/>
      <c r="ST631"/>
      <c r="SU631"/>
      <c r="SV631"/>
      <c r="SW631"/>
      <c r="SX631"/>
      <c r="SY631"/>
      <c r="SZ631"/>
      <c r="TA631"/>
      <c r="TB631"/>
      <c r="TC631"/>
      <c r="TD631"/>
      <c r="TE631"/>
      <c r="TF631"/>
      <c r="TG631"/>
      <c r="TH631"/>
      <c r="TI631"/>
      <c r="TJ631"/>
      <c r="TK631"/>
      <c r="TL631"/>
      <c r="TM631"/>
      <c r="TN631"/>
      <c r="TO631"/>
      <c r="TP631"/>
      <c r="TQ631"/>
      <c r="TR631"/>
      <c r="TS631"/>
      <c r="TT631"/>
      <c r="TU631"/>
      <c r="TV631"/>
      <c r="TW631"/>
      <c r="TX631"/>
      <c r="TY631"/>
      <c r="TZ631"/>
      <c r="UA631"/>
      <c r="UB631"/>
      <c r="UC631"/>
      <c r="UD631"/>
      <c r="UE631"/>
      <c r="UF631"/>
      <c r="UG631"/>
      <c r="UH631"/>
      <c r="UI631"/>
      <c r="UJ631"/>
      <c r="UK631"/>
      <c r="UL631"/>
      <c r="UM631"/>
      <c r="UN631"/>
      <c r="UO631"/>
      <c r="UP631"/>
      <c r="UQ631"/>
      <c r="UR631"/>
      <c r="US631"/>
      <c r="UT631"/>
      <c r="UU631"/>
      <c r="UV631"/>
      <c r="UW631"/>
      <c r="UX631"/>
      <c r="UY631"/>
      <c r="UZ631"/>
      <c r="VA631"/>
      <c r="VB631"/>
      <c r="VC631"/>
      <c r="VD631"/>
      <c r="VE631"/>
      <c r="VF631"/>
      <c r="VG631"/>
      <c r="VH631"/>
      <c r="VI631"/>
      <c r="VJ631"/>
      <c r="VK631"/>
      <c r="VL631"/>
      <c r="VM631"/>
      <c r="VN631"/>
      <c r="VO631"/>
      <c r="VP631"/>
      <c r="VQ631"/>
      <c r="VR631"/>
      <c r="VS631"/>
      <c r="VT631"/>
      <c r="VU631"/>
      <c r="VV631"/>
      <c r="VW631"/>
      <c r="VX631"/>
      <c r="VY631"/>
      <c r="VZ631"/>
      <c r="WA631"/>
      <c r="WB631"/>
      <c r="WC631"/>
      <c r="WD631"/>
      <c r="WE631"/>
      <c r="WF631"/>
      <c r="WG631"/>
      <c r="WH631"/>
      <c r="WI631"/>
      <c r="WJ631"/>
      <c r="WK631"/>
      <c r="WL631"/>
      <c r="WM631"/>
      <c r="WN631"/>
      <c r="WO631"/>
      <c r="WP631"/>
      <c r="WQ631"/>
      <c r="WR631"/>
      <c r="WS631"/>
      <c r="WT631"/>
      <c r="WU631"/>
      <c r="WV631"/>
      <c r="WW631"/>
      <c r="WX631"/>
      <c r="WY631"/>
      <c r="WZ631"/>
      <c r="XA631"/>
      <c r="XB631"/>
      <c r="XC631"/>
      <c r="XD631"/>
      <c r="XE631"/>
      <c r="XF631"/>
      <c r="XG631"/>
      <c r="XH631"/>
      <c r="XI631"/>
      <c r="XJ631"/>
      <c r="XK631"/>
      <c r="XL631"/>
      <c r="XM631"/>
      <c r="XN631"/>
      <c r="XO631"/>
      <c r="XP631"/>
      <c r="XQ631"/>
      <c r="XR631"/>
      <c r="XS631"/>
      <c r="XT631"/>
      <c r="XU631"/>
      <c r="XV631"/>
      <c r="XW631"/>
      <c r="XX631"/>
      <c r="XY631"/>
      <c r="XZ631"/>
      <c r="YA631"/>
      <c r="YB631"/>
      <c r="YC631"/>
      <c r="YD631"/>
      <c r="YE631"/>
      <c r="YF631"/>
      <c r="YG631"/>
      <c r="YH631"/>
      <c r="YI631"/>
      <c r="YJ631"/>
      <c r="YK631"/>
      <c r="YL631"/>
      <c r="YM631"/>
      <c r="YN631"/>
      <c r="YO631"/>
      <c r="YP631"/>
      <c r="YQ631"/>
      <c r="YR631"/>
      <c r="YS631"/>
      <c r="YT631"/>
      <c r="YU631"/>
      <c r="YV631"/>
      <c r="YW631"/>
      <c r="YX631"/>
      <c r="YY631"/>
      <c r="YZ631"/>
      <c r="ZA631"/>
      <c r="ZB631"/>
      <c r="ZC631"/>
      <c r="ZD631"/>
      <c r="ZE631"/>
      <c r="ZF631"/>
      <c r="ZG631"/>
      <c r="ZH631"/>
      <c r="ZI631"/>
      <c r="ZJ631"/>
      <c r="ZK631"/>
      <c r="ZL631"/>
      <c r="ZM631"/>
      <c r="ZN631"/>
      <c r="ZO631"/>
      <c r="ZP631"/>
      <c r="ZQ631"/>
      <c r="ZR631"/>
      <c r="ZS631"/>
      <c r="ZT631"/>
      <c r="ZU631"/>
      <c r="ZV631"/>
      <c r="ZW631"/>
      <c r="ZX631"/>
      <c r="ZY631"/>
      <c r="ZZ631"/>
      <c r="AAA631"/>
      <c r="AAB631"/>
      <c r="AAC631"/>
      <c r="AAD631"/>
      <c r="AAE631"/>
      <c r="AAF631"/>
      <c r="AAG631"/>
      <c r="AAH631"/>
      <c r="AAI631"/>
      <c r="AAJ631"/>
      <c r="AAK631"/>
      <c r="AAL631"/>
      <c r="AAM631"/>
      <c r="AAN631"/>
      <c r="AAO631"/>
      <c r="AAP631"/>
      <c r="AAQ631"/>
      <c r="AAR631"/>
      <c r="AAS631"/>
      <c r="AAT631"/>
      <c r="AAU631"/>
      <c r="AAV631"/>
      <c r="AAW631"/>
      <c r="AAX631"/>
      <c r="AAY631"/>
      <c r="AAZ631"/>
      <c r="ABA631"/>
      <c r="ABB631"/>
      <c r="ABC631"/>
      <c r="ABD631"/>
      <c r="ABE631"/>
      <c r="ABF631"/>
      <c r="ABG631"/>
      <c r="ABH631"/>
      <c r="ABI631"/>
      <c r="ABJ631"/>
      <c r="ABK631"/>
      <c r="ABL631"/>
      <c r="ABM631"/>
      <c r="ABN631"/>
      <c r="ABO631"/>
      <c r="ABP631"/>
      <c r="ABQ631"/>
      <c r="ABR631"/>
      <c r="ABS631"/>
      <c r="ABT631"/>
      <c r="ABU631"/>
      <c r="ABV631"/>
      <c r="ABW631"/>
      <c r="ABX631"/>
      <c r="ABY631"/>
      <c r="ABZ631"/>
      <c r="ACA631"/>
      <c r="ACB631"/>
      <c r="ACC631"/>
      <c r="ACD631"/>
      <c r="ACE631"/>
      <c r="ACF631"/>
      <c r="ACG631"/>
      <c r="ACH631"/>
      <c r="ACI631"/>
      <c r="ACJ631"/>
      <c r="ACK631"/>
      <c r="ACL631"/>
      <c r="ACM631"/>
      <c r="ACN631"/>
      <c r="ACO631"/>
      <c r="ACP631"/>
      <c r="ACQ631"/>
      <c r="ACR631"/>
      <c r="ACS631"/>
      <c r="ACT631"/>
      <c r="ACU631"/>
      <c r="ACV631"/>
      <c r="ACW631"/>
      <c r="ACX631"/>
      <c r="ACY631"/>
      <c r="ACZ631"/>
      <c r="ADA631"/>
      <c r="ADB631"/>
      <c r="ADC631"/>
      <c r="ADD631"/>
      <c r="ADE631"/>
      <c r="ADF631"/>
      <c r="ADG631"/>
      <c r="ADH631"/>
      <c r="ADI631"/>
      <c r="ADJ631"/>
      <c r="ADK631"/>
      <c r="ADL631"/>
      <c r="ADM631"/>
      <c r="ADN631"/>
      <c r="ADO631"/>
      <c r="ADP631"/>
      <c r="ADQ631"/>
      <c r="ADR631"/>
      <c r="ADS631"/>
      <c r="ADT631"/>
      <c r="ADU631"/>
      <c r="ADV631"/>
      <c r="ADW631"/>
      <c r="ADX631"/>
      <c r="ADY631"/>
      <c r="ADZ631"/>
      <c r="AEA631"/>
      <c r="AEB631"/>
      <c r="AEC631"/>
      <c r="AED631"/>
      <c r="AEE631"/>
      <c r="AEF631"/>
      <c r="AEG631"/>
      <c r="AEH631"/>
      <c r="AEI631"/>
      <c r="AEJ631"/>
      <c r="AEK631"/>
      <c r="AEL631"/>
      <c r="AEM631"/>
      <c r="AEN631"/>
      <c r="AEO631"/>
      <c r="AEP631"/>
      <c r="AEQ631"/>
      <c r="AER631"/>
      <c r="AES631"/>
      <c r="AET631"/>
      <c r="AEU631"/>
      <c r="AEV631"/>
      <c r="AEW631"/>
      <c r="AEX631"/>
      <c r="AEY631"/>
      <c r="AEZ631"/>
      <c r="AFA631"/>
      <c r="AFB631"/>
      <c r="AFC631"/>
      <c r="AFD631"/>
      <c r="AFE631"/>
      <c r="AFF631"/>
      <c r="AFG631"/>
      <c r="AFH631"/>
      <c r="AFI631"/>
      <c r="AFJ631"/>
      <c r="AFK631"/>
      <c r="AFL631"/>
      <c r="AFM631"/>
      <c r="AFN631"/>
      <c r="AFO631"/>
      <c r="AFP631"/>
      <c r="AFQ631"/>
      <c r="AFR631"/>
      <c r="AFS631"/>
      <c r="AFT631"/>
      <c r="AFU631"/>
      <c r="AFV631"/>
      <c r="AFW631"/>
      <c r="AFX631"/>
      <c r="AFY631"/>
      <c r="AFZ631"/>
      <c r="AGA631"/>
      <c r="AGB631"/>
      <c r="AGC631"/>
      <c r="AGD631"/>
      <c r="AGE631"/>
      <c r="AGF631"/>
      <c r="AGG631"/>
      <c r="AGH631"/>
      <c r="AGI631"/>
      <c r="AGJ631"/>
      <c r="AGK631"/>
      <c r="AGL631"/>
      <c r="AGM631"/>
      <c r="AGN631"/>
      <c r="AGO631"/>
      <c r="AGP631"/>
      <c r="AGQ631"/>
      <c r="AGR631"/>
      <c r="AGS631"/>
      <c r="AGT631"/>
      <c r="AGU631"/>
      <c r="AGV631"/>
      <c r="AGW631"/>
      <c r="AGX631"/>
      <c r="AGY631"/>
      <c r="AGZ631"/>
      <c r="AHA631"/>
      <c r="AHB631"/>
      <c r="AHC631"/>
      <c r="AHD631"/>
      <c r="AHE631"/>
      <c r="AHF631"/>
      <c r="AHG631"/>
      <c r="AHH631"/>
      <c r="AHI631"/>
      <c r="AHJ631"/>
      <c r="AHK631"/>
      <c r="AHL631"/>
      <c r="AHM631"/>
      <c r="AHN631"/>
      <c r="AHO631"/>
      <c r="AHP631"/>
      <c r="AHQ631"/>
      <c r="AHR631"/>
      <c r="AHS631"/>
      <c r="AHT631"/>
      <c r="AHU631"/>
      <c r="AHV631"/>
      <c r="AHW631"/>
      <c r="AHX631"/>
      <c r="AHY631"/>
      <c r="AHZ631"/>
      <c r="AIA631"/>
      <c r="AIB631"/>
      <c r="AIC631"/>
      <c r="AID631"/>
      <c r="AIE631"/>
      <c r="AIF631"/>
      <c r="AIG631"/>
      <c r="AIH631"/>
      <c r="AII631"/>
      <c r="AIJ631"/>
      <c r="AIK631"/>
      <c r="AIL631"/>
      <c r="AIM631"/>
      <c r="AIN631"/>
      <c r="AIO631"/>
      <c r="AIP631"/>
      <c r="AIQ631"/>
      <c r="AIR631"/>
      <c r="AIS631"/>
      <c r="AIT631"/>
      <c r="AIU631"/>
      <c r="AIV631"/>
      <c r="AIW631"/>
      <c r="AIX631"/>
      <c r="AIY631"/>
      <c r="AIZ631"/>
      <c r="AJA631"/>
      <c r="AJB631"/>
      <c r="AJC631"/>
      <c r="AJD631"/>
      <c r="AJE631"/>
      <c r="AJF631"/>
      <c r="AJG631"/>
      <c r="AJH631"/>
      <c r="AJI631"/>
      <c r="AJJ631"/>
      <c r="AJK631"/>
      <c r="AJL631"/>
      <c r="AJM631"/>
      <c r="AJN631"/>
      <c r="AJO631"/>
      <c r="AJP631"/>
      <c r="AJQ631"/>
      <c r="AJR631"/>
      <c r="AJS631"/>
      <c r="AJT631"/>
      <c r="AJU631"/>
      <c r="AJV631"/>
      <c r="AJW631"/>
      <c r="AJX631"/>
      <c r="AJY631"/>
      <c r="AJZ631"/>
      <c r="AKA631"/>
      <c r="AKB631"/>
      <c r="AKC631"/>
      <c r="AKD631"/>
      <c r="AKE631"/>
      <c r="AKF631"/>
      <c r="AKG631"/>
      <c r="AKH631"/>
      <c r="AKI631"/>
      <c r="AKJ631"/>
      <c r="AKK631"/>
      <c r="AKL631"/>
      <c r="AKM631"/>
      <c r="AKN631"/>
      <c r="AKO631"/>
      <c r="AKP631"/>
      <c r="AKQ631"/>
      <c r="AKR631"/>
      <c r="AKS631"/>
      <c r="AKT631"/>
      <c r="AKU631"/>
      <c r="AKV631"/>
      <c r="AKW631"/>
      <c r="AKX631"/>
      <c r="AKY631"/>
      <c r="AKZ631"/>
      <c r="ALA631"/>
      <c r="ALB631"/>
      <c r="ALC631"/>
      <c r="ALD631"/>
      <c r="ALE631"/>
      <c r="ALF631"/>
      <c r="ALG631"/>
      <c r="ALH631"/>
      <c r="ALI631"/>
      <c r="ALJ631"/>
      <c r="ALK631"/>
      <c r="ALL631"/>
      <c r="ALM631"/>
      <c r="ALN631"/>
      <c r="ALO631"/>
      <c r="ALP631"/>
      <c r="ALQ631"/>
      <c r="ALR631"/>
      <c r="ALS631"/>
      <c r="ALT631"/>
      <c r="ALU631"/>
      <c r="ALV631"/>
      <c r="ALW631"/>
      <c r="ALX631"/>
      <c r="ALY631"/>
      <c r="ALZ631"/>
      <c r="AMA631"/>
      <c r="AMB631"/>
      <c r="AMC631"/>
      <c r="AMD631"/>
      <c r="AME631"/>
      <c r="AMF631"/>
      <c r="AMG631"/>
      <c r="AMH631"/>
      <c r="AMI631"/>
      <c r="AMJ631"/>
      <c r="AMK631"/>
      <c r="AML631"/>
      <c r="AMM631"/>
    </row>
    <row r="632" spans="1:1027" ht="12" customHeight="1">
      <c r="A632"/>
      <c r="B632"/>
      <c r="C632"/>
      <c r="E632" s="365" t="s">
        <v>20</v>
      </c>
      <c r="F632" s="365" t="s">
        <v>21</v>
      </c>
      <c r="G632" s="366">
        <f>G227+G251+G276+G332+G334+G357+G365+G541+G565+G567+G569+G571+G602+G298+G530+G252+G253+G39+G40+G96+G197+G277+G278+G323+G324+G333+G358+G424+G428+G429+G430+G518+G573+G574+G575+G603+G604+G335</f>
        <v>11743211</v>
      </c>
      <c r="H632" s="366">
        <f t="shared" ref="H632:I632" si="79">H227+H251+H276+H332+H334+H357+H365+H541+H565+H567+H569+H571+H602+H298+H530+H252+H253+H39+H40+H96+H197+H277+H278+H323+H324+H333+H358+H424+H428+H429+H430+H518+H573+H574+H575+H603+H604+H335</f>
        <v>12923588.01</v>
      </c>
      <c r="I632" s="366">
        <f t="shared" si="79"/>
        <v>6724230.9199999999</v>
      </c>
      <c r="J632" s="252">
        <f t="shared" si="76"/>
        <v>52.030681532070908</v>
      </c>
      <c r="K632" s="266">
        <f t="shared" si="77"/>
        <v>6199357.0899999999</v>
      </c>
      <c r="L632" s="314"/>
      <c r="M632" s="314"/>
      <c r="N632" s="314"/>
      <c r="P632" s="267">
        <f t="shared" si="75"/>
        <v>1180377.0099999998</v>
      </c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  <c r="OG632"/>
      <c r="OH632"/>
      <c r="OI632"/>
      <c r="OJ632"/>
      <c r="OK632"/>
      <c r="OL632"/>
      <c r="OM632"/>
      <c r="ON632"/>
      <c r="OO632"/>
      <c r="OP632"/>
      <c r="OQ632"/>
      <c r="OR632"/>
      <c r="OS632"/>
      <c r="OT632"/>
      <c r="OU632"/>
      <c r="OV632"/>
      <c r="OW632"/>
      <c r="OX632"/>
      <c r="OY632"/>
      <c r="OZ632"/>
      <c r="PA632"/>
      <c r="PB632"/>
      <c r="PC632"/>
      <c r="PD632"/>
      <c r="PE632"/>
      <c r="PF632"/>
      <c r="PG632"/>
      <c r="PH632"/>
      <c r="PI632"/>
      <c r="PJ632"/>
      <c r="PK632"/>
      <c r="PL632"/>
      <c r="PM632"/>
      <c r="PN632"/>
      <c r="PO632"/>
      <c r="PP632"/>
      <c r="PQ632"/>
      <c r="PR632"/>
      <c r="PS632"/>
      <c r="PT632"/>
      <c r="PU632"/>
      <c r="PV632"/>
      <c r="PW632"/>
      <c r="PX632"/>
      <c r="PY632"/>
      <c r="PZ632"/>
      <c r="QA632"/>
      <c r="QB632"/>
      <c r="QC632"/>
      <c r="QD632"/>
      <c r="QE632"/>
      <c r="QF632"/>
      <c r="QG632"/>
      <c r="QH632"/>
      <c r="QI632"/>
      <c r="QJ632"/>
      <c r="QK632"/>
      <c r="QL632"/>
      <c r="QM632"/>
      <c r="QN632"/>
      <c r="QO632"/>
      <c r="QP632"/>
      <c r="QQ632"/>
      <c r="QR632"/>
      <c r="QS632"/>
      <c r="QT632"/>
      <c r="QU632"/>
      <c r="QV632"/>
      <c r="QW632"/>
      <c r="QX632"/>
      <c r="QY632"/>
      <c r="QZ632"/>
      <c r="RA632"/>
      <c r="RB632"/>
      <c r="RC632"/>
      <c r="RD632"/>
      <c r="RE632"/>
      <c r="RF632"/>
      <c r="RG632"/>
      <c r="RH632"/>
      <c r="RI632"/>
      <c r="RJ632"/>
      <c r="RK632"/>
      <c r="RL632"/>
      <c r="RM632"/>
      <c r="RN632"/>
      <c r="RO632"/>
      <c r="RP632"/>
      <c r="RQ632"/>
      <c r="RR632"/>
      <c r="RS632"/>
      <c r="RT632"/>
      <c r="RU632"/>
      <c r="RV632"/>
      <c r="RW632"/>
      <c r="RX632"/>
      <c r="RY632"/>
      <c r="RZ632"/>
      <c r="SA632"/>
      <c r="SB632"/>
      <c r="SC632"/>
      <c r="SD632"/>
      <c r="SE632"/>
      <c r="SF632"/>
      <c r="SG632"/>
      <c r="SH632"/>
      <c r="SI632"/>
      <c r="SJ632"/>
      <c r="SK632"/>
      <c r="SL632"/>
      <c r="SM632"/>
      <c r="SN632"/>
      <c r="SO632"/>
      <c r="SP632"/>
      <c r="SQ632"/>
      <c r="SR632"/>
      <c r="SS632"/>
      <c r="ST632"/>
      <c r="SU632"/>
      <c r="SV632"/>
      <c r="SW632"/>
      <c r="SX632"/>
      <c r="SY632"/>
      <c r="SZ632"/>
      <c r="TA632"/>
      <c r="TB632"/>
      <c r="TC632"/>
      <c r="TD632"/>
      <c r="TE632"/>
      <c r="TF632"/>
      <c r="TG632"/>
      <c r="TH632"/>
      <c r="TI632"/>
      <c r="TJ632"/>
      <c r="TK632"/>
      <c r="TL632"/>
      <c r="TM632"/>
      <c r="TN632"/>
      <c r="TO632"/>
      <c r="TP632"/>
      <c r="TQ632"/>
      <c r="TR632"/>
      <c r="TS632"/>
      <c r="TT632"/>
      <c r="TU632"/>
      <c r="TV632"/>
      <c r="TW632"/>
      <c r="TX632"/>
      <c r="TY632"/>
      <c r="TZ632"/>
      <c r="UA632"/>
      <c r="UB632"/>
      <c r="UC632"/>
      <c r="UD632"/>
      <c r="UE632"/>
      <c r="UF632"/>
      <c r="UG632"/>
      <c r="UH632"/>
      <c r="UI632"/>
      <c r="UJ632"/>
      <c r="UK632"/>
      <c r="UL632"/>
      <c r="UM632"/>
      <c r="UN632"/>
      <c r="UO632"/>
      <c r="UP632"/>
      <c r="UQ632"/>
      <c r="UR632"/>
      <c r="US632"/>
      <c r="UT632"/>
      <c r="UU632"/>
      <c r="UV632"/>
      <c r="UW632"/>
      <c r="UX632"/>
      <c r="UY632"/>
      <c r="UZ632"/>
      <c r="VA632"/>
      <c r="VB632"/>
      <c r="VC632"/>
      <c r="VD632"/>
      <c r="VE632"/>
      <c r="VF632"/>
      <c r="VG632"/>
      <c r="VH632"/>
      <c r="VI632"/>
      <c r="VJ632"/>
      <c r="VK632"/>
      <c r="VL632"/>
      <c r="VM632"/>
      <c r="VN632"/>
      <c r="VO632"/>
      <c r="VP632"/>
      <c r="VQ632"/>
      <c r="VR632"/>
      <c r="VS632"/>
      <c r="VT632"/>
      <c r="VU632"/>
      <c r="VV632"/>
      <c r="VW632"/>
      <c r="VX632"/>
      <c r="VY632"/>
      <c r="VZ632"/>
      <c r="WA632"/>
      <c r="WB632"/>
      <c r="WC632"/>
      <c r="WD632"/>
      <c r="WE632"/>
      <c r="WF632"/>
      <c r="WG632"/>
      <c r="WH632"/>
      <c r="WI632"/>
      <c r="WJ632"/>
      <c r="WK632"/>
      <c r="WL632"/>
      <c r="WM632"/>
      <c r="WN632"/>
      <c r="WO632"/>
      <c r="WP632"/>
      <c r="WQ632"/>
      <c r="WR632"/>
      <c r="WS632"/>
      <c r="WT632"/>
      <c r="WU632"/>
      <c r="WV632"/>
      <c r="WW632"/>
      <c r="WX632"/>
      <c r="WY632"/>
      <c r="WZ632"/>
      <c r="XA632"/>
      <c r="XB632"/>
      <c r="XC632"/>
      <c r="XD632"/>
      <c r="XE632"/>
      <c r="XF632"/>
      <c r="XG632"/>
      <c r="XH632"/>
      <c r="XI632"/>
      <c r="XJ632"/>
      <c r="XK632"/>
      <c r="XL632"/>
      <c r="XM632"/>
      <c r="XN632"/>
      <c r="XO632"/>
      <c r="XP632"/>
      <c r="XQ632"/>
      <c r="XR632"/>
      <c r="XS632"/>
      <c r="XT632"/>
      <c r="XU632"/>
      <c r="XV632"/>
      <c r="XW632"/>
      <c r="XX632"/>
      <c r="XY632"/>
      <c r="XZ632"/>
      <c r="YA632"/>
      <c r="YB632"/>
      <c r="YC632"/>
      <c r="YD632"/>
      <c r="YE632"/>
      <c r="YF632"/>
      <c r="YG632"/>
      <c r="YH632"/>
      <c r="YI632"/>
      <c r="YJ632"/>
      <c r="YK632"/>
      <c r="YL632"/>
      <c r="YM632"/>
      <c r="YN632"/>
      <c r="YO632"/>
      <c r="YP632"/>
      <c r="YQ632"/>
      <c r="YR632"/>
      <c r="YS632"/>
      <c r="YT632"/>
      <c r="YU632"/>
      <c r="YV632"/>
      <c r="YW632"/>
      <c r="YX632"/>
      <c r="YY632"/>
      <c r="YZ632"/>
      <c r="ZA632"/>
      <c r="ZB632"/>
      <c r="ZC632"/>
      <c r="ZD632"/>
      <c r="ZE632"/>
      <c r="ZF632"/>
      <c r="ZG632"/>
      <c r="ZH632"/>
      <c r="ZI632"/>
      <c r="ZJ632"/>
      <c r="ZK632"/>
      <c r="ZL632"/>
      <c r="ZM632"/>
      <c r="ZN632"/>
      <c r="ZO632"/>
      <c r="ZP632"/>
      <c r="ZQ632"/>
      <c r="ZR632"/>
      <c r="ZS632"/>
      <c r="ZT632"/>
      <c r="ZU632"/>
      <c r="ZV632"/>
      <c r="ZW632"/>
      <c r="ZX632"/>
      <c r="ZY632"/>
      <c r="ZZ632"/>
      <c r="AAA632"/>
      <c r="AAB632"/>
      <c r="AAC632"/>
      <c r="AAD632"/>
      <c r="AAE632"/>
      <c r="AAF632"/>
      <c r="AAG632"/>
      <c r="AAH632"/>
      <c r="AAI632"/>
      <c r="AAJ632"/>
      <c r="AAK632"/>
      <c r="AAL632"/>
      <c r="AAM632"/>
      <c r="AAN632"/>
      <c r="AAO632"/>
      <c r="AAP632"/>
      <c r="AAQ632"/>
      <c r="AAR632"/>
      <c r="AAS632"/>
      <c r="AAT632"/>
      <c r="AAU632"/>
      <c r="AAV632"/>
      <c r="AAW632"/>
      <c r="AAX632"/>
      <c r="AAY632"/>
      <c r="AAZ632"/>
      <c r="ABA632"/>
      <c r="ABB632"/>
      <c r="ABC632"/>
      <c r="ABD632"/>
      <c r="ABE632"/>
      <c r="ABF632"/>
      <c r="ABG632"/>
      <c r="ABH632"/>
      <c r="ABI632"/>
      <c r="ABJ632"/>
      <c r="ABK632"/>
      <c r="ABL632"/>
      <c r="ABM632"/>
      <c r="ABN632"/>
      <c r="ABO632"/>
      <c r="ABP632"/>
      <c r="ABQ632"/>
      <c r="ABR632"/>
      <c r="ABS632"/>
      <c r="ABT632"/>
      <c r="ABU632"/>
      <c r="ABV632"/>
      <c r="ABW632"/>
      <c r="ABX632"/>
      <c r="ABY632"/>
      <c r="ABZ632"/>
      <c r="ACA632"/>
      <c r="ACB632"/>
      <c r="ACC632"/>
      <c r="ACD632"/>
      <c r="ACE632"/>
      <c r="ACF632"/>
      <c r="ACG632"/>
      <c r="ACH632"/>
      <c r="ACI632"/>
      <c r="ACJ632"/>
      <c r="ACK632"/>
      <c r="ACL632"/>
      <c r="ACM632"/>
      <c r="ACN632"/>
      <c r="ACO632"/>
      <c r="ACP632"/>
      <c r="ACQ632"/>
      <c r="ACR632"/>
      <c r="ACS632"/>
      <c r="ACT632"/>
      <c r="ACU632"/>
      <c r="ACV632"/>
      <c r="ACW632"/>
      <c r="ACX632"/>
      <c r="ACY632"/>
      <c r="ACZ632"/>
      <c r="ADA632"/>
      <c r="ADB632"/>
      <c r="ADC632"/>
      <c r="ADD632"/>
      <c r="ADE632"/>
      <c r="ADF632"/>
      <c r="ADG632"/>
      <c r="ADH632"/>
      <c r="ADI632"/>
      <c r="ADJ632"/>
      <c r="ADK632"/>
      <c r="ADL632"/>
      <c r="ADM632"/>
      <c r="ADN632"/>
      <c r="ADO632"/>
      <c r="ADP632"/>
      <c r="ADQ632"/>
      <c r="ADR632"/>
      <c r="ADS632"/>
      <c r="ADT632"/>
      <c r="ADU632"/>
      <c r="ADV632"/>
      <c r="ADW632"/>
      <c r="ADX632"/>
      <c r="ADY632"/>
      <c r="ADZ632"/>
      <c r="AEA632"/>
      <c r="AEB632"/>
      <c r="AEC632"/>
      <c r="AED632"/>
      <c r="AEE632"/>
      <c r="AEF632"/>
      <c r="AEG632"/>
      <c r="AEH632"/>
      <c r="AEI632"/>
      <c r="AEJ632"/>
      <c r="AEK632"/>
      <c r="AEL632"/>
      <c r="AEM632"/>
      <c r="AEN632"/>
      <c r="AEO632"/>
      <c r="AEP632"/>
      <c r="AEQ632"/>
      <c r="AER632"/>
      <c r="AES632"/>
      <c r="AET632"/>
      <c r="AEU632"/>
      <c r="AEV632"/>
      <c r="AEW632"/>
      <c r="AEX632"/>
      <c r="AEY632"/>
      <c r="AEZ632"/>
      <c r="AFA632"/>
      <c r="AFB632"/>
      <c r="AFC632"/>
      <c r="AFD632"/>
      <c r="AFE632"/>
      <c r="AFF632"/>
      <c r="AFG632"/>
      <c r="AFH632"/>
      <c r="AFI632"/>
      <c r="AFJ632"/>
      <c r="AFK632"/>
      <c r="AFL632"/>
      <c r="AFM632"/>
      <c r="AFN632"/>
      <c r="AFO632"/>
      <c r="AFP632"/>
      <c r="AFQ632"/>
      <c r="AFR632"/>
      <c r="AFS632"/>
      <c r="AFT632"/>
      <c r="AFU632"/>
      <c r="AFV632"/>
      <c r="AFW632"/>
      <c r="AFX632"/>
      <c r="AFY632"/>
      <c r="AFZ632"/>
      <c r="AGA632"/>
      <c r="AGB632"/>
      <c r="AGC632"/>
      <c r="AGD632"/>
      <c r="AGE632"/>
      <c r="AGF632"/>
      <c r="AGG632"/>
      <c r="AGH632"/>
      <c r="AGI632"/>
      <c r="AGJ632"/>
      <c r="AGK632"/>
      <c r="AGL632"/>
      <c r="AGM632"/>
      <c r="AGN632"/>
      <c r="AGO632"/>
      <c r="AGP632"/>
      <c r="AGQ632"/>
      <c r="AGR632"/>
      <c r="AGS632"/>
      <c r="AGT632"/>
      <c r="AGU632"/>
      <c r="AGV632"/>
      <c r="AGW632"/>
      <c r="AGX632"/>
      <c r="AGY632"/>
      <c r="AGZ632"/>
      <c r="AHA632"/>
      <c r="AHB632"/>
      <c r="AHC632"/>
      <c r="AHD632"/>
      <c r="AHE632"/>
      <c r="AHF632"/>
      <c r="AHG632"/>
      <c r="AHH632"/>
      <c r="AHI632"/>
      <c r="AHJ632"/>
      <c r="AHK632"/>
      <c r="AHL632"/>
      <c r="AHM632"/>
      <c r="AHN632"/>
      <c r="AHO632"/>
      <c r="AHP632"/>
      <c r="AHQ632"/>
      <c r="AHR632"/>
      <c r="AHS632"/>
      <c r="AHT632"/>
      <c r="AHU632"/>
      <c r="AHV632"/>
      <c r="AHW632"/>
      <c r="AHX632"/>
      <c r="AHY632"/>
      <c r="AHZ632"/>
      <c r="AIA632"/>
      <c r="AIB632"/>
      <c r="AIC632"/>
      <c r="AID632"/>
      <c r="AIE632"/>
      <c r="AIF632"/>
      <c r="AIG632"/>
      <c r="AIH632"/>
      <c r="AII632"/>
      <c r="AIJ632"/>
      <c r="AIK632"/>
      <c r="AIL632"/>
      <c r="AIM632"/>
      <c r="AIN632"/>
      <c r="AIO632"/>
      <c r="AIP632"/>
      <c r="AIQ632"/>
      <c r="AIR632"/>
      <c r="AIS632"/>
      <c r="AIT632"/>
      <c r="AIU632"/>
      <c r="AIV632"/>
      <c r="AIW632"/>
      <c r="AIX632"/>
      <c r="AIY632"/>
      <c r="AIZ632"/>
      <c r="AJA632"/>
      <c r="AJB632"/>
      <c r="AJC632"/>
      <c r="AJD632"/>
      <c r="AJE632"/>
      <c r="AJF632"/>
      <c r="AJG632"/>
      <c r="AJH632"/>
      <c r="AJI632"/>
      <c r="AJJ632"/>
      <c r="AJK632"/>
      <c r="AJL632"/>
      <c r="AJM632"/>
      <c r="AJN632"/>
      <c r="AJO632"/>
      <c r="AJP632"/>
      <c r="AJQ632"/>
      <c r="AJR632"/>
      <c r="AJS632"/>
      <c r="AJT632"/>
      <c r="AJU632"/>
      <c r="AJV632"/>
      <c r="AJW632"/>
      <c r="AJX632"/>
      <c r="AJY632"/>
      <c r="AJZ632"/>
      <c r="AKA632"/>
      <c r="AKB632"/>
      <c r="AKC632"/>
      <c r="AKD632"/>
      <c r="AKE632"/>
      <c r="AKF632"/>
      <c r="AKG632"/>
      <c r="AKH632"/>
      <c r="AKI632"/>
      <c r="AKJ632"/>
      <c r="AKK632"/>
      <c r="AKL632"/>
      <c r="AKM632"/>
      <c r="AKN632"/>
      <c r="AKO632"/>
      <c r="AKP632"/>
      <c r="AKQ632"/>
      <c r="AKR632"/>
      <c r="AKS632"/>
      <c r="AKT632"/>
      <c r="AKU632"/>
      <c r="AKV632"/>
      <c r="AKW632"/>
      <c r="AKX632"/>
      <c r="AKY632"/>
      <c r="AKZ632"/>
      <c r="ALA632"/>
      <c r="ALB632"/>
      <c r="ALC632"/>
      <c r="ALD632"/>
      <c r="ALE632"/>
      <c r="ALF632"/>
      <c r="ALG632"/>
      <c r="ALH632"/>
      <c r="ALI632"/>
      <c r="ALJ632"/>
      <c r="ALK632"/>
      <c r="ALL632"/>
      <c r="ALM632"/>
      <c r="ALN632"/>
      <c r="ALO632"/>
      <c r="ALP632"/>
      <c r="ALQ632"/>
      <c r="ALR632"/>
      <c r="ALS632"/>
      <c r="ALT632"/>
      <c r="ALU632"/>
      <c r="ALV632"/>
      <c r="ALW632"/>
      <c r="ALX632"/>
      <c r="ALY632"/>
      <c r="ALZ632"/>
      <c r="AMA632"/>
      <c r="AMB632"/>
      <c r="AMC632"/>
      <c r="AMD632"/>
      <c r="AME632"/>
      <c r="AMF632"/>
      <c r="AMG632"/>
      <c r="AMH632"/>
      <c r="AMI632"/>
      <c r="AMJ632"/>
      <c r="AMK632"/>
      <c r="AML632"/>
      <c r="AMM632"/>
    </row>
    <row r="633" spans="1:1027" ht="12" customHeight="1">
      <c r="A633"/>
      <c r="B633"/>
      <c r="C633"/>
      <c r="E633" s="292" t="s">
        <v>22</v>
      </c>
      <c r="F633" s="292" t="s">
        <v>23</v>
      </c>
      <c r="G633" s="364">
        <f>G617</f>
        <v>940000</v>
      </c>
      <c r="H633" s="364">
        <f>H617</f>
        <v>940000</v>
      </c>
      <c r="I633" s="364">
        <f>I617</f>
        <v>441651.94</v>
      </c>
      <c r="J633" s="252">
        <f t="shared" si="76"/>
        <v>46.984248936170218</v>
      </c>
      <c r="K633" s="266">
        <f t="shared" si="77"/>
        <v>498348.06</v>
      </c>
      <c r="L633" s="314"/>
      <c r="M633" s="314"/>
      <c r="N633" s="314"/>
      <c r="P633" s="267">
        <f t="shared" si="75"/>
        <v>0</v>
      </c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  <c r="IY633"/>
      <c r="IZ633"/>
      <c r="JA633"/>
      <c r="JB633"/>
      <c r="JC633"/>
      <c r="JD633"/>
      <c r="JE633"/>
      <c r="JF633"/>
      <c r="JG633"/>
      <c r="JH633"/>
      <c r="JI633"/>
      <c r="JJ633"/>
      <c r="JK633"/>
      <c r="JL633"/>
      <c r="JM633"/>
      <c r="JN633"/>
      <c r="JO633"/>
      <c r="JP633"/>
      <c r="JQ633"/>
      <c r="JR633"/>
      <c r="JS633"/>
      <c r="JT633"/>
      <c r="JU633"/>
      <c r="JV633"/>
      <c r="JW633"/>
      <c r="JX633"/>
      <c r="JY633"/>
      <c r="JZ633"/>
      <c r="KA633"/>
      <c r="KB633"/>
      <c r="KC633"/>
      <c r="KD633"/>
      <c r="KE633"/>
      <c r="KF633"/>
      <c r="KG633"/>
      <c r="KH633"/>
      <c r="KI633"/>
      <c r="KJ633"/>
      <c r="KK633"/>
      <c r="KL633"/>
      <c r="KM633"/>
      <c r="KN633"/>
      <c r="KO633"/>
      <c r="KP633"/>
      <c r="KQ633"/>
      <c r="KR633"/>
      <c r="KS633"/>
      <c r="KT633"/>
      <c r="KU633"/>
      <c r="KV633"/>
      <c r="KW633"/>
      <c r="KX633"/>
      <c r="KY633"/>
      <c r="KZ633"/>
      <c r="LA633"/>
      <c r="LB633"/>
      <c r="LC633"/>
      <c r="LD633"/>
      <c r="LE633"/>
      <c r="LF633"/>
      <c r="LG633"/>
      <c r="LH633"/>
      <c r="LI633"/>
      <c r="LJ633"/>
      <c r="LK633"/>
      <c r="LL633"/>
      <c r="LM633"/>
      <c r="LN633"/>
      <c r="LO633"/>
      <c r="LP633"/>
      <c r="LQ633"/>
      <c r="LR633"/>
      <c r="LS633"/>
      <c r="LT633"/>
      <c r="LU633"/>
      <c r="LV633"/>
      <c r="LW633"/>
      <c r="LX633"/>
      <c r="LY633"/>
      <c r="LZ633"/>
      <c r="MA633"/>
      <c r="MB633"/>
      <c r="MC633"/>
      <c r="MD633"/>
      <c r="ME633"/>
      <c r="MF633"/>
      <c r="MG633"/>
      <c r="MH633"/>
      <c r="MI633"/>
      <c r="MJ633"/>
      <c r="MK633"/>
      <c r="ML633"/>
      <c r="MM633"/>
      <c r="MN633"/>
      <c r="MO633"/>
      <c r="MP633"/>
      <c r="MQ633"/>
      <c r="MR633"/>
      <c r="MS633"/>
      <c r="MT633"/>
      <c r="MU633"/>
      <c r="MV633"/>
      <c r="MW633"/>
      <c r="MX633"/>
      <c r="MY633"/>
      <c r="MZ633"/>
      <c r="NA633"/>
      <c r="NB633"/>
      <c r="NC633"/>
      <c r="ND633"/>
      <c r="NE633"/>
      <c r="NF633"/>
      <c r="NG633"/>
      <c r="NH633"/>
      <c r="NI633"/>
      <c r="NJ633"/>
      <c r="NK633"/>
      <c r="NL633"/>
      <c r="NM633"/>
      <c r="NN633"/>
      <c r="NO633"/>
      <c r="NP633"/>
      <c r="NQ633"/>
      <c r="NR633"/>
      <c r="NS633"/>
      <c r="NT633"/>
      <c r="NU633"/>
      <c r="NV633"/>
      <c r="NW633"/>
      <c r="NX633"/>
      <c r="NY633"/>
      <c r="NZ633"/>
      <c r="OA633"/>
      <c r="OB633"/>
      <c r="OC633"/>
      <c r="OD633"/>
      <c r="OE633"/>
      <c r="OF633"/>
      <c r="OG633"/>
      <c r="OH633"/>
      <c r="OI633"/>
      <c r="OJ633"/>
      <c r="OK633"/>
      <c r="OL633"/>
      <c r="OM633"/>
      <c r="ON633"/>
      <c r="OO633"/>
      <c r="OP633"/>
      <c r="OQ633"/>
      <c r="OR633"/>
      <c r="OS633"/>
      <c r="OT633"/>
      <c r="OU633"/>
      <c r="OV633"/>
      <c r="OW633"/>
      <c r="OX633"/>
      <c r="OY633"/>
      <c r="OZ633"/>
      <c r="PA633"/>
      <c r="PB633"/>
      <c r="PC633"/>
      <c r="PD633"/>
      <c r="PE633"/>
      <c r="PF633"/>
      <c r="PG633"/>
      <c r="PH633"/>
      <c r="PI633"/>
      <c r="PJ633"/>
      <c r="PK633"/>
      <c r="PL633"/>
      <c r="PM633"/>
      <c r="PN633"/>
      <c r="PO633"/>
      <c r="PP633"/>
      <c r="PQ633"/>
      <c r="PR633"/>
      <c r="PS633"/>
      <c r="PT633"/>
      <c r="PU633"/>
      <c r="PV633"/>
      <c r="PW633"/>
      <c r="PX633"/>
      <c r="PY633"/>
      <c r="PZ633"/>
      <c r="QA633"/>
      <c r="QB633"/>
      <c r="QC633"/>
      <c r="QD633"/>
      <c r="QE633"/>
      <c r="QF633"/>
      <c r="QG633"/>
      <c r="QH633"/>
      <c r="QI633"/>
      <c r="QJ633"/>
      <c r="QK633"/>
      <c r="QL633"/>
      <c r="QM633"/>
      <c r="QN633"/>
      <c r="QO633"/>
      <c r="QP633"/>
      <c r="QQ633"/>
      <c r="QR633"/>
      <c r="QS633"/>
      <c r="QT633"/>
      <c r="QU633"/>
      <c r="QV633"/>
      <c r="QW633"/>
      <c r="QX633"/>
      <c r="QY633"/>
      <c r="QZ633"/>
      <c r="RA633"/>
      <c r="RB633"/>
      <c r="RC633"/>
      <c r="RD633"/>
      <c r="RE633"/>
      <c r="RF633"/>
      <c r="RG633"/>
      <c r="RH633"/>
      <c r="RI633"/>
      <c r="RJ633"/>
      <c r="RK633"/>
      <c r="RL633"/>
      <c r="RM633"/>
      <c r="RN633"/>
      <c r="RO633"/>
      <c r="RP633"/>
      <c r="RQ633"/>
      <c r="RR633"/>
      <c r="RS633"/>
      <c r="RT633"/>
      <c r="RU633"/>
      <c r="RV633"/>
      <c r="RW633"/>
      <c r="RX633"/>
      <c r="RY633"/>
      <c r="RZ633"/>
      <c r="SA633"/>
      <c r="SB633"/>
      <c r="SC633"/>
      <c r="SD633"/>
      <c r="SE633"/>
      <c r="SF633"/>
      <c r="SG633"/>
      <c r="SH633"/>
      <c r="SI633"/>
      <c r="SJ633"/>
      <c r="SK633"/>
      <c r="SL633"/>
      <c r="SM633"/>
      <c r="SN633"/>
      <c r="SO633"/>
      <c r="SP633"/>
      <c r="SQ633"/>
      <c r="SR633"/>
      <c r="SS633"/>
      <c r="ST633"/>
      <c r="SU633"/>
      <c r="SV633"/>
      <c r="SW633"/>
      <c r="SX633"/>
      <c r="SY633"/>
      <c r="SZ633"/>
      <c r="TA633"/>
      <c r="TB633"/>
      <c r="TC633"/>
      <c r="TD633"/>
      <c r="TE633"/>
      <c r="TF633"/>
      <c r="TG633"/>
      <c r="TH633"/>
      <c r="TI633"/>
      <c r="TJ633"/>
      <c r="TK633"/>
      <c r="TL633"/>
      <c r="TM633"/>
      <c r="TN633"/>
      <c r="TO633"/>
      <c r="TP633"/>
      <c r="TQ633"/>
      <c r="TR633"/>
      <c r="TS633"/>
      <c r="TT633"/>
      <c r="TU633"/>
      <c r="TV633"/>
      <c r="TW633"/>
      <c r="TX633"/>
      <c r="TY633"/>
      <c r="TZ633"/>
      <c r="UA633"/>
      <c r="UB633"/>
      <c r="UC633"/>
      <c r="UD633"/>
      <c r="UE633"/>
      <c r="UF633"/>
      <c r="UG633"/>
      <c r="UH633"/>
      <c r="UI633"/>
      <c r="UJ633"/>
      <c r="UK633"/>
      <c r="UL633"/>
      <c r="UM633"/>
      <c r="UN633"/>
      <c r="UO633"/>
      <c r="UP633"/>
      <c r="UQ633"/>
      <c r="UR633"/>
      <c r="US633"/>
      <c r="UT633"/>
      <c r="UU633"/>
      <c r="UV633"/>
      <c r="UW633"/>
      <c r="UX633"/>
      <c r="UY633"/>
      <c r="UZ633"/>
      <c r="VA633"/>
      <c r="VB633"/>
      <c r="VC633"/>
      <c r="VD633"/>
      <c r="VE633"/>
      <c r="VF633"/>
      <c r="VG633"/>
      <c r="VH633"/>
      <c r="VI633"/>
      <c r="VJ633"/>
      <c r="VK633"/>
      <c r="VL633"/>
      <c r="VM633"/>
      <c r="VN633"/>
      <c r="VO633"/>
      <c r="VP633"/>
      <c r="VQ633"/>
      <c r="VR633"/>
      <c r="VS633"/>
      <c r="VT633"/>
      <c r="VU633"/>
      <c r="VV633"/>
      <c r="VW633"/>
      <c r="VX633"/>
      <c r="VY633"/>
      <c r="VZ633"/>
      <c r="WA633"/>
      <c r="WB633"/>
      <c r="WC633"/>
      <c r="WD633"/>
      <c r="WE633"/>
      <c r="WF633"/>
      <c r="WG633"/>
      <c r="WH633"/>
      <c r="WI633"/>
      <c r="WJ633"/>
      <c r="WK633"/>
      <c r="WL633"/>
      <c r="WM633"/>
      <c r="WN633"/>
      <c r="WO633"/>
      <c r="WP633"/>
      <c r="WQ633"/>
      <c r="WR633"/>
      <c r="WS633"/>
      <c r="WT633"/>
      <c r="WU633"/>
      <c r="WV633"/>
      <c r="WW633"/>
      <c r="WX633"/>
      <c r="WY633"/>
      <c r="WZ633"/>
      <c r="XA633"/>
      <c r="XB633"/>
      <c r="XC633"/>
      <c r="XD633"/>
      <c r="XE633"/>
      <c r="XF633"/>
      <c r="XG633"/>
      <c r="XH633"/>
      <c r="XI633"/>
      <c r="XJ633"/>
      <c r="XK633"/>
      <c r="XL633"/>
      <c r="XM633"/>
      <c r="XN633"/>
      <c r="XO633"/>
      <c r="XP633"/>
      <c r="XQ633"/>
      <c r="XR633"/>
      <c r="XS633"/>
      <c r="XT633"/>
      <c r="XU633"/>
      <c r="XV633"/>
      <c r="XW633"/>
      <c r="XX633"/>
      <c r="XY633"/>
      <c r="XZ633"/>
      <c r="YA633"/>
      <c r="YB633"/>
      <c r="YC633"/>
      <c r="YD633"/>
      <c r="YE633"/>
      <c r="YF633"/>
      <c r="YG633"/>
      <c r="YH633"/>
      <c r="YI633"/>
      <c r="YJ633"/>
      <c r="YK633"/>
      <c r="YL633"/>
      <c r="YM633"/>
      <c r="YN633"/>
      <c r="YO633"/>
      <c r="YP633"/>
      <c r="YQ633"/>
      <c r="YR633"/>
      <c r="YS633"/>
      <c r="YT633"/>
      <c r="YU633"/>
      <c r="YV633"/>
      <c r="YW633"/>
      <c r="YX633"/>
      <c r="YY633"/>
      <c r="YZ633"/>
      <c r="ZA633"/>
      <c r="ZB633"/>
      <c r="ZC633"/>
      <c r="ZD633"/>
      <c r="ZE633"/>
      <c r="ZF633"/>
      <c r="ZG633"/>
      <c r="ZH633"/>
      <c r="ZI633"/>
      <c r="ZJ633"/>
      <c r="ZK633"/>
      <c r="ZL633"/>
      <c r="ZM633"/>
      <c r="ZN633"/>
      <c r="ZO633"/>
      <c r="ZP633"/>
      <c r="ZQ633"/>
      <c r="ZR633"/>
      <c r="ZS633"/>
      <c r="ZT633"/>
      <c r="ZU633"/>
      <c r="ZV633"/>
      <c r="ZW633"/>
      <c r="ZX633"/>
      <c r="ZY633"/>
      <c r="ZZ633"/>
      <c r="AAA633"/>
      <c r="AAB633"/>
      <c r="AAC633"/>
      <c r="AAD633"/>
      <c r="AAE633"/>
      <c r="AAF633"/>
      <c r="AAG633"/>
      <c r="AAH633"/>
      <c r="AAI633"/>
      <c r="AAJ633"/>
      <c r="AAK633"/>
      <c r="AAL633"/>
      <c r="AAM633"/>
      <c r="AAN633"/>
      <c r="AAO633"/>
      <c r="AAP633"/>
      <c r="AAQ633"/>
      <c r="AAR633"/>
      <c r="AAS633"/>
      <c r="AAT633"/>
      <c r="AAU633"/>
      <c r="AAV633"/>
      <c r="AAW633"/>
      <c r="AAX633"/>
      <c r="AAY633"/>
      <c r="AAZ633"/>
      <c r="ABA633"/>
      <c r="ABB633"/>
      <c r="ABC633"/>
      <c r="ABD633"/>
      <c r="ABE633"/>
      <c r="ABF633"/>
      <c r="ABG633"/>
      <c r="ABH633"/>
      <c r="ABI633"/>
      <c r="ABJ633"/>
      <c r="ABK633"/>
      <c r="ABL633"/>
      <c r="ABM633"/>
      <c r="ABN633"/>
      <c r="ABO633"/>
      <c r="ABP633"/>
      <c r="ABQ633"/>
      <c r="ABR633"/>
      <c r="ABS633"/>
      <c r="ABT633"/>
      <c r="ABU633"/>
      <c r="ABV633"/>
      <c r="ABW633"/>
      <c r="ABX633"/>
      <c r="ABY633"/>
      <c r="ABZ633"/>
      <c r="ACA633"/>
      <c r="ACB633"/>
      <c r="ACC633"/>
      <c r="ACD633"/>
      <c r="ACE633"/>
      <c r="ACF633"/>
      <c r="ACG633"/>
      <c r="ACH633"/>
      <c r="ACI633"/>
      <c r="ACJ633"/>
      <c r="ACK633"/>
      <c r="ACL633"/>
      <c r="ACM633"/>
      <c r="ACN633"/>
      <c r="ACO633"/>
      <c r="ACP633"/>
      <c r="ACQ633"/>
      <c r="ACR633"/>
      <c r="ACS633"/>
      <c r="ACT633"/>
      <c r="ACU633"/>
      <c r="ACV633"/>
      <c r="ACW633"/>
      <c r="ACX633"/>
      <c r="ACY633"/>
      <c r="ACZ633"/>
      <c r="ADA633"/>
      <c r="ADB633"/>
      <c r="ADC633"/>
      <c r="ADD633"/>
      <c r="ADE633"/>
      <c r="ADF633"/>
      <c r="ADG633"/>
      <c r="ADH633"/>
      <c r="ADI633"/>
      <c r="ADJ633"/>
      <c r="ADK633"/>
      <c r="ADL633"/>
      <c r="ADM633"/>
      <c r="ADN633"/>
      <c r="ADO633"/>
      <c r="ADP633"/>
      <c r="ADQ633"/>
      <c r="ADR633"/>
      <c r="ADS633"/>
      <c r="ADT633"/>
      <c r="ADU633"/>
      <c r="ADV633"/>
      <c r="ADW633"/>
      <c r="ADX633"/>
      <c r="ADY633"/>
      <c r="ADZ633"/>
      <c r="AEA633"/>
      <c r="AEB633"/>
      <c r="AEC633"/>
      <c r="AED633"/>
      <c r="AEE633"/>
      <c r="AEF633"/>
      <c r="AEG633"/>
      <c r="AEH633"/>
      <c r="AEI633"/>
      <c r="AEJ633"/>
      <c r="AEK633"/>
      <c r="AEL633"/>
      <c r="AEM633"/>
      <c r="AEN633"/>
      <c r="AEO633"/>
      <c r="AEP633"/>
      <c r="AEQ633"/>
      <c r="AER633"/>
      <c r="AES633"/>
      <c r="AET633"/>
      <c r="AEU633"/>
      <c r="AEV633"/>
      <c r="AEW633"/>
      <c r="AEX633"/>
      <c r="AEY633"/>
      <c r="AEZ633"/>
      <c r="AFA633"/>
      <c r="AFB633"/>
      <c r="AFC633"/>
      <c r="AFD633"/>
      <c r="AFE633"/>
      <c r="AFF633"/>
      <c r="AFG633"/>
      <c r="AFH633"/>
      <c r="AFI633"/>
      <c r="AFJ633"/>
      <c r="AFK633"/>
      <c r="AFL633"/>
      <c r="AFM633"/>
      <c r="AFN633"/>
      <c r="AFO633"/>
      <c r="AFP633"/>
      <c r="AFQ633"/>
      <c r="AFR633"/>
      <c r="AFS633"/>
      <c r="AFT633"/>
      <c r="AFU633"/>
      <c r="AFV633"/>
      <c r="AFW633"/>
      <c r="AFX633"/>
      <c r="AFY633"/>
      <c r="AFZ633"/>
      <c r="AGA633"/>
      <c r="AGB633"/>
      <c r="AGC633"/>
      <c r="AGD633"/>
      <c r="AGE633"/>
      <c r="AGF633"/>
      <c r="AGG633"/>
      <c r="AGH633"/>
      <c r="AGI633"/>
      <c r="AGJ633"/>
      <c r="AGK633"/>
      <c r="AGL633"/>
      <c r="AGM633"/>
      <c r="AGN633"/>
      <c r="AGO633"/>
      <c r="AGP633"/>
      <c r="AGQ633"/>
      <c r="AGR633"/>
      <c r="AGS633"/>
      <c r="AGT633"/>
      <c r="AGU633"/>
      <c r="AGV633"/>
      <c r="AGW633"/>
      <c r="AGX633"/>
      <c r="AGY633"/>
      <c r="AGZ633"/>
      <c r="AHA633"/>
      <c r="AHB633"/>
      <c r="AHC633"/>
      <c r="AHD633"/>
      <c r="AHE633"/>
      <c r="AHF633"/>
      <c r="AHG633"/>
      <c r="AHH633"/>
      <c r="AHI633"/>
      <c r="AHJ633"/>
      <c r="AHK633"/>
      <c r="AHL633"/>
      <c r="AHM633"/>
      <c r="AHN633"/>
      <c r="AHO633"/>
      <c r="AHP633"/>
      <c r="AHQ633"/>
      <c r="AHR633"/>
      <c r="AHS633"/>
      <c r="AHT633"/>
      <c r="AHU633"/>
      <c r="AHV633"/>
      <c r="AHW633"/>
      <c r="AHX633"/>
      <c r="AHY633"/>
      <c r="AHZ633"/>
      <c r="AIA633"/>
      <c r="AIB633"/>
      <c r="AIC633"/>
      <c r="AID633"/>
      <c r="AIE633"/>
      <c r="AIF633"/>
      <c r="AIG633"/>
      <c r="AIH633"/>
      <c r="AII633"/>
      <c r="AIJ633"/>
      <c r="AIK633"/>
      <c r="AIL633"/>
      <c r="AIM633"/>
      <c r="AIN633"/>
      <c r="AIO633"/>
      <c r="AIP633"/>
      <c r="AIQ633"/>
      <c r="AIR633"/>
      <c r="AIS633"/>
      <c r="AIT633"/>
      <c r="AIU633"/>
      <c r="AIV633"/>
      <c r="AIW633"/>
      <c r="AIX633"/>
      <c r="AIY633"/>
      <c r="AIZ633"/>
      <c r="AJA633"/>
      <c r="AJB633"/>
      <c r="AJC633"/>
      <c r="AJD633"/>
      <c r="AJE633"/>
      <c r="AJF633"/>
      <c r="AJG633"/>
      <c r="AJH633"/>
      <c r="AJI633"/>
      <c r="AJJ633"/>
      <c r="AJK633"/>
      <c r="AJL633"/>
      <c r="AJM633"/>
      <c r="AJN633"/>
      <c r="AJO633"/>
      <c r="AJP633"/>
      <c r="AJQ633"/>
      <c r="AJR633"/>
      <c r="AJS633"/>
      <c r="AJT633"/>
      <c r="AJU633"/>
      <c r="AJV633"/>
      <c r="AJW633"/>
      <c r="AJX633"/>
      <c r="AJY633"/>
      <c r="AJZ633"/>
      <c r="AKA633"/>
      <c r="AKB633"/>
      <c r="AKC633"/>
      <c r="AKD633"/>
      <c r="AKE633"/>
      <c r="AKF633"/>
      <c r="AKG633"/>
      <c r="AKH633"/>
      <c r="AKI633"/>
      <c r="AKJ633"/>
      <c r="AKK633"/>
      <c r="AKL633"/>
      <c r="AKM633"/>
      <c r="AKN633"/>
      <c r="AKO633"/>
      <c r="AKP633"/>
      <c r="AKQ633"/>
      <c r="AKR633"/>
      <c r="AKS633"/>
      <c r="AKT633"/>
      <c r="AKU633"/>
      <c r="AKV633"/>
      <c r="AKW633"/>
      <c r="AKX633"/>
      <c r="AKY633"/>
      <c r="AKZ633"/>
      <c r="ALA633"/>
      <c r="ALB633"/>
      <c r="ALC633"/>
      <c r="ALD633"/>
      <c r="ALE633"/>
      <c r="ALF633"/>
      <c r="ALG633"/>
      <c r="ALH633"/>
      <c r="ALI633"/>
      <c r="ALJ633"/>
      <c r="ALK633"/>
      <c r="ALL633"/>
      <c r="ALM633"/>
      <c r="ALN633"/>
      <c r="ALO633"/>
      <c r="ALP633"/>
      <c r="ALQ633"/>
      <c r="ALR633"/>
      <c r="ALS633"/>
      <c r="ALT633"/>
      <c r="ALU633"/>
      <c r="ALV633"/>
      <c r="ALW633"/>
      <c r="ALX633"/>
      <c r="ALY633"/>
      <c r="ALZ633"/>
      <c r="AMA633"/>
      <c r="AMB633"/>
      <c r="AMC633"/>
      <c r="AMD633"/>
      <c r="AME633"/>
      <c r="AMF633"/>
      <c r="AMG633"/>
      <c r="AMH633"/>
      <c r="AMI633"/>
      <c r="AMJ633"/>
      <c r="AMK633"/>
      <c r="AML633"/>
      <c r="AMM633"/>
    </row>
    <row r="634" spans="1:1027" ht="12" customHeight="1">
      <c r="A634"/>
      <c r="B634"/>
      <c r="C634"/>
      <c r="E634" s="290" t="s">
        <v>24</v>
      </c>
      <c r="F634" s="290" t="s">
        <v>25</v>
      </c>
      <c r="G634" s="297">
        <f>G642-G631-G632-G633</f>
        <v>58048750.590000004</v>
      </c>
      <c r="H634" s="291">
        <f>H642-H631-H632-H633</f>
        <v>59963895.800000004</v>
      </c>
      <c r="I634" s="291">
        <f>I642-I631-I632-I633</f>
        <v>29736562.419999998</v>
      </c>
      <c r="J634" s="252">
        <f t="shared" si="76"/>
        <v>49.590777956091365</v>
      </c>
      <c r="K634" s="266">
        <f t="shared" si="77"/>
        <v>30227333.380000006</v>
      </c>
      <c r="L634" s="314"/>
      <c r="M634" s="314"/>
      <c r="N634" s="314"/>
      <c r="P634" s="267">
        <f t="shared" si="75"/>
        <v>1915145.2100000009</v>
      </c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  <c r="JB634"/>
      <c r="JC634"/>
      <c r="JD634"/>
      <c r="JE634"/>
      <c r="JF634"/>
      <c r="JG634"/>
      <c r="JH634"/>
      <c r="JI634"/>
      <c r="JJ634"/>
      <c r="JK634"/>
      <c r="JL634"/>
      <c r="JM634"/>
      <c r="JN634"/>
      <c r="JO634"/>
      <c r="JP634"/>
      <c r="JQ634"/>
      <c r="JR634"/>
      <c r="JS634"/>
      <c r="JT634"/>
      <c r="JU634"/>
      <c r="JV634"/>
      <c r="JW634"/>
      <c r="JX634"/>
      <c r="JY634"/>
      <c r="JZ634"/>
      <c r="KA634"/>
      <c r="KB634"/>
      <c r="KC634"/>
      <c r="KD634"/>
      <c r="KE634"/>
      <c r="KF634"/>
      <c r="KG634"/>
      <c r="KH634"/>
      <c r="KI634"/>
      <c r="KJ634"/>
      <c r="KK634"/>
      <c r="KL634"/>
      <c r="KM634"/>
      <c r="KN634"/>
      <c r="KO634"/>
      <c r="KP634"/>
      <c r="KQ634"/>
      <c r="KR634"/>
      <c r="KS634"/>
      <c r="KT634"/>
      <c r="KU634"/>
      <c r="KV634"/>
      <c r="KW634"/>
      <c r="KX634"/>
      <c r="KY634"/>
      <c r="KZ634"/>
      <c r="LA634"/>
      <c r="LB634"/>
      <c r="LC634"/>
      <c r="LD634"/>
      <c r="LE634"/>
      <c r="LF634"/>
      <c r="LG634"/>
      <c r="LH634"/>
      <c r="LI634"/>
      <c r="LJ634"/>
      <c r="LK634"/>
      <c r="LL634"/>
      <c r="LM634"/>
      <c r="LN634"/>
      <c r="LO634"/>
      <c r="LP634"/>
      <c r="LQ634"/>
      <c r="LR634"/>
      <c r="LS634"/>
      <c r="LT634"/>
      <c r="LU634"/>
      <c r="LV634"/>
      <c r="LW634"/>
      <c r="LX634"/>
      <c r="LY634"/>
      <c r="LZ634"/>
      <c r="MA634"/>
      <c r="MB634"/>
      <c r="MC634"/>
      <c r="MD634"/>
      <c r="ME634"/>
      <c r="MF634"/>
      <c r="MG634"/>
      <c r="MH634"/>
      <c r="MI634"/>
      <c r="MJ634"/>
      <c r="MK634"/>
      <c r="ML634"/>
      <c r="MM634"/>
      <c r="MN634"/>
      <c r="MO634"/>
      <c r="MP634"/>
      <c r="MQ634"/>
      <c r="MR634"/>
      <c r="MS634"/>
      <c r="MT634"/>
      <c r="MU634"/>
      <c r="MV634"/>
      <c r="MW634"/>
      <c r="MX634"/>
      <c r="MY634"/>
      <c r="MZ634"/>
      <c r="NA634"/>
      <c r="NB634"/>
      <c r="NC634"/>
      <c r="ND634"/>
      <c r="NE634"/>
      <c r="NF634"/>
      <c r="NG634"/>
      <c r="NH634"/>
      <c r="NI634"/>
      <c r="NJ634"/>
      <c r="NK634"/>
      <c r="NL634"/>
      <c r="NM634"/>
      <c r="NN634"/>
      <c r="NO634"/>
      <c r="NP634"/>
      <c r="NQ634"/>
      <c r="NR634"/>
      <c r="NS634"/>
      <c r="NT634"/>
      <c r="NU634"/>
      <c r="NV634"/>
      <c r="NW634"/>
      <c r="NX634"/>
      <c r="NY634"/>
      <c r="NZ634"/>
      <c r="OA634"/>
      <c r="OB634"/>
      <c r="OC634"/>
      <c r="OD634"/>
      <c r="OE634"/>
      <c r="OF634"/>
      <c r="OG634"/>
      <c r="OH634"/>
      <c r="OI634"/>
      <c r="OJ634"/>
      <c r="OK634"/>
      <c r="OL634"/>
      <c r="OM634"/>
      <c r="ON634"/>
      <c r="OO634"/>
      <c r="OP634"/>
      <c r="OQ634"/>
      <c r="OR634"/>
      <c r="OS634"/>
      <c r="OT634"/>
      <c r="OU634"/>
      <c r="OV634"/>
      <c r="OW634"/>
      <c r="OX634"/>
      <c r="OY634"/>
      <c r="OZ634"/>
      <c r="PA634"/>
      <c r="PB634"/>
      <c r="PC634"/>
      <c r="PD634"/>
      <c r="PE634"/>
      <c r="PF634"/>
      <c r="PG634"/>
      <c r="PH634"/>
      <c r="PI634"/>
      <c r="PJ634"/>
      <c r="PK634"/>
      <c r="PL634"/>
      <c r="PM634"/>
      <c r="PN634"/>
      <c r="PO634"/>
      <c r="PP634"/>
      <c r="PQ634"/>
      <c r="PR634"/>
      <c r="PS634"/>
      <c r="PT634"/>
      <c r="PU634"/>
      <c r="PV634"/>
      <c r="PW634"/>
      <c r="PX634"/>
      <c r="PY634"/>
      <c r="PZ634"/>
      <c r="QA634"/>
      <c r="QB634"/>
      <c r="QC634"/>
      <c r="QD634"/>
      <c r="QE634"/>
      <c r="QF634"/>
      <c r="QG634"/>
      <c r="QH634"/>
      <c r="QI634"/>
      <c r="QJ634"/>
      <c r="QK634"/>
      <c r="QL634"/>
      <c r="QM634"/>
      <c r="QN634"/>
      <c r="QO634"/>
      <c r="QP634"/>
      <c r="QQ634"/>
      <c r="QR634"/>
      <c r="QS634"/>
      <c r="QT634"/>
      <c r="QU634"/>
      <c r="QV634"/>
      <c r="QW634"/>
      <c r="QX634"/>
      <c r="QY634"/>
      <c r="QZ634"/>
      <c r="RA634"/>
      <c r="RB634"/>
      <c r="RC634"/>
      <c r="RD634"/>
      <c r="RE634"/>
      <c r="RF634"/>
      <c r="RG634"/>
      <c r="RH634"/>
      <c r="RI634"/>
      <c r="RJ634"/>
      <c r="RK634"/>
      <c r="RL634"/>
      <c r="RM634"/>
      <c r="RN634"/>
      <c r="RO634"/>
      <c r="RP634"/>
      <c r="RQ634"/>
      <c r="RR634"/>
      <c r="RS634"/>
      <c r="RT634"/>
      <c r="RU634"/>
      <c r="RV634"/>
      <c r="RW634"/>
      <c r="RX634"/>
      <c r="RY634"/>
      <c r="RZ634"/>
      <c r="SA634"/>
      <c r="SB634"/>
      <c r="SC634"/>
      <c r="SD634"/>
      <c r="SE634"/>
      <c r="SF634"/>
      <c r="SG634"/>
      <c r="SH634"/>
      <c r="SI634"/>
      <c r="SJ634"/>
      <c r="SK634"/>
      <c r="SL634"/>
      <c r="SM634"/>
      <c r="SN634"/>
      <c r="SO634"/>
      <c r="SP634"/>
      <c r="SQ634"/>
      <c r="SR634"/>
      <c r="SS634"/>
      <c r="ST634"/>
      <c r="SU634"/>
      <c r="SV634"/>
      <c r="SW634"/>
      <c r="SX634"/>
      <c r="SY634"/>
      <c r="SZ634"/>
      <c r="TA634"/>
      <c r="TB634"/>
      <c r="TC634"/>
      <c r="TD634"/>
      <c r="TE634"/>
      <c r="TF634"/>
      <c r="TG634"/>
      <c r="TH634"/>
      <c r="TI634"/>
      <c r="TJ634"/>
      <c r="TK634"/>
      <c r="TL634"/>
      <c r="TM634"/>
      <c r="TN634"/>
      <c r="TO634"/>
      <c r="TP634"/>
      <c r="TQ634"/>
      <c r="TR634"/>
      <c r="TS634"/>
      <c r="TT634"/>
      <c r="TU634"/>
      <c r="TV634"/>
      <c r="TW634"/>
      <c r="TX634"/>
      <c r="TY634"/>
      <c r="TZ634"/>
      <c r="UA634"/>
      <c r="UB634"/>
      <c r="UC634"/>
      <c r="UD634"/>
      <c r="UE634"/>
      <c r="UF634"/>
      <c r="UG634"/>
      <c r="UH634"/>
      <c r="UI634"/>
      <c r="UJ634"/>
      <c r="UK634"/>
      <c r="UL634"/>
      <c r="UM634"/>
      <c r="UN634"/>
      <c r="UO634"/>
      <c r="UP634"/>
      <c r="UQ634"/>
      <c r="UR634"/>
      <c r="US634"/>
      <c r="UT634"/>
      <c r="UU634"/>
      <c r="UV634"/>
      <c r="UW634"/>
      <c r="UX634"/>
      <c r="UY634"/>
      <c r="UZ634"/>
      <c r="VA634"/>
      <c r="VB634"/>
      <c r="VC634"/>
      <c r="VD634"/>
      <c r="VE634"/>
      <c r="VF634"/>
      <c r="VG634"/>
      <c r="VH634"/>
      <c r="VI634"/>
      <c r="VJ634"/>
      <c r="VK634"/>
      <c r="VL634"/>
      <c r="VM634"/>
      <c r="VN634"/>
      <c r="VO634"/>
      <c r="VP634"/>
      <c r="VQ634"/>
      <c r="VR634"/>
      <c r="VS634"/>
      <c r="VT634"/>
      <c r="VU634"/>
      <c r="VV634"/>
      <c r="VW634"/>
      <c r="VX634"/>
      <c r="VY634"/>
      <c r="VZ634"/>
      <c r="WA634"/>
      <c r="WB634"/>
      <c r="WC634"/>
      <c r="WD634"/>
      <c r="WE634"/>
      <c r="WF634"/>
      <c r="WG634"/>
      <c r="WH634"/>
      <c r="WI634"/>
      <c r="WJ634"/>
      <c r="WK634"/>
      <c r="WL634"/>
      <c r="WM634"/>
      <c r="WN634"/>
      <c r="WO634"/>
      <c r="WP634"/>
      <c r="WQ634"/>
      <c r="WR634"/>
      <c r="WS634"/>
      <c r="WT634"/>
      <c r="WU634"/>
      <c r="WV634"/>
      <c r="WW634"/>
      <c r="WX634"/>
      <c r="WY634"/>
      <c r="WZ634"/>
      <c r="XA634"/>
      <c r="XB634"/>
      <c r="XC634"/>
      <c r="XD634"/>
      <c r="XE634"/>
      <c r="XF634"/>
      <c r="XG634"/>
      <c r="XH634"/>
      <c r="XI634"/>
      <c r="XJ634"/>
      <c r="XK634"/>
      <c r="XL634"/>
      <c r="XM634"/>
      <c r="XN634"/>
      <c r="XO634"/>
      <c r="XP634"/>
      <c r="XQ634"/>
      <c r="XR634"/>
      <c r="XS634"/>
      <c r="XT634"/>
      <c r="XU634"/>
      <c r="XV634"/>
      <c r="XW634"/>
      <c r="XX634"/>
      <c r="XY634"/>
      <c r="XZ634"/>
      <c r="YA634"/>
      <c r="YB634"/>
      <c r="YC634"/>
      <c r="YD634"/>
      <c r="YE634"/>
      <c r="YF634"/>
      <c r="YG634"/>
      <c r="YH634"/>
      <c r="YI634"/>
      <c r="YJ634"/>
      <c r="YK634"/>
      <c r="YL634"/>
      <c r="YM634"/>
      <c r="YN634"/>
      <c r="YO634"/>
      <c r="YP634"/>
      <c r="YQ634"/>
      <c r="YR634"/>
      <c r="YS634"/>
      <c r="YT634"/>
      <c r="YU634"/>
      <c r="YV634"/>
      <c r="YW634"/>
      <c r="YX634"/>
      <c r="YY634"/>
      <c r="YZ634"/>
      <c r="ZA634"/>
      <c r="ZB634"/>
      <c r="ZC634"/>
      <c r="ZD634"/>
      <c r="ZE634"/>
      <c r="ZF634"/>
      <c r="ZG634"/>
      <c r="ZH634"/>
      <c r="ZI634"/>
      <c r="ZJ634"/>
      <c r="ZK634"/>
      <c r="ZL634"/>
      <c r="ZM634"/>
      <c r="ZN634"/>
      <c r="ZO634"/>
      <c r="ZP634"/>
      <c r="ZQ634"/>
      <c r="ZR634"/>
      <c r="ZS634"/>
      <c r="ZT634"/>
      <c r="ZU634"/>
      <c r="ZV634"/>
      <c r="ZW634"/>
      <c r="ZX634"/>
      <c r="ZY634"/>
      <c r="ZZ634"/>
      <c r="AAA634"/>
      <c r="AAB634"/>
      <c r="AAC634"/>
      <c r="AAD634"/>
      <c r="AAE634"/>
      <c r="AAF634"/>
      <c r="AAG634"/>
      <c r="AAH634"/>
      <c r="AAI634"/>
      <c r="AAJ634"/>
      <c r="AAK634"/>
      <c r="AAL634"/>
      <c r="AAM634"/>
      <c r="AAN634"/>
      <c r="AAO634"/>
      <c r="AAP634"/>
      <c r="AAQ634"/>
      <c r="AAR634"/>
      <c r="AAS634"/>
      <c r="AAT634"/>
      <c r="AAU634"/>
      <c r="AAV634"/>
      <c r="AAW634"/>
      <c r="AAX634"/>
      <c r="AAY634"/>
      <c r="AAZ634"/>
      <c r="ABA634"/>
      <c r="ABB634"/>
      <c r="ABC634"/>
      <c r="ABD634"/>
      <c r="ABE634"/>
      <c r="ABF634"/>
      <c r="ABG634"/>
      <c r="ABH634"/>
      <c r="ABI634"/>
      <c r="ABJ634"/>
      <c r="ABK634"/>
      <c r="ABL634"/>
      <c r="ABM634"/>
      <c r="ABN634"/>
      <c r="ABO634"/>
      <c r="ABP634"/>
      <c r="ABQ634"/>
      <c r="ABR634"/>
      <c r="ABS634"/>
      <c r="ABT634"/>
      <c r="ABU634"/>
      <c r="ABV634"/>
      <c r="ABW634"/>
      <c r="ABX634"/>
      <c r="ABY634"/>
      <c r="ABZ634"/>
      <c r="ACA634"/>
      <c r="ACB634"/>
      <c r="ACC634"/>
      <c r="ACD634"/>
      <c r="ACE634"/>
      <c r="ACF634"/>
      <c r="ACG634"/>
      <c r="ACH634"/>
      <c r="ACI634"/>
      <c r="ACJ634"/>
      <c r="ACK634"/>
      <c r="ACL634"/>
      <c r="ACM634"/>
      <c r="ACN634"/>
      <c r="ACO634"/>
      <c r="ACP634"/>
      <c r="ACQ634"/>
      <c r="ACR634"/>
      <c r="ACS634"/>
      <c r="ACT634"/>
      <c r="ACU634"/>
      <c r="ACV634"/>
      <c r="ACW634"/>
      <c r="ACX634"/>
      <c r="ACY634"/>
      <c r="ACZ634"/>
      <c r="ADA634"/>
      <c r="ADB634"/>
      <c r="ADC634"/>
      <c r="ADD634"/>
      <c r="ADE634"/>
      <c r="ADF634"/>
      <c r="ADG634"/>
      <c r="ADH634"/>
      <c r="ADI634"/>
      <c r="ADJ634"/>
      <c r="ADK634"/>
      <c r="ADL634"/>
      <c r="ADM634"/>
      <c r="ADN634"/>
      <c r="ADO634"/>
      <c r="ADP634"/>
      <c r="ADQ634"/>
      <c r="ADR634"/>
      <c r="ADS634"/>
      <c r="ADT634"/>
      <c r="ADU634"/>
      <c r="ADV634"/>
      <c r="ADW634"/>
      <c r="ADX634"/>
      <c r="ADY634"/>
      <c r="ADZ634"/>
      <c r="AEA634"/>
      <c r="AEB634"/>
      <c r="AEC634"/>
      <c r="AED634"/>
      <c r="AEE634"/>
      <c r="AEF634"/>
      <c r="AEG634"/>
      <c r="AEH634"/>
      <c r="AEI634"/>
      <c r="AEJ634"/>
      <c r="AEK634"/>
      <c r="AEL634"/>
      <c r="AEM634"/>
      <c r="AEN634"/>
      <c r="AEO634"/>
      <c r="AEP634"/>
      <c r="AEQ634"/>
      <c r="AER634"/>
      <c r="AES634"/>
      <c r="AET634"/>
      <c r="AEU634"/>
      <c r="AEV634"/>
      <c r="AEW634"/>
      <c r="AEX634"/>
      <c r="AEY634"/>
      <c r="AEZ634"/>
      <c r="AFA634"/>
      <c r="AFB634"/>
      <c r="AFC634"/>
      <c r="AFD634"/>
      <c r="AFE634"/>
      <c r="AFF634"/>
      <c r="AFG634"/>
      <c r="AFH634"/>
      <c r="AFI634"/>
      <c r="AFJ634"/>
      <c r="AFK634"/>
      <c r="AFL634"/>
      <c r="AFM634"/>
      <c r="AFN634"/>
      <c r="AFO634"/>
      <c r="AFP634"/>
      <c r="AFQ634"/>
      <c r="AFR634"/>
      <c r="AFS634"/>
      <c r="AFT634"/>
      <c r="AFU634"/>
      <c r="AFV634"/>
      <c r="AFW634"/>
      <c r="AFX634"/>
      <c r="AFY634"/>
      <c r="AFZ634"/>
      <c r="AGA634"/>
      <c r="AGB634"/>
      <c r="AGC634"/>
      <c r="AGD634"/>
      <c r="AGE634"/>
      <c r="AGF634"/>
      <c r="AGG634"/>
      <c r="AGH634"/>
      <c r="AGI634"/>
      <c r="AGJ634"/>
      <c r="AGK634"/>
      <c r="AGL634"/>
      <c r="AGM634"/>
      <c r="AGN634"/>
      <c r="AGO634"/>
      <c r="AGP634"/>
      <c r="AGQ634"/>
      <c r="AGR634"/>
      <c r="AGS634"/>
      <c r="AGT634"/>
      <c r="AGU634"/>
      <c r="AGV634"/>
      <c r="AGW634"/>
      <c r="AGX634"/>
      <c r="AGY634"/>
      <c r="AGZ634"/>
      <c r="AHA634"/>
      <c r="AHB634"/>
      <c r="AHC634"/>
      <c r="AHD634"/>
      <c r="AHE634"/>
      <c r="AHF634"/>
      <c r="AHG634"/>
      <c r="AHH634"/>
      <c r="AHI634"/>
      <c r="AHJ634"/>
      <c r="AHK634"/>
      <c r="AHL634"/>
      <c r="AHM634"/>
      <c r="AHN634"/>
      <c r="AHO634"/>
      <c r="AHP634"/>
      <c r="AHQ634"/>
      <c r="AHR634"/>
      <c r="AHS634"/>
      <c r="AHT634"/>
      <c r="AHU634"/>
      <c r="AHV634"/>
      <c r="AHW634"/>
      <c r="AHX634"/>
      <c r="AHY634"/>
      <c r="AHZ634"/>
      <c r="AIA634"/>
      <c r="AIB634"/>
      <c r="AIC634"/>
      <c r="AID634"/>
      <c r="AIE634"/>
      <c r="AIF634"/>
      <c r="AIG634"/>
      <c r="AIH634"/>
      <c r="AII634"/>
      <c r="AIJ634"/>
      <c r="AIK634"/>
      <c r="AIL634"/>
      <c r="AIM634"/>
      <c r="AIN634"/>
      <c r="AIO634"/>
      <c r="AIP634"/>
      <c r="AIQ634"/>
      <c r="AIR634"/>
      <c r="AIS634"/>
      <c r="AIT634"/>
      <c r="AIU634"/>
      <c r="AIV634"/>
      <c r="AIW634"/>
      <c r="AIX634"/>
      <c r="AIY634"/>
      <c r="AIZ634"/>
      <c r="AJA634"/>
      <c r="AJB634"/>
      <c r="AJC634"/>
      <c r="AJD634"/>
      <c r="AJE634"/>
      <c r="AJF634"/>
      <c r="AJG634"/>
      <c r="AJH634"/>
      <c r="AJI634"/>
      <c r="AJJ634"/>
      <c r="AJK634"/>
      <c r="AJL634"/>
      <c r="AJM634"/>
      <c r="AJN634"/>
      <c r="AJO634"/>
      <c r="AJP634"/>
      <c r="AJQ634"/>
      <c r="AJR634"/>
      <c r="AJS634"/>
      <c r="AJT634"/>
      <c r="AJU634"/>
      <c r="AJV634"/>
      <c r="AJW634"/>
      <c r="AJX634"/>
      <c r="AJY634"/>
      <c r="AJZ634"/>
      <c r="AKA634"/>
      <c r="AKB634"/>
      <c r="AKC634"/>
      <c r="AKD634"/>
      <c r="AKE634"/>
      <c r="AKF634"/>
      <c r="AKG634"/>
      <c r="AKH634"/>
      <c r="AKI634"/>
      <c r="AKJ634"/>
      <c r="AKK634"/>
      <c r="AKL634"/>
      <c r="AKM634"/>
      <c r="AKN634"/>
      <c r="AKO634"/>
      <c r="AKP634"/>
      <c r="AKQ634"/>
      <c r="AKR634"/>
      <c r="AKS634"/>
      <c r="AKT634"/>
      <c r="AKU634"/>
      <c r="AKV634"/>
      <c r="AKW634"/>
      <c r="AKX634"/>
      <c r="AKY634"/>
      <c r="AKZ634"/>
      <c r="ALA634"/>
      <c r="ALB634"/>
      <c r="ALC634"/>
      <c r="ALD634"/>
      <c r="ALE634"/>
      <c r="ALF634"/>
      <c r="ALG634"/>
      <c r="ALH634"/>
      <c r="ALI634"/>
      <c r="ALJ634"/>
      <c r="ALK634"/>
      <c r="ALL634"/>
      <c r="ALM634"/>
      <c r="ALN634"/>
      <c r="ALO634"/>
      <c r="ALP634"/>
      <c r="ALQ634"/>
      <c r="ALR634"/>
      <c r="ALS634"/>
      <c r="ALT634"/>
      <c r="ALU634"/>
      <c r="ALV634"/>
      <c r="ALW634"/>
      <c r="ALX634"/>
      <c r="ALY634"/>
      <c r="ALZ634"/>
      <c r="AMA634"/>
      <c r="AMB634"/>
      <c r="AMC634"/>
      <c r="AMD634"/>
      <c r="AME634"/>
      <c r="AMF634"/>
      <c r="AMG634"/>
      <c r="AMH634"/>
      <c r="AMI634"/>
      <c r="AMJ634"/>
      <c r="AMK634"/>
      <c r="AML634"/>
      <c r="AMM634"/>
    </row>
    <row r="635" spans="1:1027" ht="12" customHeight="1">
      <c r="A635"/>
      <c r="B635"/>
      <c r="C635"/>
      <c r="E635" s="363">
        <v>2</v>
      </c>
      <c r="F635" s="363" t="s">
        <v>293</v>
      </c>
      <c r="G635" s="364">
        <v>9403237.1999999993</v>
      </c>
      <c r="H635" s="364">
        <v>13670146.689999999</v>
      </c>
      <c r="I635" s="364">
        <v>5496529.2599999998</v>
      </c>
      <c r="J635" s="252">
        <f t="shared" si="76"/>
        <v>40.2082683137616</v>
      </c>
      <c r="K635" s="266">
        <f t="shared" si="77"/>
        <v>8173617.4299999997</v>
      </c>
      <c r="L635" s="314"/>
      <c r="M635" s="314"/>
      <c r="N635" s="314"/>
      <c r="P635" s="267">
        <f t="shared" si="75"/>
        <v>4266909.49</v>
      </c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  <c r="JB635"/>
      <c r="JC635"/>
      <c r="JD635"/>
      <c r="JE635"/>
      <c r="JF635"/>
      <c r="JG635"/>
      <c r="JH635"/>
      <c r="JI635"/>
      <c r="JJ635"/>
      <c r="JK635"/>
      <c r="JL635"/>
      <c r="JM635"/>
      <c r="JN635"/>
      <c r="JO635"/>
      <c r="JP635"/>
      <c r="JQ635"/>
      <c r="JR635"/>
      <c r="JS635"/>
      <c r="JT635"/>
      <c r="JU635"/>
      <c r="JV635"/>
      <c r="JW635"/>
      <c r="JX635"/>
      <c r="JY635"/>
      <c r="JZ635"/>
      <c r="KA635"/>
      <c r="KB635"/>
      <c r="KC635"/>
      <c r="KD635"/>
      <c r="KE635"/>
      <c r="KF635"/>
      <c r="KG635"/>
      <c r="KH635"/>
      <c r="KI635"/>
      <c r="KJ635"/>
      <c r="KK635"/>
      <c r="KL635"/>
      <c r="KM635"/>
      <c r="KN635"/>
      <c r="KO635"/>
      <c r="KP635"/>
      <c r="KQ635"/>
      <c r="KR635"/>
      <c r="KS635"/>
      <c r="KT635"/>
      <c r="KU635"/>
      <c r="KV635"/>
      <c r="KW635"/>
      <c r="KX635"/>
      <c r="KY635"/>
      <c r="KZ635"/>
      <c r="LA635"/>
      <c r="LB635"/>
      <c r="LC635"/>
      <c r="LD635"/>
      <c r="LE635"/>
      <c r="LF635"/>
      <c r="LG635"/>
      <c r="LH635"/>
      <c r="LI635"/>
      <c r="LJ635"/>
      <c r="LK635"/>
      <c r="LL635"/>
      <c r="LM635"/>
      <c r="LN635"/>
      <c r="LO635"/>
      <c r="LP635"/>
      <c r="LQ635"/>
      <c r="LR635"/>
      <c r="LS635"/>
      <c r="LT635"/>
      <c r="LU635"/>
      <c r="LV635"/>
      <c r="LW635"/>
      <c r="LX635"/>
      <c r="LY635"/>
      <c r="LZ635"/>
      <c r="MA635"/>
      <c r="MB635"/>
      <c r="MC635"/>
      <c r="MD635"/>
      <c r="ME635"/>
      <c r="MF635"/>
      <c r="MG635"/>
      <c r="MH635"/>
      <c r="MI635"/>
      <c r="MJ635"/>
      <c r="MK635"/>
      <c r="ML635"/>
      <c r="MM635"/>
      <c r="MN635"/>
      <c r="MO635"/>
      <c r="MP635"/>
      <c r="MQ635"/>
      <c r="MR635"/>
      <c r="MS635"/>
      <c r="MT635"/>
      <c r="MU635"/>
      <c r="MV635"/>
      <c r="MW635"/>
      <c r="MX635"/>
      <c r="MY635"/>
      <c r="MZ635"/>
      <c r="NA635"/>
      <c r="NB635"/>
      <c r="NC635"/>
      <c r="ND635"/>
      <c r="NE635"/>
      <c r="NF635"/>
      <c r="NG635"/>
      <c r="NH635"/>
      <c r="NI635"/>
      <c r="NJ635"/>
      <c r="NK635"/>
      <c r="NL635"/>
      <c r="NM635"/>
      <c r="NN635"/>
      <c r="NO635"/>
      <c r="NP635"/>
      <c r="NQ635"/>
      <c r="NR635"/>
      <c r="NS635"/>
      <c r="NT635"/>
      <c r="NU635"/>
      <c r="NV635"/>
      <c r="NW635"/>
      <c r="NX635"/>
      <c r="NY635"/>
      <c r="NZ635"/>
      <c r="OA635"/>
      <c r="OB635"/>
      <c r="OC635"/>
      <c r="OD635"/>
      <c r="OE635"/>
      <c r="OF635"/>
      <c r="OG635"/>
      <c r="OH635"/>
      <c r="OI635"/>
      <c r="OJ635"/>
      <c r="OK635"/>
      <c r="OL635"/>
      <c r="OM635"/>
      <c r="ON635"/>
      <c r="OO635"/>
      <c r="OP635"/>
      <c r="OQ635"/>
      <c r="OR635"/>
      <c r="OS635"/>
      <c r="OT635"/>
      <c r="OU635"/>
      <c r="OV635"/>
      <c r="OW635"/>
      <c r="OX635"/>
      <c r="OY635"/>
      <c r="OZ635"/>
      <c r="PA635"/>
      <c r="PB635"/>
      <c r="PC635"/>
      <c r="PD635"/>
      <c r="PE635"/>
      <c r="PF635"/>
      <c r="PG635"/>
      <c r="PH635"/>
      <c r="PI635"/>
      <c r="PJ635"/>
      <c r="PK635"/>
      <c r="PL635"/>
      <c r="PM635"/>
      <c r="PN635"/>
      <c r="PO635"/>
      <c r="PP635"/>
      <c r="PQ635"/>
      <c r="PR635"/>
      <c r="PS635"/>
      <c r="PT635"/>
      <c r="PU635"/>
      <c r="PV635"/>
      <c r="PW635"/>
      <c r="PX635"/>
      <c r="PY635"/>
      <c r="PZ635"/>
      <c r="QA635"/>
      <c r="QB635"/>
      <c r="QC635"/>
      <c r="QD635"/>
      <c r="QE635"/>
      <c r="QF635"/>
      <c r="QG635"/>
      <c r="QH635"/>
      <c r="QI635"/>
      <c r="QJ635"/>
      <c r="QK635"/>
      <c r="QL635"/>
      <c r="QM635"/>
      <c r="QN635"/>
      <c r="QO635"/>
      <c r="QP635"/>
      <c r="QQ635"/>
      <c r="QR635"/>
      <c r="QS635"/>
      <c r="QT635"/>
      <c r="QU635"/>
      <c r="QV635"/>
      <c r="QW635"/>
      <c r="QX635"/>
      <c r="QY635"/>
      <c r="QZ635"/>
      <c r="RA635"/>
      <c r="RB635"/>
      <c r="RC635"/>
      <c r="RD635"/>
      <c r="RE635"/>
      <c r="RF635"/>
      <c r="RG635"/>
      <c r="RH635"/>
      <c r="RI635"/>
      <c r="RJ635"/>
      <c r="RK635"/>
      <c r="RL635"/>
      <c r="RM635"/>
      <c r="RN635"/>
      <c r="RO635"/>
      <c r="RP635"/>
      <c r="RQ635"/>
      <c r="RR635"/>
      <c r="RS635"/>
      <c r="RT635"/>
      <c r="RU635"/>
      <c r="RV635"/>
      <c r="RW635"/>
      <c r="RX635"/>
      <c r="RY635"/>
      <c r="RZ635"/>
      <c r="SA635"/>
      <c r="SB635"/>
      <c r="SC635"/>
      <c r="SD635"/>
      <c r="SE635"/>
      <c r="SF635"/>
      <c r="SG635"/>
      <c r="SH635"/>
      <c r="SI635"/>
      <c r="SJ635"/>
      <c r="SK635"/>
      <c r="SL635"/>
      <c r="SM635"/>
      <c r="SN635"/>
      <c r="SO635"/>
      <c r="SP635"/>
      <c r="SQ635"/>
      <c r="SR635"/>
      <c r="SS635"/>
      <c r="ST635"/>
      <c r="SU635"/>
      <c r="SV635"/>
      <c r="SW635"/>
      <c r="SX635"/>
      <c r="SY635"/>
      <c r="SZ635"/>
      <c r="TA635"/>
      <c r="TB635"/>
      <c r="TC635"/>
      <c r="TD635"/>
      <c r="TE635"/>
      <c r="TF635"/>
      <c r="TG635"/>
      <c r="TH635"/>
      <c r="TI635"/>
      <c r="TJ635"/>
      <c r="TK635"/>
      <c r="TL635"/>
      <c r="TM635"/>
      <c r="TN635"/>
      <c r="TO635"/>
      <c r="TP635"/>
      <c r="TQ635"/>
      <c r="TR635"/>
      <c r="TS635"/>
      <c r="TT635"/>
      <c r="TU635"/>
      <c r="TV635"/>
      <c r="TW635"/>
      <c r="TX635"/>
      <c r="TY635"/>
      <c r="TZ635"/>
      <c r="UA635"/>
      <c r="UB635"/>
      <c r="UC635"/>
      <c r="UD635"/>
      <c r="UE635"/>
      <c r="UF635"/>
      <c r="UG635"/>
      <c r="UH635"/>
      <c r="UI635"/>
      <c r="UJ635"/>
      <c r="UK635"/>
      <c r="UL635"/>
      <c r="UM635"/>
      <c r="UN635"/>
      <c r="UO635"/>
      <c r="UP635"/>
      <c r="UQ635"/>
      <c r="UR635"/>
      <c r="US635"/>
      <c r="UT635"/>
      <c r="UU635"/>
      <c r="UV635"/>
      <c r="UW635"/>
      <c r="UX635"/>
      <c r="UY635"/>
      <c r="UZ635"/>
      <c r="VA635"/>
      <c r="VB635"/>
      <c r="VC635"/>
      <c r="VD635"/>
      <c r="VE635"/>
      <c r="VF635"/>
      <c r="VG635"/>
      <c r="VH635"/>
      <c r="VI635"/>
      <c r="VJ635"/>
      <c r="VK635"/>
      <c r="VL635"/>
      <c r="VM635"/>
      <c r="VN635"/>
      <c r="VO635"/>
      <c r="VP635"/>
      <c r="VQ635"/>
      <c r="VR635"/>
      <c r="VS635"/>
      <c r="VT635"/>
      <c r="VU635"/>
      <c r="VV635"/>
      <c r="VW635"/>
      <c r="VX635"/>
      <c r="VY635"/>
      <c r="VZ635"/>
      <c r="WA635"/>
      <c r="WB635"/>
      <c r="WC635"/>
      <c r="WD635"/>
      <c r="WE635"/>
      <c r="WF635"/>
      <c r="WG635"/>
      <c r="WH635"/>
      <c r="WI635"/>
      <c r="WJ635"/>
      <c r="WK635"/>
      <c r="WL635"/>
      <c r="WM635"/>
      <c r="WN635"/>
      <c r="WO635"/>
      <c r="WP635"/>
      <c r="WQ635"/>
      <c r="WR635"/>
      <c r="WS635"/>
      <c r="WT635"/>
      <c r="WU635"/>
      <c r="WV635"/>
      <c r="WW635"/>
      <c r="WX635"/>
      <c r="WY635"/>
      <c r="WZ635"/>
      <c r="XA635"/>
      <c r="XB635"/>
      <c r="XC635"/>
      <c r="XD635"/>
      <c r="XE635"/>
      <c r="XF635"/>
      <c r="XG635"/>
      <c r="XH635"/>
      <c r="XI635"/>
      <c r="XJ635"/>
      <c r="XK635"/>
      <c r="XL635"/>
      <c r="XM635"/>
      <c r="XN635"/>
      <c r="XO635"/>
      <c r="XP635"/>
      <c r="XQ635"/>
      <c r="XR635"/>
      <c r="XS635"/>
      <c r="XT635"/>
      <c r="XU635"/>
      <c r="XV635"/>
      <c r="XW635"/>
      <c r="XX635"/>
      <c r="XY635"/>
      <c r="XZ635"/>
      <c r="YA635"/>
      <c r="YB635"/>
      <c r="YC635"/>
      <c r="YD635"/>
      <c r="YE635"/>
      <c r="YF635"/>
      <c r="YG635"/>
      <c r="YH635"/>
      <c r="YI635"/>
      <c r="YJ635"/>
      <c r="YK635"/>
      <c r="YL635"/>
      <c r="YM635"/>
      <c r="YN635"/>
      <c r="YO635"/>
      <c r="YP635"/>
      <c r="YQ635"/>
      <c r="YR635"/>
      <c r="YS635"/>
      <c r="YT635"/>
      <c r="YU635"/>
      <c r="YV635"/>
      <c r="YW635"/>
      <c r="YX635"/>
      <c r="YY635"/>
      <c r="YZ635"/>
      <c r="ZA635"/>
      <c r="ZB635"/>
      <c r="ZC635"/>
      <c r="ZD635"/>
      <c r="ZE635"/>
      <c r="ZF635"/>
      <c r="ZG635"/>
      <c r="ZH635"/>
      <c r="ZI635"/>
      <c r="ZJ635"/>
      <c r="ZK635"/>
      <c r="ZL635"/>
      <c r="ZM635"/>
      <c r="ZN635"/>
      <c r="ZO635"/>
      <c r="ZP635"/>
      <c r="ZQ635"/>
      <c r="ZR635"/>
      <c r="ZS635"/>
      <c r="ZT635"/>
      <c r="ZU635"/>
      <c r="ZV635"/>
      <c r="ZW635"/>
      <c r="ZX635"/>
      <c r="ZY635"/>
      <c r="ZZ635"/>
      <c r="AAA635"/>
      <c r="AAB635"/>
      <c r="AAC635"/>
      <c r="AAD635"/>
      <c r="AAE635"/>
      <c r="AAF635"/>
      <c r="AAG635"/>
      <c r="AAH635"/>
      <c r="AAI635"/>
      <c r="AAJ635"/>
      <c r="AAK635"/>
      <c r="AAL635"/>
      <c r="AAM635"/>
      <c r="AAN635"/>
      <c r="AAO635"/>
      <c r="AAP635"/>
      <c r="AAQ635"/>
      <c r="AAR635"/>
      <c r="AAS635"/>
      <c r="AAT635"/>
      <c r="AAU635"/>
      <c r="AAV635"/>
      <c r="AAW635"/>
      <c r="AAX635"/>
      <c r="AAY635"/>
      <c r="AAZ635"/>
      <c r="ABA635"/>
      <c r="ABB635"/>
      <c r="ABC635"/>
      <c r="ABD635"/>
      <c r="ABE635"/>
      <c r="ABF635"/>
      <c r="ABG635"/>
      <c r="ABH635"/>
      <c r="ABI635"/>
      <c r="ABJ635"/>
      <c r="ABK635"/>
      <c r="ABL635"/>
      <c r="ABM635"/>
      <c r="ABN635"/>
      <c r="ABO635"/>
      <c r="ABP635"/>
      <c r="ABQ635"/>
      <c r="ABR635"/>
      <c r="ABS635"/>
      <c r="ABT635"/>
      <c r="ABU635"/>
      <c r="ABV635"/>
      <c r="ABW635"/>
      <c r="ABX635"/>
      <c r="ABY635"/>
      <c r="ABZ635"/>
      <c r="ACA635"/>
      <c r="ACB635"/>
      <c r="ACC635"/>
      <c r="ACD635"/>
      <c r="ACE635"/>
      <c r="ACF635"/>
      <c r="ACG635"/>
      <c r="ACH635"/>
      <c r="ACI635"/>
      <c r="ACJ635"/>
      <c r="ACK635"/>
      <c r="ACL635"/>
      <c r="ACM635"/>
      <c r="ACN635"/>
      <c r="ACO635"/>
      <c r="ACP635"/>
      <c r="ACQ635"/>
      <c r="ACR635"/>
      <c r="ACS635"/>
      <c r="ACT635"/>
      <c r="ACU635"/>
      <c r="ACV635"/>
      <c r="ACW635"/>
      <c r="ACX635"/>
      <c r="ACY635"/>
      <c r="ACZ635"/>
      <c r="ADA635"/>
      <c r="ADB635"/>
      <c r="ADC635"/>
      <c r="ADD635"/>
      <c r="ADE635"/>
      <c r="ADF635"/>
      <c r="ADG635"/>
      <c r="ADH635"/>
      <c r="ADI635"/>
      <c r="ADJ635"/>
      <c r="ADK635"/>
      <c r="ADL635"/>
      <c r="ADM635"/>
      <c r="ADN635"/>
      <c r="ADO635"/>
      <c r="ADP635"/>
      <c r="ADQ635"/>
      <c r="ADR635"/>
      <c r="ADS635"/>
      <c r="ADT635"/>
      <c r="ADU635"/>
      <c r="ADV635"/>
      <c r="ADW635"/>
      <c r="ADX635"/>
      <c r="ADY635"/>
      <c r="ADZ635"/>
      <c r="AEA635"/>
      <c r="AEB635"/>
      <c r="AEC635"/>
      <c r="AED635"/>
      <c r="AEE635"/>
      <c r="AEF635"/>
      <c r="AEG635"/>
      <c r="AEH635"/>
      <c r="AEI635"/>
      <c r="AEJ635"/>
      <c r="AEK635"/>
      <c r="AEL635"/>
      <c r="AEM635"/>
      <c r="AEN635"/>
      <c r="AEO635"/>
      <c r="AEP635"/>
      <c r="AEQ635"/>
      <c r="AER635"/>
      <c r="AES635"/>
      <c r="AET635"/>
      <c r="AEU635"/>
      <c r="AEV635"/>
      <c r="AEW635"/>
      <c r="AEX635"/>
      <c r="AEY635"/>
      <c r="AEZ635"/>
      <c r="AFA635"/>
      <c r="AFB635"/>
      <c r="AFC635"/>
      <c r="AFD635"/>
      <c r="AFE635"/>
      <c r="AFF635"/>
      <c r="AFG635"/>
      <c r="AFH635"/>
      <c r="AFI635"/>
      <c r="AFJ635"/>
      <c r="AFK635"/>
      <c r="AFL635"/>
      <c r="AFM635"/>
      <c r="AFN635"/>
      <c r="AFO635"/>
      <c r="AFP635"/>
      <c r="AFQ635"/>
      <c r="AFR635"/>
      <c r="AFS635"/>
      <c r="AFT635"/>
      <c r="AFU635"/>
      <c r="AFV635"/>
      <c r="AFW635"/>
      <c r="AFX635"/>
      <c r="AFY635"/>
      <c r="AFZ635"/>
      <c r="AGA635"/>
      <c r="AGB635"/>
      <c r="AGC635"/>
      <c r="AGD635"/>
      <c r="AGE635"/>
      <c r="AGF635"/>
      <c r="AGG635"/>
      <c r="AGH635"/>
      <c r="AGI635"/>
      <c r="AGJ635"/>
      <c r="AGK635"/>
      <c r="AGL635"/>
      <c r="AGM635"/>
      <c r="AGN635"/>
      <c r="AGO635"/>
      <c r="AGP635"/>
      <c r="AGQ635"/>
      <c r="AGR635"/>
      <c r="AGS635"/>
      <c r="AGT635"/>
      <c r="AGU635"/>
      <c r="AGV635"/>
      <c r="AGW635"/>
      <c r="AGX635"/>
      <c r="AGY635"/>
      <c r="AGZ635"/>
      <c r="AHA635"/>
      <c r="AHB635"/>
      <c r="AHC635"/>
      <c r="AHD635"/>
      <c r="AHE635"/>
      <c r="AHF635"/>
      <c r="AHG635"/>
      <c r="AHH635"/>
      <c r="AHI635"/>
      <c r="AHJ635"/>
      <c r="AHK635"/>
      <c r="AHL635"/>
      <c r="AHM635"/>
      <c r="AHN635"/>
      <c r="AHO635"/>
      <c r="AHP635"/>
      <c r="AHQ635"/>
      <c r="AHR635"/>
      <c r="AHS635"/>
      <c r="AHT635"/>
      <c r="AHU635"/>
      <c r="AHV635"/>
      <c r="AHW635"/>
      <c r="AHX635"/>
      <c r="AHY635"/>
      <c r="AHZ635"/>
      <c r="AIA635"/>
      <c r="AIB635"/>
      <c r="AIC635"/>
      <c r="AID635"/>
      <c r="AIE635"/>
      <c r="AIF635"/>
      <c r="AIG635"/>
      <c r="AIH635"/>
      <c r="AII635"/>
      <c r="AIJ635"/>
      <c r="AIK635"/>
      <c r="AIL635"/>
      <c r="AIM635"/>
      <c r="AIN635"/>
      <c r="AIO635"/>
      <c r="AIP635"/>
      <c r="AIQ635"/>
      <c r="AIR635"/>
      <c r="AIS635"/>
      <c r="AIT635"/>
      <c r="AIU635"/>
      <c r="AIV635"/>
      <c r="AIW635"/>
      <c r="AIX635"/>
      <c r="AIY635"/>
      <c r="AIZ635"/>
      <c r="AJA635"/>
      <c r="AJB635"/>
      <c r="AJC635"/>
      <c r="AJD635"/>
      <c r="AJE635"/>
      <c r="AJF635"/>
      <c r="AJG635"/>
      <c r="AJH635"/>
      <c r="AJI635"/>
      <c r="AJJ635"/>
      <c r="AJK635"/>
      <c r="AJL635"/>
      <c r="AJM635"/>
      <c r="AJN635"/>
      <c r="AJO635"/>
      <c r="AJP635"/>
      <c r="AJQ635"/>
      <c r="AJR635"/>
      <c r="AJS635"/>
      <c r="AJT635"/>
      <c r="AJU635"/>
      <c r="AJV635"/>
      <c r="AJW635"/>
      <c r="AJX635"/>
      <c r="AJY635"/>
      <c r="AJZ635"/>
      <c r="AKA635"/>
      <c r="AKB635"/>
      <c r="AKC635"/>
      <c r="AKD635"/>
      <c r="AKE635"/>
      <c r="AKF635"/>
      <c r="AKG635"/>
      <c r="AKH635"/>
      <c r="AKI635"/>
      <c r="AKJ635"/>
      <c r="AKK635"/>
      <c r="AKL635"/>
      <c r="AKM635"/>
      <c r="AKN635"/>
      <c r="AKO635"/>
      <c r="AKP635"/>
      <c r="AKQ635"/>
      <c r="AKR635"/>
      <c r="AKS635"/>
      <c r="AKT635"/>
      <c r="AKU635"/>
      <c r="AKV635"/>
      <c r="AKW635"/>
      <c r="AKX635"/>
      <c r="AKY635"/>
      <c r="AKZ635"/>
      <c r="ALA635"/>
      <c r="ALB635"/>
      <c r="ALC635"/>
      <c r="ALD635"/>
      <c r="ALE635"/>
      <c r="ALF635"/>
      <c r="ALG635"/>
      <c r="ALH635"/>
      <c r="ALI635"/>
      <c r="ALJ635"/>
      <c r="ALK635"/>
      <c r="ALL635"/>
      <c r="ALM635"/>
      <c r="ALN635"/>
      <c r="ALO635"/>
      <c r="ALP635"/>
      <c r="ALQ635"/>
      <c r="ALR635"/>
      <c r="ALS635"/>
      <c r="ALT635"/>
      <c r="ALU635"/>
      <c r="ALV635"/>
      <c r="ALW635"/>
      <c r="ALX635"/>
      <c r="ALY635"/>
      <c r="ALZ635"/>
      <c r="AMA635"/>
      <c r="AMB635"/>
      <c r="AMC635"/>
      <c r="AMD635"/>
      <c r="AME635"/>
      <c r="AMF635"/>
      <c r="AMG635"/>
      <c r="AMH635"/>
      <c r="AMI635"/>
      <c r="AMJ635"/>
      <c r="AMK635"/>
      <c r="AML635"/>
      <c r="AMM635"/>
    </row>
    <row r="636" spans="1:1027" ht="12" customHeight="1">
      <c r="A636"/>
      <c r="B636"/>
      <c r="C636"/>
      <c r="K636" s="268">
        <f>SUM(K629:K635)</f>
        <v>203259516.99000001</v>
      </c>
      <c r="L636" s="315"/>
      <c r="M636" s="315"/>
      <c r="N636" s="315"/>
      <c r="P636" s="267">
        <f t="shared" si="75"/>
        <v>0</v>
      </c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  <c r="OG636"/>
      <c r="OH636"/>
      <c r="OI636"/>
      <c r="OJ636"/>
      <c r="OK636"/>
      <c r="OL636"/>
      <c r="OM636"/>
      <c r="ON636"/>
      <c r="OO636"/>
      <c r="OP636"/>
      <c r="OQ636"/>
      <c r="OR636"/>
      <c r="OS636"/>
      <c r="OT636"/>
      <c r="OU636"/>
      <c r="OV636"/>
      <c r="OW636"/>
      <c r="OX636"/>
      <c r="OY636"/>
      <c r="OZ636"/>
      <c r="PA636"/>
      <c r="PB636"/>
      <c r="PC636"/>
      <c r="PD636"/>
      <c r="PE636"/>
      <c r="PF636"/>
      <c r="PG636"/>
      <c r="PH636"/>
      <c r="PI636"/>
      <c r="PJ636"/>
      <c r="PK636"/>
      <c r="PL636"/>
      <c r="PM636"/>
      <c r="PN636"/>
      <c r="PO636"/>
      <c r="PP636"/>
      <c r="PQ636"/>
      <c r="PR636"/>
      <c r="PS636"/>
      <c r="PT636"/>
      <c r="PU636"/>
      <c r="PV636"/>
      <c r="PW636"/>
      <c r="PX636"/>
      <c r="PY636"/>
      <c r="PZ636"/>
      <c r="QA636"/>
      <c r="QB636"/>
      <c r="QC636"/>
      <c r="QD636"/>
      <c r="QE636"/>
      <c r="QF636"/>
      <c r="QG636"/>
      <c r="QH636"/>
      <c r="QI636"/>
      <c r="QJ636"/>
      <c r="QK636"/>
      <c r="QL636"/>
      <c r="QM636"/>
      <c r="QN636"/>
      <c r="QO636"/>
      <c r="QP636"/>
      <c r="QQ636"/>
      <c r="QR636"/>
      <c r="QS636"/>
      <c r="QT636"/>
      <c r="QU636"/>
      <c r="QV636"/>
      <c r="QW636"/>
      <c r="QX636"/>
      <c r="QY636"/>
      <c r="QZ636"/>
      <c r="RA636"/>
      <c r="RB636"/>
      <c r="RC636"/>
      <c r="RD636"/>
      <c r="RE636"/>
      <c r="RF636"/>
      <c r="RG636"/>
      <c r="RH636"/>
      <c r="RI636"/>
      <c r="RJ636"/>
      <c r="RK636"/>
      <c r="RL636"/>
      <c r="RM636"/>
      <c r="RN636"/>
      <c r="RO636"/>
      <c r="RP636"/>
      <c r="RQ636"/>
      <c r="RR636"/>
      <c r="RS636"/>
      <c r="RT636"/>
      <c r="RU636"/>
      <c r="RV636"/>
      <c r="RW636"/>
      <c r="RX636"/>
      <c r="RY636"/>
      <c r="RZ636"/>
      <c r="SA636"/>
      <c r="SB636"/>
      <c r="SC636"/>
      <c r="SD636"/>
      <c r="SE636"/>
      <c r="SF636"/>
      <c r="SG636"/>
      <c r="SH636"/>
      <c r="SI636"/>
      <c r="SJ636"/>
      <c r="SK636"/>
      <c r="SL636"/>
      <c r="SM636"/>
      <c r="SN636"/>
      <c r="SO636"/>
      <c r="SP636"/>
      <c r="SQ636"/>
      <c r="SR636"/>
      <c r="SS636"/>
      <c r="ST636"/>
      <c r="SU636"/>
      <c r="SV636"/>
      <c r="SW636"/>
      <c r="SX636"/>
      <c r="SY636"/>
      <c r="SZ636"/>
      <c r="TA636"/>
      <c r="TB636"/>
      <c r="TC636"/>
      <c r="TD636"/>
      <c r="TE636"/>
      <c r="TF636"/>
      <c r="TG636"/>
      <c r="TH636"/>
      <c r="TI636"/>
      <c r="TJ636"/>
      <c r="TK636"/>
      <c r="TL636"/>
      <c r="TM636"/>
      <c r="TN636"/>
      <c r="TO636"/>
      <c r="TP636"/>
      <c r="TQ636"/>
      <c r="TR636"/>
      <c r="TS636"/>
      <c r="TT636"/>
      <c r="TU636"/>
      <c r="TV636"/>
      <c r="TW636"/>
      <c r="TX636"/>
      <c r="TY636"/>
      <c r="TZ636"/>
      <c r="UA636"/>
      <c r="UB636"/>
      <c r="UC636"/>
      <c r="UD636"/>
      <c r="UE636"/>
      <c r="UF636"/>
      <c r="UG636"/>
      <c r="UH636"/>
      <c r="UI636"/>
      <c r="UJ636"/>
      <c r="UK636"/>
      <c r="UL636"/>
      <c r="UM636"/>
      <c r="UN636"/>
      <c r="UO636"/>
      <c r="UP636"/>
      <c r="UQ636"/>
      <c r="UR636"/>
      <c r="US636"/>
      <c r="UT636"/>
      <c r="UU636"/>
      <c r="UV636"/>
      <c r="UW636"/>
      <c r="UX636"/>
      <c r="UY636"/>
      <c r="UZ636"/>
      <c r="VA636"/>
      <c r="VB636"/>
      <c r="VC636"/>
      <c r="VD636"/>
      <c r="VE636"/>
      <c r="VF636"/>
      <c r="VG636"/>
      <c r="VH636"/>
      <c r="VI636"/>
      <c r="VJ636"/>
      <c r="VK636"/>
      <c r="VL636"/>
      <c r="VM636"/>
      <c r="VN636"/>
      <c r="VO636"/>
      <c r="VP636"/>
      <c r="VQ636"/>
      <c r="VR636"/>
      <c r="VS636"/>
      <c r="VT636"/>
      <c r="VU636"/>
      <c r="VV636"/>
      <c r="VW636"/>
      <c r="VX636"/>
      <c r="VY636"/>
      <c r="VZ636"/>
      <c r="WA636"/>
      <c r="WB636"/>
      <c r="WC636"/>
      <c r="WD636"/>
      <c r="WE636"/>
      <c r="WF636"/>
      <c r="WG636"/>
      <c r="WH636"/>
      <c r="WI636"/>
      <c r="WJ636"/>
      <c r="WK636"/>
      <c r="WL636"/>
      <c r="WM636"/>
      <c r="WN636"/>
      <c r="WO636"/>
      <c r="WP636"/>
      <c r="WQ636"/>
      <c r="WR636"/>
      <c r="WS636"/>
      <c r="WT636"/>
      <c r="WU636"/>
      <c r="WV636"/>
      <c r="WW636"/>
      <c r="WX636"/>
      <c r="WY636"/>
      <c r="WZ636"/>
      <c r="XA636"/>
      <c r="XB636"/>
      <c r="XC636"/>
      <c r="XD636"/>
      <c r="XE636"/>
      <c r="XF636"/>
      <c r="XG636"/>
      <c r="XH636"/>
      <c r="XI636"/>
      <c r="XJ636"/>
      <c r="XK636"/>
      <c r="XL636"/>
      <c r="XM636"/>
      <c r="XN636"/>
      <c r="XO636"/>
      <c r="XP636"/>
      <c r="XQ636"/>
      <c r="XR636"/>
      <c r="XS636"/>
      <c r="XT636"/>
      <c r="XU636"/>
      <c r="XV636"/>
      <c r="XW636"/>
      <c r="XX636"/>
      <c r="XY636"/>
      <c r="XZ636"/>
      <c r="YA636"/>
      <c r="YB636"/>
      <c r="YC636"/>
      <c r="YD636"/>
      <c r="YE636"/>
      <c r="YF636"/>
      <c r="YG636"/>
      <c r="YH636"/>
      <c r="YI636"/>
      <c r="YJ636"/>
      <c r="YK636"/>
      <c r="YL636"/>
      <c r="YM636"/>
      <c r="YN636"/>
      <c r="YO636"/>
      <c r="YP636"/>
      <c r="YQ636"/>
      <c r="YR636"/>
      <c r="YS636"/>
      <c r="YT636"/>
      <c r="YU636"/>
      <c r="YV636"/>
      <c r="YW636"/>
      <c r="YX636"/>
      <c r="YY636"/>
      <c r="YZ636"/>
      <c r="ZA636"/>
      <c r="ZB636"/>
      <c r="ZC636"/>
      <c r="ZD636"/>
      <c r="ZE636"/>
      <c r="ZF636"/>
      <c r="ZG636"/>
      <c r="ZH636"/>
      <c r="ZI636"/>
      <c r="ZJ636"/>
      <c r="ZK636"/>
      <c r="ZL636"/>
      <c r="ZM636"/>
      <c r="ZN636"/>
      <c r="ZO636"/>
      <c r="ZP636"/>
      <c r="ZQ636"/>
      <c r="ZR636"/>
      <c r="ZS636"/>
      <c r="ZT636"/>
      <c r="ZU636"/>
      <c r="ZV636"/>
      <c r="ZW636"/>
      <c r="ZX636"/>
      <c r="ZY636"/>
      <c r="ZZ636"/>
      <c r="AAA636"/>
      <c r="AAB636"/>
      <c r="AAC636"/>
      <c r="AAD636"/>
      <c r="AAE636"/>
      <c r="AAF636"/>
      <c r="AAG636"/>
      <c r="AAH636"/>
      <c r="AAI636"/>
      <c r="AAJ636"/>
      <c r="AAK636"/>
      <c r="AAL636"/>
      <c r="AAM636"/>
      <c r="AAN636"/>
      <c r="AAO636"/>
      <c r="AAP636"/>
      <c r="AAQ636"/>
      <c r="AAR636"/>
      <c r="AAS636"/>
      <c r="AAT636"/>
      <c r="AAU636"/>
      <c r="AAV636"/>
      <c r="AAW636"/>
      <c r="AAX636"/>
      <c r="AAY636"/>
      <c r="AAZ636"/>
      <c r="ABA636"/>
      <c r="ABB636"/>
      <c r="ABC636"/>
      <c r="ABD636"/>
      <c r="ABE636"/>
      <c r="ABF636"/>
      <c r="ABG636"/>
      <c r="ABH636"/>
      <c r="ABI636"/>
      <c r="ABJ636"/>
      <c r="ABK636"/>
      <c r="ABL636"/>
      <c r="ABM636"/>
      <c r="ABN636"/>
      <c r="ABO636"/>
      <c r="ABP636"/>
      <c r="ABQ636"/>
      <c r="ABR636"/>
      <c r="ABS636"/>
      <c r="ABT636"/>
      <c r="ABU636"/>
      <c r="ABV636"/>
      <c r="ABW636"/>
      <c r="ABX636"/>
      <c r="ABY636"/>
      <c r="ABZ636"/>
      <c r="ACA636"/>
      <c r="ACB636"/>
      <c r="ACC636"/>
      <c r="ACD636"/>
      <c r="ACE636"/>
      <c r="ACF636"/>
      <c r="ACG636"/>
      <c r="ACH636"/>
      <c r="ACI636"/>
      <c r="ACJ636"/>
      <c r="ACK636"/>
      <c r="ACL636"/>
      <c r="ACM636"/>
      <c r="ACN636"/>
      <c r="ACO636"/>
      <c r="ACP636"/>
      <c r="ACQ636"/>
      <c r="ACR636"/>
      <c r="ACS636"/>
      <c r="ACT636"/>
      <c r="ACU636"/>
      <c r="ACV636"/>
      <c r="ACW636"/>
      <c r="ACX636"/>
      <c r="ACY636"/>
      <c r="ACZ636"/>
      <c r="ADA636"/>
      <c r="ADB636"/>
      <c r="ADC636"/>
      <c r="ADD636"/>
      <c r="ADE636"/>
      <c r="ADF636"/>
      <c r="ADG636"/>
      <c r="ADH636"/>
      <c r="ADI636"/>
      <c r="ADJ636"/>
      <c r="ADK636"/>
      <c r="ADL636"/>
      <c r="ADM636"/>
      <c r="ADN636"/>
      <c r="ADO636"/>
      <c r="ADP636"/>
      <c r="ADQ636"/>
      <c r="ADR636"/>
      <c r="ADS636"/>
      <c r="ADT636"/>
      <c r="ADU636"/>
      <c r="ADV636"/>
      <c r="ADW636"/>
      <c r="ADX636"/>
      <c r="ADY636"/>
      <c r="ADZ636"/>
      <c r="AEA636"/>
      <c r="AEB636"/>
      <c r="AEC636"/>
      <c r="AED636"/>
      <c r="AEE636"/>
      <c r="AEF636"/>
      <c r="AEG636"/>
      <c r="AEH636"/>
      <c r="AEI636"/>
      <c r="AEJ636"/>
      <c r="AEK636"/>
      <c r="AEL636"/>
      <c r="AEM636"/>
      <c r="AEN636"/>
      <c r="AEO636"/>
      <c r="AEP636"/>
      <c r="AEQ636"/>
      <c r="AER636"/>
      <c r="AES636"/>
      <c r="AET636"/>
      <c r="AEU636"/>
      <c r="AEV636"/>
      <c r="AEW636"/>
      <c r="AEX636"/>
      <c r="AEY636"/>
      <c r="AEZ636"/>
      <c r="AFA636"/>
      <c r="AFB636"/>
      <c r="AFC636"/>
      <c r="AFD636"/>
      <c r="AFE636"/>
      <c r="AFF636"/>
      <c r="AFG636"/>
      <c r="AFH636"/>
      <c r="AFI636"/>
      <c r="AFJ636"/>
      <c r="AFK636"/>
      <c r="AFL636"/>
      <c r="AFM636"/>
      <c r="AFN636"/>
      <c r="AFO636"/>
      <c r="AFP636"/>
      <c r="AFQ636"/>
      <c r="AFR636"/>
      <c r="AFS636"/>
      <c r="AFT636"/>
      <c r="AFU636"/>
      <c r="AFV636"/>
      <c r="AFW636"/>
      <c r="AFX636"/>
      <c r="AFY636"/>
      <c r="AFZ636"/>
      <c r="AGA636"/>
      <c r="AGB636"/>
      <c r="AGC636"/>
      <c r="AGD636"/>
      <c r="AGE636"/>
      <c r="AGF636"/>
      <c r="AGG636"/>
      <c r="AGH636"/>
      <c r="AGI636"/>
      <c r="AGJ636"/>
      <c r="AGK636"/>
      <c r="AGL636"/>
      <c r="AGM636"/>
      <c r="AGN636"/>
      <c r="AGO636"/>
      <c r="AGP636"/>
      <c r="AGQ636"/>
      <c r="AGR636"/>
      <c r="AGS636"/>
      <c r="AGT636"/>
      <c r="AGU636"/>
      <c r="AGV636"/>
      <c r="AGW636"/>
      <c r="AGX636"/>
      <c r="AGY636"/>
      <c r="AGZ636"/>
      <c r="AHA636"/>
      <c r="AHB636"/>
      <c r="AHC636"/>
      <c r="AHD636"/>
      <c r="AHE636"/>
      <c r="AHF636"/>
      <c r="AHG636"/>
      <c r="AHH636"/>
      <c r="AHI636"/>
      <c r="AHJ636"/>
      <c r="AHK636"/>
      <c r="AHL636"/>
      <c r="AHM636"/>
      <c r="AHN636"/>
      <c r="AHO636"/>
      <c r="AHP636"/>
      <c r="AHQ636"/>
      <c r="AHR636"/>
      <c r="AHS636"/>
      <c r="AHT636"/>
      <c r="AHU636"/>
      <c r="AHV636"/>
      <c r="AHW636"/>
      <c r="AHX636"/>
      <c r="AHY636"/>
      <c r="AHZ636"/>
      <c r="AIA636"/>
      <c r="AIB636"/>
      <c r="AIC636"/>
      <c r="AID636"/>
      <c r="AIE636"/>
      <c r="AIF636"/>
      <c r="AIG636"/>
      <c r="AIH636"/>
      <c r="AII636"/>
      <c r="AIJ636"/>
      <c r="AIK636"/>
      <c r="AIL636"/>
      <c r="AIM636"/>
      <c r="AIN636"/>
      <c r="AIO636"/>
      <c r="AIP636"/>
      <c r="AIQ636"/>
      <c r="AIR636"/>
      <c r="AIS636"/>
      <c r="AIT636"/>
      <c r="AIU636"/>
      <c r="AIV636"/>
      <c r="AIW636"/>
      <c r="AIX636"/>
      <c r="AIY636"/>
      <c r="AIZ636"/>
      <c r="AJA636"/>
      <c r="AJB636"/>
      <c r="AJC636"/>
      <c r="AJD636"/>
      <c r="AJE636"/>
      <c r="AJF636"/>
      <c r="AJG636"/>
      <c r="AJH636"/>
      <c r="AJI636"/>
      <c r="AJJ636"/>
      <c r="AJK636"/>
      <c r="AJL636"/>
      <c r="AJM636"/>
      <c r="AJN636"/>
      <c r="AJO636"/>
      <c r="AJP636"/>
      <c r="AJQ636"/>
      <c r="AJR636"/>
      <c r="AJS636"/>
      <c r="AJT636"/>
      <c r="AJU636"/>
      <c r="AJV636"/>
      <c r="AJW636"/>
      <c r="AJX636"/>
      <c r="AJY636"/>
      <c r="AJZ636"/>
      <c r="AKA636"/>
      <c r="AKB636"/>
      <c r="AKC636"/>
      <c r="AKD636"/>
      <c r="AKE636"/>
      <c r="AKF636"/>
      <c r="AKG636"/>
      <c r="AKH636"/>
      <c r="AKI636"/>
      <c r="AKJ636"/>
      <c r="AKK636"/>
      <c r="AKL636"/>
      <c r="AKM636"/>
      <c r="AKN636"/>
      <c r="AKO636"/>
      <c r="AKP636"/>
      <c r="AKQ636"/>
      <c r="AKR636"/>
      <c r="AKS636"/>
      <c r="AKT636"/>
      <c r="AKU636"/>
      <c r="AKV636"/>
      <c r="AKW636"/>
      <c r="AKX636"/>
      <c r="AKY636"/>
      <c r="AKZ636"/>
      <c r="ALA636"/>
      <c r="ALB636"/>
      <c r="ALC636"/>
      <c r="ALD636"/>
      <c r="ALE636"/>
      <c r="ALF636"/>
      <c r="ALG636"/>
      <c r="ALH636"/>
      <c r="ALI636"/>
      <c r="ALJ636"/>
      <c r="ALK636"/>
      <c r="ALL636"/>
      <c r="ALM636"/>
      <c r="ALN636"/>
      <c r="ALO636"/>
      <c r="ALP636"/>
      <c r="ALQ636"/>
      <c r="ALR636"/>
      <c r="ALS636"/>
      <c r="ALT636"/>
      <c r="ALU636"/>
      <c r="ALV636"/>
      <c r="ALW636"/>
      <c r="ALX636"/>
      <c r="ALY636"/>
      <c r="ALZ636"/>
      <c r="AMA636"/>
      <c r="AMB636"/>
      <c r="AMC636"/>
      <c r="AMD636"/>
      <c r="AME636"/>
      <c r="AMF636"/>
      <c r="AMG636"/>
      <c r="AMH636"/>
      <c r="AMI636"/>
      <c r="AMJ636"/>
      <c r="AMK636"/>
      <c r="AML636"/>
      <c r="AMM636"/>
    </row>
    <row r="637" spans="1:1027" ht="12" customHeight="1">
      <c r="A637"/>
      <c r="B637"/>
      <c r="C637"/>
      <c r="H637" s="291">
        <v>33172698.870000001</v>
      </c>
      <c r="J637" s="267">
        <f>H637-H631</f>
        <v>-6137137.129999999</v>
      </c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  <c r="IW637"/>
      <c r="IX637"/>
      <c r="IY637"/>
      <c r="IZ637"/>
      <c r="JA637"/>
      <c r="JB637"/>
      <c r="JC637"/>
      <c r="JD637"/>
      <c r="JE637"/>
      <c r="JF637"/>
      <c r="JG637"/>
      <c r="JH637"/>
      <c r="JI637"/>
      <c r="JJ637"/>
      <c r="JK637"/>
      <c r="JL637"/>
      <c r="JM637"/>
      <c r="JN637"/>
      <c r="JO637"/>
      <c r="JP637"/>
      <c r="JQ637"/>
      <c r="JR637"/>
      <c r="JS637"/>
      <c r="JT637"/>
      <c r="JU637"/>
      <c r="JV637"/>
      <c r="JW637"/>
      <c r="JX637"/>
      <c r="JY637"/>
      <c r="JZ637"/>
      <c r="KA637"/>
      <c r="KB637"/>
      <c r="KC637"/>
      <c r="KD637"/>
      <c r="KE637"/>
      <c r="KF637"/>
      <c r="KG637"/>
      <c r="KH637"/>
      <c r="KI637"/>
      <c r="KJ637"/>
      <c r="KK637"/>
      <c r="KL637"/>
      <c r="KM637"/>
      <c r="KN637"/>
      <c r="KO637"/>
      <c r="KP637"/>
      <c r="KQ637"/>
      <c r="KR637"/>
      <c r="KS637"/>
      <c r="KT637"/>
      <c r="KU637"/>
      <c r="KV637"/>
      <c r="KW637"/>
      <c r="KX637"/>
      <c r="KY637"/>
      <c r="KZ637"/>
      <c r="LA637"/>
      <c r="LB637"/>
      <c r="LC637"/>
      <c r="LD637"/>
      <c r="LE637"/>
      <c r="LF637"/>
      <c r="LG637"/>
      <c r="LH637"/>
      <c r="LI637"/>
      <c r="LJ637"/>
      <c r="LK637"/>
      <c r="LL637"/>
      <c r="LM637"/>
      <c r="LN637"/>
      <c r="LO637"/>
      <c r="LP637"/>
      <c r="LQ637"/>
      <c r="LR637"/>
      <c r="LS637"/>
      <c r="LT637"/>
      <c r="LU637"/>
      <c r="LV637"/>
      <c r="LW637"/>
      <c r="LX637"/>
      <c r="LY637"/>
      <c r="LZ637"/>
      <c r="MA637"/>
      <c r="MB637"/>
      <c r="MC637"/>
      <c r="MD637"/>
      <c r="ME637"/>
      <c r="MF637"/>
      <c r="MG637"/>
      <c r="MH637"/>
      <c r="MI637"/>
      <c r="MJ637"/>
      <c r="MK637"/>
      <c r="ML637"/>
      <c r="MM637"/>
      <c r="MN637"/>
      <c r="MO637"/>
      <c r="MP637"/>
      <c r="MQ637"/>
      <c r="MR637"/>
      <c r="MS637"/>
      <c r="MT637"/>
      <c r="MU637"/>
      <c r="MV637"/>
      <c r="MW637"/>
      <c r="MX637"/>
      <c r="MY637"/>
      <c r="MZ637"/>
      <c r="NA637"/>
      <c r="NB637"/>
      <c r="NC637"/>
      <c r="ND637"/>
      <c r="NE637"/>
      <c r="NF637"/>
      <c r="NG637"/>
      <c r="NH637"/>
      <c r="NI637"/>
      <c r="NJ637"/>
      <c r="NK637"/>
      <c r="NL637"/>
      <c r="NM637"/>
      <c r="NN637"/>
      <c r="NO637"/>
      <c r="NP637"/>
      <c r="NQ637"/>
      <c r="NR637"/>
      <c r="NS637"/>
      <c r="NT637"/>
      <c r="NU637"/>
      <c r="NV637"/>
      <c r="NW637"/>
      <c r="NX637"/>
      <c r="NY637"/>
      <c r="NZ637"/>
      <c r="OA637"/>
      <c r="OB637"/>
      <c r="OC637"/>
      <c r="OD637"/>
      <c r="OE637"/>
      <c r="OF637"/>
      <c r="OG637"/>
      <c r="OH637"/>
      <c r="OI637"/>
      <c r="OJ637"/>
      <c r="OK637"/>
      <c r="OL637"/>
      <c r="OM637"/>
      <c r="ON637"/>
      <c r="OO637"/>
      <c r="OP637"/>
      <c r="OQ637"/>
      <c r="OR637"/>
      <c r="OS637"/>
      <c r="OT637"/>
      <c r="OU637"/>
      <c r="OV637"/>
      <c r="OW637"/>
      <c r="OX637"/>
      <c r="OY637"/>
      <c r="OZ637"/>
      <c r="PA637"/>
      <c r="PB637"/>
      <c r="PC637"/>
      <c r="PD637"/>
      <c r="PE637"/>
      <c r="PF637"/>
      <c r="PG637"/>
      <c r="PH637"/>
      <c r="PI637"/>
      <c r="PJ637"/>
      <c r="PK637"/>
      <c r="PL637"/>
      <c r="PM637"/>
      <c r="PN637"/>
      <c r="PO637"/>
      <c r="PP637"/>
      <c r="PQ637"/>
      <c r="PR637"/>
      <c r="PS637"/>
      <c r="PT637"/>
      <c r="PU637"/>
      <c r="PV637"/>
      <c r="PW637"/>
      <c r="PX637"/>
      <c r="PY637"/>
      <c r="PZ637"/>
      <c r="QA637"/>
      <c r="QB637"/>
      <c r="QC637"/>
      <c r="QD637"/>
      <c r="QE637"/>
      <c r="QF637"/>
      <c r="QG637"/>
      <c r="QH637"/>
      <c r="QI637"/>
      <c r="QJ637"/>
      <c r="QK637"/>
      <c r="QL637"/>
      <c r="QM637"/>
      <c r="QN637"/>
      <c r="QO637"/>
      <c r="QP637"/>
      <c r="QQ637"/>
      <c r="QR637"/>
      <c r="QS637"/>
      <c r="QT637"/>
      <c r="QU637"/>
      <c r="QV637"/>
      <c r="QW637"/>
      <c r="QX637"/>
      <c r="QY637"/>
      <c r="QZ637"/>
      <c r="RA637"/>
      <c r="RB637"/>
      <c r="RC637"/>
      <c r="RD637"/>
      <c r="RE637"/>
      <c r="RF637"/>
      <c r="RG637"/>
      <c r="RH637"/>
      <c r="RI637"/>
      <c r="RJ637"/>
      <c r="RK637"/>
      <c r="RL637"/>
      <c r="RM637"/>
      <c r="RN637"/>
      <c r="RO637"/>
      <c r="RP637"/>
      <c r="RQ637"/>
      <c r="RR637"/>
      <c r="RS637"/>
      <c r="RT637"/>
      <c r="RU637"/>
      <c r="RV637"/>
      <c r="RW637"/>
      <c r="RX637"/>
      <c r="RY637"/>
      <c r="RZ637"/>
      <c r="SA637"/>
      <c r="SB637"/>
      <c r="SC637"/>
      <c r="SD637"/>
      <c r="SE637"/>
      <c r="SF637"/>
      <c r="SG637"/>
      <c r="SH637"/>
      <c r="SI637"/>
      <c r="SJ637"/>
      <c r="SK637"/>
      <c r="SL637"/>
      <c r="SM637"/>
      <c r="SN637"/>
      <c r="SO637"/>
      <c r="SP637"/>
      <c r="SQ637"/>
      <c r="SR637"/>
      <c r="SS637"/>
      <c r="ST637"/>
      <c r="SU637"/>
      <c r="SV637"/>
      <c r="SW637"/>
      <c r="SX637"/>
      <c r="SY637"/>
      <c r="SZ637"/>
      <c r="TA637"/>
      <c r="TB637"/>
      <c r="TC637"/>
      <c r="TD637"/>
      <c r="TE637"/>
      <c r="TF637"/>
      <c r="TG637"/>
      <c r="TH637"/>
      <c r="TI637"/>
      <c r="TJ637"/>
      <c r="TK637"/>
      <c r="TL637"/>
      <c r="TM637"/>
      <c r="TN637"/>
      <c r="TO637"/>
      <c r="TP637"/>
      <c r="TQ637"/>
      <c r="TR637"/>
      <c r="TS637"/>
      <c r="TT637"/>
      <c r="TU637"/>
      <c r="TV637"/>
      <c r="TW637"/>
      <c r="TX637"/>
      <c r="TY637"/>
      <c r="TZ637"/>
      <c r="UA637"/>
      <c r="UB637"/>
      <c r="UC637"/>
      <c r="UD637"/>
      <c r="UE637"/>
      <c r="UF637"/>
      <c r="UG637"/>
      <c r="UH637"/>
      <c r="UI637"/>
      <c r="UJ637"/>
      <c r="UK637"/>
      <c r="UL637"/>
      <c r="UM637"/>
      <c r="UN637"/>
      <c r="UO637"/>
      <c r="UP637"/>
      <c r="UQ637"/>
      <c r="UR637"/>
      <c r="US637"/>
      <c r="UT637"/>
      <c r="UU637"/>
      <c r="UV637"/>
      <c r="UW637"/>
      <c r="UX637"/>
      <c r="UY637"/>
      <c r="UZ637"/>
      <c r="VA637"/>
      <c r="VB637"/>
      <c r="VC637"/>
      <c r="VD637"/>
      <c r="VE637"/>
      <c r="VF637"/>
      <c r="VG637"/>
      <c r="VH637"/>
      <c r="VI637"/>
      <c r="VJ637"/>
      <c r="VK637"/>
      <c r="VL637"/>
      <c r="VM637"/>
      <c r="VN637"/>
      <c r="VO637"/>
      <c r="VP637"/>
      <c r="VQ637"/>
      <c r="VR637"/>
      <c r="VS637"/>
      <c r="VT637"/>
      <c r="VU637"/>
      <c r="VV637"/>
      <c r="VW637"/>
      <c r="VX637"/>
      <c r="VY637"/>
      <c r="VZ637"/>
      <c r="WA637"/>
      <c r="WB637"/>
      <c r="WC637"/>
      <c r="WD637"/>
      <c r="WE637"/>
      <c r="WF637"/>
      <c r="WG637"/>
      <c r="WH637"/>
      <c r="WI637"/>
      <c r="WJ637"/>
      <c r="WK637"/>
      <c r="WL637"/>
      <c r="WM637"/>
      <c r="WN637"/>
      <c r="WO637"/>
      <c r="WP637"/>
      <c r="WQ637"/>
      <c r="WR637"/>
      <c r="WS637"/>
      <c r="WT637"/>
      <c r="WU637"/>
      <c r="WV637"/>
      <c r="WW637"/>
      <c r="WX637"/>
      <c r="WY637"/>
      <c r="WZ637"/>
      <c r="XA637"/>
      <c r="XB637"/>
      <c r="XC637"/>
      <c r="XD637"/>
      <c r="XE637"/>
      <c r="XF637"/>
      <c r="XG637"/>
      <c r="XH637"/>
      <c r="XI637"/>
      <c r="XJ637"/>
      <c r="XK637"/>
      <c r="XL637"/>
      <c r="XM637"/>
      <c r="XN637"/>
      <c r="XO637"/>
      <c r="XP637"/>
      <c r="XQ637"/>
      <c r="XR637"/>
      <c r="XS637"/>
      <c r="XT637"/>
      <c r="XU637"/>
      <c r="XV637"/>
      <c r="XW637"/>
      <c r="XX637"/>
      <c r="XY637"/>
      <c r="XZ637"/>
      <c r="YA637"/>
      <c r="YB637"/>
      <c r="YC637"/>
      <c r="YD637"/>
      <c r="YE637"/>
      <c r="YF637"/>
      <c r="YG637"/>
      <c r="YH637"/>
      <c r="YI637"/>
      <c r="YJ637"/>
      <c r="YK637"/>
      <c r="YL637"/>
      <c r="YM637"/>
      <c r="YN637"/>
      <c r="YO637"/>
      <c r="YP637"/>
      <c r="YQ637"/>
      <c r="YR637"/>
      <c r="YS637"/>
      <c r="YT637"/>
      <c r="YU637"/>
      <c r="YV637"/>
      <c r="YW637"/>
      <c r="YX637"/>
      <c r="YY637"/>
      <c r="YZ637"/>
      <c r="ZA637"/>
      <c r="ZB637"/>
      <c r="ZC637"/>
      <c r="ZD637"/>
      <c r="ZE637"/>
      <c r="ZF637"/>
      <c r="ZG637"/>
      <c r="ZH637"/>
      <c r="ZI637"/>
      <c r="ZJ637"/>
      <c r="ZK637"/>
      <c r="ZL637"/>
      <c r="ZM637"/>
      <c r="ZN637"/>
      <c r="ZO637"/>
      <c r="ZP637"/>
      <c r="ZQ637"/>
      <c r="ZR637"/>
      <c r="ZS637"/>
      <c r="ZT637"/>
      <c r="ZU637"/>
      <c r="ZV637"/>
      <c r="ZW637"/>
      <c r="ZX637"/>
      <c r="ZY637"/>
      <c r="ZZ637"/>
      <c r="AAA637"/>
      <c r="AAB637"/>
      <c r="AAC637"/>
      <c r="AAD637"/>
      <c r="AAE637"/>
      <c r="AAF637"/>
      <c r="AAG637"/>
      <c r="AAH637"/>
      <c r="AAI637"/>
      <c r="AAJ637"/>
      <c r="AAK637"/>
      <c r="AAL637"/>
      <c r="AAM637"/>
      <c r="AAN637"/>
      <c r="AAO637"/>
      <c r="AAP637"/>
      <c r="AAQ637"/>
      <c r="AAR637"/>
      <c r="AAS637"/>
      <c r="AAT637"/>
      <c r="AAU637"/>
      <c r="AAV637"/>
      <c r="AAW637"/>
      <c r="AAX637"/>
      <c r="AAY637"/>
      <c r="AAZ637"/>
      <c r="ABA637"/>
      <c r="ABB637"/>
      <c r="ABC637"/>
      <c r="ABD637"/>
      <c r="ABE637"/>
      <c r="ABF637"/>
      <c r="ABG637"/>
      <c r="ABH637"/>
      <c r="ABI637"/>
      <c r="ABJ637"/>
      <c r="ABK637"/>
      <c r="ABL637"/>
      <c r="ABM637"/>
      <c r="ABN637"/>
      <c r="ABO637"/>
      <c r="ABP637"/>
      <c r="ABQ637"/>
      <c r="ABR637"/>
      <c r="ABS637"/>
      <c r="ABT637"/>
      <c r="ABU637"/>
      <c r="ABV637"/>
      <c r="ABW637"/>
      <c r="ABX637"/>
      <c r="ABY637"/>
      <c r="ABZ637"/>
      <c r="ACA637"/>
      <c r="ACB637"/>
      <c r="ACC637"/>
      <c r="ACD637"/>
      <c r="ACE637"/>
      <c r="ACF637"/>
      <c r="ACG637"/>
      <c r="ACH637"/>
      <c r="ACI637"/>
      <c r="ACJ637"/>
      <c r="ACK637"/>
      <c r="ACL637"/>
      <c r="ACM637"/>
      <c r="ACN637"/>
      <c r="ACO637"/>
      <c r="ACP637"/>
      <c r="ACQ637"/>
      <c r="ACR637"/>
      <c r="ACS637"/>
      <c r="ACT637"/>
      <c r="ACU637"/>
      <c r="ACV637"/>
      <c r="ACW637"/>
      <c r="ACX637"/>
      <c r="ACY637"/>
      <c r="ACZ637"/>
      <c r="ADA637"/>
      <c r="ADB637"/>
      <c r="ADC637"/>
      <c r="ADD637"/>
      <c r="ADE637"/>
      <c r="ADF637"/>
      <c r="ADG637"/>
      <c r="ADH637"/>
      <c r="ADI637"/>
      <c r="ADJ637"/>
      <c r="ADK637"/>
      <c r="ADL637"/>
      <c r="ADM637"/>
      <c r="ADN637"/>
      <c r="ADO637"/>
      <c r="ADP637"/>
      <c r="ADQ637"/>
      <c r="ADR637"/>
      <c r="ADS637"/>
      <c r="ADT637"/>
      <c r="ADU637"/>
      <c r="ADV637"/>
      <c r="ADW637"/>
      <c r="ADX637"/>
      <c r="ADY637"/>
      <c r="ADZ637"/>
      <c r="AEA637"/>
      <c r="AEB637"/>
      <c r="AEC637"/>
      <c r="AED637"/>
      <c r="AEE637"/>
      <c r="AEF637"/>
      <c r="AEG637"/>
      <c r="AEH637"/>
      <c r="AEI637"/>
      <c r="AEJ637"/>
      <c r="AEK637"/>
      <c r="AEL637"/>
      <c r="AEM637"/>
      <c r="AEN637"/>
      <c r="AEO637"/>
      <c r="AEP637"/>
      <c r="AEQ637"/>
      <c r="AER637"/>
      <c r="AES637"/>
      <c r="AET637"/>
      <c r="AEU637"/>
      <c r="AEV637"/>
      <c r="AEW637"/>
      <c r="AEX637"/>
      <c r="AEY637"/>
      <c r="AEZ637"/>
      <c r="AFA637"/>
      <c r="AFB637"/>
      <c r="AFC637"/>
      <c r="AFD637"/>
      <c r="AFE637"/>
      <c r="AFF637"/>
      <c r="AFG637"/>
      <c r="AFH637"/>
      <c r="AFI637"/>
      <c r="AFJ637"/>
      <c r="AFK637"/>
      <c r="AFL637"/>
      <c r="AFM637"/>
      <c r="AFN637"/>
      <c r="AFO637"/>
      <c r="AFP637"/>
      <c r="AFQ637"/>
      <c r="AFR637"/>
      <c r="AFS637"/>
      <c r="AFT637"/>
      <c r="AFU637"/>
      <c r="AFV637"/>
      <c r="AFW637"/>
      <c r="AFX637"/>
      <c r="AFY637"/>
      <c r="AFZ637"/>
      <c r="AGA637"/>
      <c r="AGB637"/>
      <c r="AGC637"/>
      <c r="AGD637"/>
      <c r="AGE637"/>
      <c r="AGF637"/>
      <c r="AGG637"/>
      <c r="AGH637"/>
      <c r="AGI637"/>
      <c r="AGJ637"/>
      <c r="AGK637"/>
      <c r="AGL637"/>
      <c r="AGM637"/>
      <c r="AGN637"/>
      <c r="AGO637"/>
      <c r="AGP637"/>
      <c r="AGQ637"/>
      <c r="AGR637"/>
      <c r="AGS637"/>
      <c r="AGT637"/>
      <c r="AGU637"/>
      <c r="AGV637"/>
      <c r="AGW637"/>
      <c r="AGX637"/>
      <c r="AGY637"/>
      <c r="AGZ637"/>
      <c r="AHA637"/>
      <c r="AHB637"/>
      <c r="AHC637"/>
      <c r="AHD637"/>
      <c r="AHE637"/>
      <c r="AHF637"/>
      <c r="AHG637"/>
      <c r="AHH637"/>
      <c r="AHI637"/>
      <c r="AHJ637"/>
      <c r="AHK637"/>
      <c r="AHL637"/>
      <c r="AHM637"/>
      <c r="AHN637"/>
      <c r="AHO637"/>
      <c r="AHP637"/>
      <c r="AHQ637"/>
      <c r="AHR637"/>
      <c r="AHS637"/>
      <c r="AHT637"/>
      <c r="AHU637"/>
      <c r="AHV637"/>
      <c r="AHW637"/>
      <c r="AHX637"/>
      <c r="AHY637"/>
      <c r="AHZ637"/>
      <c r="AIA637"/>
      <c r="AIB637"/>
      <c r="AIC637"/>
      <c r="AID637"/>
      <c r="AIE637"/>
      <c r="AIF637"/>
      <c r="AIG637"/>
      <c r="AIH637"/>
      <c r="AII637"/>
      <c r="AIJ637"/>
      <c r="AIK637"/>
      <c r="AIL637"/>
      <c r="AIM637"/>
      <c r="AIN637"/>
      <c r="AIO637"/>
      <c r="AIP637"/>
      <c r="AIQ637"/>
      <c r="AIR637"/>
      <c r="AIS637"/>
      <c r="AIT637"/>
      <c r="AIU637"/>
      <c r="AIV637"/>
      <c r="AIW637"/>
      <c r="AIX637"/>
      <c r="AIY637"/>
      <c r="AIZ637"/>
      <c r="AJA637"/>
      <c r="AJB637"/>
      <c r="AJC637"/>
      <c r="AJD637"/>
      <c r="AJE637"/>
      <c r="AJF637"/>
      <c r="AJG637"/>
      <c r="AJH637"/>
      <c r="AJI637"/>
      <c r="AJJ637"/>
      <c r="AJK637"/>
      <c r="AJL637"/>
      <c r="AJM637"/>
      <c r="AJN637"/>
      <c r="AJO637"/>
      <c r="AJP637"/>
      <c r="AJQ637"/>
      <c r="AJR637"/>
      <c r="AJS637"/>
      <c r="AJT637"/>
      <c r="AJU637"/>
      <c r="AJV637"/>
      <c r="AJW637"/>
      <c r="AJX637"/>
      <c r="AJY637"/>
      <c r="AJZ637"/>
      <c r="AKA637"/>
      <c r="AKB637"/>
      <c r="AKC637"/>
      <c r="AKD637"/>
      <c r="AKE637"/>
      <c r="AKF637"/>
      <c r="AKG637"/>
      <c r="AKH637"/>
      <c r="AKI637"/>
      <c r="AKJ637"/>
      <c r="AKK637"/>
      <c r="AKL637"/>
      <c r="AKM637"/>
      <c r="AKN637"/>
      <c r="AKO637"/>
      <c r="AKP637"/>
      <c r="AKQ637"/>
      <c r="AKR637"/>
      <c r="AKS637"/>
      <c r="AKT637"/>
      <c r="AKU637"/>
      <c r="AKV637"/>
      <c r="AKW637"/>
      <c r="AKX637"/>
      <c r="AKY637"/>
      <c r="AKZ637"/>
      <c r="ALA637"/>
      <c r="ALB637"/>
      <c r="ALC637"/>
      <c r="ALD637"/>
      <c r="ALE637"/>
      <c r="ALF637"/>
      <c r="ALG637"/>
      <c r="ALH637"/>
      <c r="ALI637"/>
      <c r="ALJ637"/>
      <c r="ALK637"/>
      <c r="ALL637"/>
      <c r="ALM637"/>
      <c r="ALN637"/>
      <c r="ALO637"/>
      <c r="ALP637"/>
      <c r="ALQ637"/>
      <c r="ALR637"/>
      <c r="ALS637"/>
      <c r="ALT637"/>
      <c r="ALU637"/>
      <c r="ALV637"/>
      <c r="ALW637"/>
      <c r="ALX637"/>
      <c r="ALY637"/>
      <c r="ALZ637"/>
      <c r="AMA637"/>
      <c r="AMB637"/>
      <c r="AMC637"/>
      <c r="AMD637"/>
      <c r="AME637"/>
      <c r="AMF637"/>
      <c r="AMG637"/>
      <c r="AMH637"/>
      <c r="AMI637"/>
      <c r="AMJ637"/>
      <c r="AMK637"/>
      <c r="AML637"/>
      <c r="AMM637"/>
    </row>
    <row r="638" spans="1:1027" ht="12" customHeight="1">
      <c r="A638"/>
      <c r="B638"/>
      <c r="C638"/>
      <c r="H638" s="291">
        <v>7874791.7599999998</v>
      </c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  <c r="IY638"/>
      <c r="IZ638"/>
      <c r="JA638"/>
      <c r="JB638"/>
      <c r="JC638"/>
      <c r="JD638"/>
      <c r="JE638"/>
      <c r="JF638"/>
      <c r="JG638"/>
      <c r="JH638"/>
      <c r="JI638"/>
      <c r="JJ638"/>
      <c r="JK638"/>
      <c r="JL638"/>
      <c r="JM638"/>
      <c r="JN638"/>
      <c r="JO638"/>
      <c r="JP638"/>
      <c r="JQ638"/>
      <c r="JR638"/>
      <c r="JS638"/>
      <c r="JT638"/>
      <c r="JU638"/>
      <c r="JV638"/>
      <c r="JW638"/>
      <c r="JX638"/>
      <c r="JY638"/>
      <c r="JZ638"/>
      <c r="KA638"/>
      <c r="KB638"/>
      <c r="KC638"/>
      <c r="KD638"/>
      <c r="KE638"/>
      <c r="KF638"/>
      <c r="KG638"/>
      <c r="KH638"/>
      <c r="KI638"/>
      <c r="KJ638"/>
      <c r="KK638"/>
      <c r="KL638"/>
      <c r="KM638"/>
      <c r="KN638"/>
      <c r="KO638"/>
      <c r="KP638"/>
      <c r="KQ638"/>
      <c r="KR638"/>
      <c r="KS638"/>
      <c r="KT638"/>
      <c r="KU638"/>
      <c r="KV638"/>
      <c r="KW638"/>
      <c r="KX638"/>
      <c r="KY638"/>
      <c r="KZ638"/>
      <c r="LA638"/>
      <c r="LB638"/>
      <c r="LC638"/>
      <c r="LD638"/>
      <c r="LE638"/>
      <c r="LF638"/>
      <c r="LG638"/>
      <c r="LH638"/>
      <c r="LI638"/>
      <c r="LJ638"/>
      <c r="LK638"/>
      <c r="LL638"/>
      <c r="LM638"/>
      <c r="LN638"/>
      <c r="LO638"/>
      <c r="LP638"/>
      <c r="LQ638"/>
      <c r="LR638"/>
      <c r="LS638"/>
      <c r="LT638"/>
      <c r="LU638"/>
      <c r="LV638"/>
      <c r="LW638"/>
      <c r="LX638"/>
      <c r="LY638"/>
      <c r="LZ638"/>
      <c r="MA638"/>
      <c r="MB638"/>
      <c r="MC638"/>
      <c r="MD638"/>
      <c r="ME638"/>
      <c r="MF638"/>
      <c r="MG638"/>
      <c r="MH638"/>
      <c r="MI638"/>
      <c r="MJ638"/>
      <c r="MK638"/>
      <c r="ML638"/>
      <c r="MM638"/>
      <c r="MN638"/>
      <c r="MO638"/>
      <c r="MP638"/>
      <c r="MQ638"/>
      <c r="MR638"/>
      <c r="MS638"/>
      <c r="MT638"/>
      <c r="MU638"/>
      <c r="MV638"/>
      <c r="MW638"/>
      <c r="MX638"/>
      <c r="MY638"/>
      <c r="MZ638"/>
      <c r="NA638"/>
      <c r="NB638"/>
      <c r="NC638"/>
      <c r="ND638"/>
      <c r="NE638"/>
      <c r="NF638"/>
      <c r="NG638"/>
      <c r="NH638"/>
      <c r="NI638"/>
      <c r="NJ638"/>
      <c r="NK638"/>
      <c r="NL638"/>
      <c r="NM638"/>
      <c r="NN638"/>
      <c r="NO638"/>
      <c r="NP638"/>
      <c r="NQ638"/>
      <c r="NR638"/>
      <c r="NS638"/>
      <c r="NT638"/>
      <c r="NU638"/>
      <c r="NV638"/>
      <c r="NW638"/>
      <c r="NX638"/>
      <c r="NY638"/>
      <c r="NZ638"/>
      <c r="OA638"/>
      <c r="OB638"/>
      <c r="OC638"/>
      <c r="OD638"/>
      <c r="OE638"/>
      <c r="OF638"/>
      <c r="OG638"/>
      <c r="OH638"/>
      <c r="OI638"/>
      <c r="OJ638"/>
      <c r="OK638"/>
      <c r="OL638"/>
      <c r="OM638"/>
      <c r="ON638"/>
      <c r="OO638"/>
      <c r="OP638"/>
      <c r="OQ638"/>
      <c r="OR638"/>
      <c r="OS638"/>
      <c r="OT638"/>
      <c r="OU638"/>
      <c r="OV638"/>
      <c r="OW638"/>
      <c r="OX638"/>
      <c r="OY638"/>
      <c r="OZ638"/>
      <c r="PA638"/>
      <c r="PB638"/>
      <c r="PC638"/>
      <c r="PD638"/>
      <c r="PE638"/>
      <c r="PF638"/>
      <c r="PG638"/>
      <c r="PH638"/>
      <c r="PI638"/>
      <c r="PJ638"/>
      <c r="PK638"/>
      <c r="PL638"/>
      <c r="PM638"/>
      <c r="PN638"/>
      <c r="PO638"/>
      <c r="PP638"/>
      <c r="PQ638"/>
      <c r="PR638"/>
      <c r="PS638"/>
      <c r="PT638"/>
      <c r="PU638"/>
      <c r="PV638"/>
      <c r="PW638"/>
      <c r="PX638"/>
      <c r="PY638"/>
      <c r="PZ638"/>
      <c r="QA638"/>
      <c r="QB638"/>
      <c r="QC638"/>
      <c r="QD638"/>
      <c r="QE638"/>
      <c r="QF638"/>
      <c r="QG638"/>
      <c r="QH638"/>
      <c r="QI638"/>
      <c r="QJ638"/>
      <c r="QK638"/>
      <c r="QL638"/>
      <c r="QM638"/>
      <c r="QN638"/>
      <c r="QO638"/>
      <c r="QP638"/>
      <c r="QQ638"/>
      <c r="QR638"/>
      <c r="QS638"/>
      <c r="QT638"/>
      <c r="QU638"/>
      <c r="QV638"/>
      <c r="QW638"/>
      <c r="QX638"/>
      <c r="QY638"/>
      <c r="QZ638"/>
      <c r="RA638"/>
      <c r="RB638"/>
      <c r="RC638"/>
      <c r="RD638"/>
      <c r="RE638"/>
      <c r="RF638"/>
      <c r="RG638"/>
      <c r="RH638"/>
      <c r="RI638"/>
      <c r="RJ638"/>
      <c r="RK638"/>
      <c r="RL638"/>
      <c r="RM638"/>
      <c r="RN638"/>
      <c r="RO638"/>
      <c r="RP638"/>
      <c r="RQ638"/>
      <c r="RR638"/>
      <c r="RS638"/>
      <c r="RT638"/>
      <c r="RU638"/>
      <c r="RV638"/>
      <c r="RW638"/>
      <c r="RX638"/>
      <c r="RY638"/>
      <c r="RZ638"/>
      <c r="SA638"/>
      <c r="SB638"/>
      <c r="SC638"/>
      <c r="SD638"/>
      <c r="SE638"/>
      <c r="SF638"/>
      <c r="SG638"/>
      <c r="SH638"/>
      <c r="SI638"/>
      <c r="SJ638"/>
      <c r="SK638"/>
      <c r="SL638"/>
      <c r="SM638"/>
      <c r="SN638"/>
      <c r="SO638"/>
      <c r="SP638"/>
      <c r="SQ638"/>
      <c r="SR638"/>
      <c r="SS638"/>
      <c r="ST638"/>
      <c r="SU638"/>
      <c r="SV638"/>
      <c r="SW638"/>
      <c r="SX638"/>
      <c r="SY638"/>
      <c r="SZ638"/>
      <c r="TA638"/>
      <c r="TB638"/>
      <c r="TC638"/>
      <c r="TD638"/>
      <c r="TE638"/>
      <c r="TF638"/>
      <c r="TG638"/>
      <c r="TH638"/>
      <c r="TI638"/>
      <c r="TJ638"/>
      <c r="TK638"/>
      <c r="TL638"/>
      <c r="TM638"/>
      <c r="TN638"/>
      <c r="TO638"/>
      <c r="TP638"/>
      <c r="TQ638"/>
      <c r="TR638"/>
      <c r="TS638"/>
      <c r="TT638"/>
      <c r="TU638"/>
      <c r="TV638"/>
      <c r="TW638"/>
      <c r="TX638"/>
      <c r="TY638"/>
      <c r="TZ638"/>
      <c r="UA638"/>
      <c r="UB638"/>
      <c r="UC638"/>
      <c r="UD638"/>
      <c r="UE638"/>
      <c r="UF638"/>
      <c r="UG638"/>
      <c r="UH638"/>
      <c r="UI638"/>
      <c r="UJ638"/>
      <c r="UK638"/>
      <c r="UL638"/>
      <c r="UM638"/>
      <c r="UN638"/>
      <c r="UO638"/>
      <c r="UP638"/>
      <c r="UQ638"/>
      <c r="UR638"/>
      <c r="US638"/>
      <c r="UT638"/>
      <c r="UU638"/>
      <c r="UV638"/>
      <c r="UW638"/>
      <c r="UX638"/>
      <c r="UY638"/>
      <c r="UZ638"/>
      <c r="VA638"/>
      <c r="VB638"/>
      <c r="VC638"/>
      <c r="VD638"/>
      <c r="VE638"/>
      <c r="VF638"/>
      <c r="VG638"/>
      <c r="VH638"/>
      <c r="VI638"/>
      <c r="VJ638"/>
      <c r="VK638"/>
      <c r="VL638"/>
      <c r="VM638"/>
      <c r="VN638"/>
      <c r="VO638"/>
      <c r="VP638"/>
      <c r="VQ638"/>
      <c r="VR638"/>
      <c r="VS638"/>
      <c r="VT638"/>
      <c r="VU638"/>
      <c r="VV638"/>
      <c r="VW638"/>
      <c r="VX638"/>
      <c r="VY638"/>
      <c r="VZ638"/>
      <c r="WA638"/>
      <c r="WB638"/>
      <c r="WC638"/>
      <c r="WD638"/>
      <c r="WE638"/>
      <c r="WF638"/>
      <c r="WG638"/>
      <c r="WH638"/>
      <c r="WI638"/>
      <c r="WJ638"/>
      <c r="WK638"/>
      <c r="WL638"/>
      <c r="WM638"/>
      <c r="WN638"/>
      <c r="WO638"/>
      <c r="WP638"/>
      <c r="WQ638"/>
      <c r="WR638"/>
      <c r="WS638"/>
      <c r="WT638"/>
      <c r="WU638"/>
      <c r="WV638"/>
      <c r="WW638"/>
      <c r="WX638"/>
      <c r="WY638"/>
      <c r="WZ638"/>
      <c r="XA638"/>
      <c r="XB638"/>
      <c r="XC638"/>
      <c r="XD638"/>
      <c r="XE638"/>
      <c r="XF638"/>
      <c r="XG638"/>
      <c r="XH638"/>
      <c r="XI638"/>
      <c r="XJ638"/>
      <c r="XK638"/>
      <c r="XL638"/>
      <c r="XM638"/>
      <c r="XN638"/>
      <c r="XO638"/>
      <c r="XP638"/>
      <c r="XQ638"/>
      <c r="XR638"/>
      <c r="XS638"/>
      <c r="XT638"/>
      <c r="XU638"/>
      <c r="XV638"/>
      <c r="XW638"/>
      <c r="XX638"/>
      <c r="XY638"/>
      <c r="XZ638"/>
      <c r="YA638"/>
      <c r="YB638"/>
      <c r="YC638"/>
      <c r="YD638"/>
      <c r="YE638"/>
      <c r="YF638"/>
      <c r="YG638"/>
      <c r="YH638"/>
      <c r="YI638"/>
      <c r="YJ638"/>
      <c r="YK638"/>
      <c r="YL638"/>
      <c r="YM638"/>
      <c r="YN638"/>
      <c r="YO638"/>
      <c r="YP638"/>
      <c r="YQ638"/>
      <c r="YR638"/>
      <c r="YS638"/>
      <c r="YT638"/>
      <c r="YU638"/>
      <c r="YV638"/>
      <c r="YW638"/>
      <c r="YX638"/>
      <c r="YY638"/>
      <c r="YZ638"/>
      <c r="ZA638"/>
      <c r="ZB638"/>
      <c r="ZC638"/>
      <c r="ZD638"/>
      <c r="ZE638"/>
      <c r="ZF638"/>
      <c r="ZG638"/>
      <c r="ZH638"/>
      <c r="ZI638"/>
      <c r="ZJ638"/>
      <c r="ZK638"/>
      <c r="ZL638"/>
      <c r="ZM638"/>
      <c r="ZN638"/>
      <c r="ZO638"/>
      <c r="ZP638"/>
      <c r="ZQ638"/>
      <c r="ZR638"/>
      <c r="ZS638"/>
      <c r="ZT638"/>
      <c r="ZU638"/>
      <c r="ZV638"/>
      <c r="ZW638"/>
      <c r="ZX638"/>
      <c r="ZY638"/>
      <c r="ZZ638"/>
      <c r="AAA638"/>
      <c r="AAB638"/>
      <c r="AAC638"/>
      <c r="AAD638"/>
      <c r="AAE638"/>
      <c r="AAF638"/>
      <c r="AAG638"/>
      <c r="AAH638"/>
      <c r="AAI638"/>
      <c r="AAJ638"/>
      <c r="AAK638"/>
      <c r="AAL638"/>
      <c r="AAM638"/>
      <c r="AAN638"/>
      <c r="AAO638"/>
      <c r="AAP638"/>
      <c r="AAQ638"/>
      <c r="AAR638"/>
      <c r="AAS638"/>
      <c r="AAT638"/>
      <c r="AAU638"/>
      <c r="AAV638"/>
      <c r="AAW638"/>
      <c r="AAX638"/>
      <c r="AAY638"/>
      <c r="AAZ638"/>
      <c r="ABA638"/>
      <c r="ABB638"/>
      <c r="ABC638"/>
      <c r="ABD638"/>
      <c r="ABE638"/>
      <c r="ABF638"/>
      <c r="ABG638"/>
      <c r="ABH638"/>
      <c r="ABI638"/>
      <c r="ABJ638"/>
      <c r="ABK638"/>
      <c r="ABL638"/>
      <c r="ABM638"/>
      <c r="ABN638"/>
      <c r="ABO638"/>
      <c r="ABP638"/>
      <c r="ABQ638"/>
      <c r="ABR638"/>
      <c r="ABS638"/>
      <c r="ABT638"/>
      <c r="ABU638"/>
      <c r="ABV638"/>
      <c r="ABW638"/>
      <c r="ABX638"/>
      <c r="ABY638"/>
      <c r="ABZ638"/>
      <c r="ACA638"/>
      <c r="ACB638"/>
      <c r="ACC638"/>
      <c r="ACD638"/>
      <c r="ACE638"/>
      <c r="ACF638"/>
      <c r="ACG638"/>
      <c r="ACH638"/>
      <c r="ACI638"/>
      <c r="ACJ638"/>
      <c r="ACK638"/>
      <c r="ACL638"/>
      <c r="ACM638"/>
      <c r="ACN638"/>
      <c r="ACO638"/>
      <c r="ACP638"/>
      <c r="ACQ638"/>
      <c r="ACR638"/>
      <c r="ACS638"/>
      <c r="ACT638"/>
      <c r="ACU638"/>
      <c r="ACV638"/>
      <c r="ACW638"/>
      <c r="ACX638"/>
      <c r="ACY638"/>
      <c r="ACZ638"/>
      <c r="ADA638"/>
      <c r="ADB638"/>
      <c r="ADC638"/>
      <c r="ADD638"/>
      <c r="ADE638"/>
      <c r="ADF638"/>
      <c r="ADG638"/>
      <c r="ADH638"/>
      <c r="ADI638"/>
      <c r="ADJ638"/>
      <c r="ADK638"/>
      <c r="ADL638"/>
      <c r="ADM638"/>
      <c r="ADN638"/>
      <c r="ADO638"/>
      <c r="ADP638"/>
      <c r="ADQ638"/>
      <c r="ADR638"/>
      <c r="ADS638"/>
      <c r="ADT638"/>
      <c r="ADU638"/>
      <c r="ADV638"/>
      <c r="ADW638"/>
      <c r="ADX638"/>
      <c r="ADY638"/>
      <c r="ADZ638"/>
      <c r="AEA638"/>
      <c r="AEB638"/>
      <c r="AEC638"/>
      <c r="AED638"/>
      <c r="AEE638"/>
      <c r="AEF638"/>
      <c r="AEG638"/>
      <c r="AEH638"/>
      <c r="AEI638"/>
      <c r="AEJ638"/>
      <c r="AEK638"/>
      <c r="AEL638"/>
      <c r="AEM638"/>
      <c r="AEN638"/>
      <c r="AEO638"/>
      <c r="AEP638"/>
      <c r="AEQ638"/>
      <c r="AER638"/>
      <c r="AES638"/>
      <c r="AET638"/>
      <c r="AEU638"/>
      <c r="AEV638"/>
      <c r="AEW638"/>
      <c r="AEX638"/>
      <c r="AEY638"/>
      <c r="AEZ638"/>
      <c r="AFA638"/>
      <c r="AFB638"/>
      <c r="AFC638"/>
      <c r="AFD638"/>
      <c r="AFE638"/>
      <c r="AFF638"/>
      <c r="AFG638"/>
      <c r="AFH638"/>
      <c r="AFI638"/>
      <c r="AFJ638"/>
      <c r="AFK638"/>
      <c r="AFL638"/>
      <c r="AFM638"/>
      <c r="AFN638"/>
      <c r="AFO638"/>
      <c r="AFP638"/>
      <c r="AFQ638"/>
      <c r="AFR638"/>
      <c r="AFS638"/>
      <c r="AFT638"/>
      <c r="AFU638"/>
      <c r="AFV638"/>
      <c r="AFW638"/>
      <c r="AFX638"/>
      <c r="AFY638"/>
      <c r="AFZ638"/>
      <c r="AGA638"/>
      <c r="AGB638"/>
      <c r="AGC638"/>
      <c r="AGD638"/>
      <c r="AGE638"/>
      <c r="AGF638"/>
      <c r="AGG638"/>
      <c r="AGH638"/>
      <c r="AGI638"/>
      <c r="AGJ638"/>
      <c r="AGK638"/>
      <c r="AGL638"/>
      <c r="AGM638"/>
      <c r="AGN638"/>
      <c r="AGO638"/>
      <c r="AGP638"/>
      <c r="AGQ638"/>
      <c r="AGR638"/>
      <c r="AGS638"/>
      <c r="AGT638"/>
      <c r="AGU638"/>
      <c r="AGV638"/>
      <c r="AGW638"/>
      <c r="AGX638"/>
      <c r="AGY638"/>
      <c r="AGZ638"/>
      <c r="AHA638"/>
      <c r="AHB638"/>
      <c r="AHC638"/>
      <c r="AHD638"/>
      <c r="AHE638"/>
      <c r="AHF638"/>
      <c r="AHG638"/>
      <c r="AHH638"/>
      <c r="AHI638"/>
      <c r="AHJ638"/>
      <c r="AHK638"/>
      <c r="AHL638"/>
      <c r="AHM638"/>
      <c r="AHN638"/>
      <c r="AHO638"/>
      <c r="AHP638"/>
      <c r="AHQ638"/>
      <c r="AHR638"/>
      <c r="AHS638"/>
      <c r="AHT638"/>
      <c r="AHU638"/>
      <c r="AHV638"/>
      <c r="AHW638"/>
      <c r="AHX638"/>
      <c r="AHY638"/>
      <c r="AHZ638"/>
      <c r="AIA638"/>
      <c r="AIB638"/>
      <c r="AIC638"/>
      <c r="AID638"/>
      <c r="AIE638"/>
      <c r="AIF638"/>
      <c r="AIG638"/>
      <c r="AIH638"/>
      <c r="AII638"/>
      <c r="AIJ638"/>
      <c r="AIK638"/>
      <c r="AIL638"/>
      <c r="AIM638"/>
      <c r="AIN638"/>
      <c r="AIO638"/>
      <c r="AIP638"/>
      <c r="AIQ638"/>
      <c r="AIR638"/>
      <c r="AIS638"/>
      <c r="AIT638"/>
      <c r="AIU638"/>
      <c r="AIV638"/>
      <c r="AIW638"/>
      <c r="AIX638"/>
      <c r="AIY638"/>
      <c r="AIZ638"/>
      <c r="AJA638"/>
      <c r="AJB638"/>
      <c r="AJC638"/>
      <c r="AJD638"/>
      <c r="AJE638"/>
      <c r="AJF638"/>
      <c r="AJG638"/>
      <c r="AJH638"/>
      <c r="AJI638"/>
      <c r="AJJ638"/>
      <c r="AJK638"/>
      <c r="AJL638"/>
      <c r="AJM638"/>
      <c r="AJN638"/>
      <c r="AJO638"/>
      <c r="AJP638"/>
      <c r="AJQ638"/>
      <c r="AJR638"/>
      <c r="AJS638"/>
      <c r="AJT638"/>
      <c r="AJU638"/>
      <c r="AJV638"/>
      <c r="AJW638"/>
      <c r="AJX638"/>
      <c r="AJY638"/>
      <c r="AJZ638"/>
      <c r="AKA638"/>
      <c r="AKB638"/>
      <c r="AKC638"/>
      <c r="AKD638"/>
      <c r="AKE638"/>
      <c r="AKF638"/>
      <c r="AKG638"/>
      <c r="AKH638"/>
      <c r="AKI638"/>
      <c r="AKJ638"/>
      <c r="AKK638"/>
      <c r="AKL638"/>
      <c r="AKM638"/>
      <c r="AKN638"/>
      <c r="AKO638"/>
      <c r="AKP638"/>
      <c r="AKQ638"/>
      <c r="AKR638"/>
      <c r="AKS638"/>
      <c r="AKT638"/>
      <c r="AKU638"/>
      <c r="AKV638"/>
      <c r="AKW638"/>
      <c r="AKX638"/>
      <c r="AKY638"/>
      <c r="AKZ638"/>
      <c r="ALA638"/>
      <c r="ALB638"/>
      <c r="ALC638"/>
      <c r="ALD638"/>
      <c r="ALE638"/>
      <c r="ALF638"/>
      <c r="ALG638"/>
      <c r="ALH638"/>
      <c r="ALI638"/>
      <c r="ALJ638"/>
      <c r="ALK638"/>
      <c r="ALL638"/>
      <c r="ALM638"/>
      <c r="ALN638"/>
      <c r="ALO638"/>
      <c r="ALP638"/>
      <c r="ALQ638"/>
      <c r="ALR638"/>
      <c r="ALS638"/>
      <c r="ALT638"/>
      <c r="ALU638"/>
      <c r="ALV638"/>
      <c r="ALW638"/>
      <c r="ALX638"/>
      <c r="ALY638"/>
      <c r="ALZ638"/>
      <c r="AMA638"/>
      <c r="AMB638"/>
      <c r="AMC638"/>
      <c r="AMD638"/>
      <c r="AME638"/>
      <c r="AMF638"/>
      <c r="AMG638"/>
      <c r="AMH638"/>
      <c r="AMI638"/>
      <c r="AMJ638"/>
      <c r="AMK638"/>
      <c r="AML638"/>
      <c r="AMM638"/>
    </row>
    <row r="639" spans="1:1027" ht="12" customHeight="1">
      <c r="A639"/>
      <c r="B639"/>
      <c r="C639"/>
      <c r="H639" s="291">
        <v>1991799</v>
      </c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  <c r="IW639"/>
      <c r="IX639"/>
      <c r="IY639"/>
      <c r="IZ639"/>
      <c r="JA639"/>
      <c r="JB639"/>
      <c r="JC639"/>
      <c r="JD639"/>
      <c r="JE639"/>
      <c r="JF639"/>
      <c r="JG639"/>
      <c r="JH639"/>
      <c r="JI639"/>
      <c r="JJ639"/>
      <c r="JK639"/>
      <c r="JL639"/>
      <c r="JM639"/>
      <c r="JN639"/>
      <c r="JO639"/>
      <c r="JP639"/>
      <c r="JQ639"/>
      <c r="JR639"/>
      <c r="JS639"/>
      <c r="JT639"/>
      <c r="JU639"/>
      <c r="JV639"/>
      <c r="JW639"/>
      <c r="JX639"/>
      <c r="JY639"/>
      <c r="JZ639"/>
      <c r="KA639"/>
      <c r="KB639"/>
      <c r="KC639"/>
      <c r="KD639"/>
      <c r="KE639"/>
      <c r="KF639"/>
      <c r="KG639"/>
      <c r="KH639"/>
      <c r="KI639"/>
      <c r="KJ639"/>
      <c r="KK639"/>
      <c r="KL639"/>
      <c r="KM639"/>
      <c r="KN639"/>
      <c r="KO639"/>
      <c r="KP639"/>
      <c r="KQ639"/>
      <c r="KR639"/>
      <c r="KS639"/>
      <c r="KT639"/>
      <c r="KU639"/>
      <c r="KV639"/>
      <c r="KW639"/>
      <c r="KX639"/>
      <c r="KY639"/>
      <c r="KZ639"/>
      <c r="LA639"/>
      <c r="LB639"/>
      <c r="LC639"/>
      <c r="LD639"/>
      <c r="LE639"/>
      <c r="LF639"/>
      <c r="LG639"/>
      <c r="LH639"/>
      <c r="LI639"/>
      <c r="LJ639"/>
      <c r="LK639"/>
      <c r="LL639"/>
      <c r="LM639"/>
      <c r="LN639"/>
      <c r="LO639"/>
      <c r="LP639"/>
      <c r="LQ639"/>
      <c r="LR639"/>
      <c r="LS639"/>
      <c r="LT639"/>
      <c r="LU639"/>
      <c r="LV639"/>
      <c r="LW639"/>
      <c r="LX639"/>
      <c r="LY639"/>
      <c r="LZ639"/>
      <c r="MA639"/>
      <c r="MB639"/>
      <c r="MC639"/>
      <c r="MD639"/>
      <c r="ME639"/>
      <c r="MF639"/>
      <c r="MG639"/>
      <c r="MH639"/>
      <c r="MI639"/>
      <c r="MJ639"/>
      <c r="MK639"/>
      <c r="ML639"/>
      <c r="MM639"/>
      <c r="MN639"/>
      <c r="MO639"/>
      <c r="MP639"/>
      <c r="MQ639"/>
      <c r="MR639"/>
      <c r="MS639"/>
      <c r="MT639"/>
      <c r="MU639"/>
      <c r="MV639"/>
      <c r="MW639"/>
      <c r="MX639"/>
      <c r="MY639"/>
      <c r="MZ639"/>
      <c r="NA639"/>
      <c r="NB639"/>
      <c r="NC639"/>
      <c r="ND639"/>
      <c r="NE639"/>
      <c r="NF639"/>
      <c r="NG639"/>
      <c r="NH639"/>
      <c r="NI639"/>
      <c r="NJ639"/>
      <c r="NK639"/>
      <c r="NL639"/>
      <c r="NM639"/>
      <c r="NN639"/>
      <c r="NO639"/>
      <c r="NP639"/>
      <c r="NQ639"/>
      <c r="NR639"/>
      <c r="NS639"/>
      <c r="NT639"/>
      <c r="NU639"/>
      <c r="NV639"/>
      <c r="NW639"/>
      <c r="NX639"/>
      <c r="NY639"/>
      <c r="NZ639"/>
      <c r="OA639"/>
      <c r="OB639"/>
      <c r="OC639"/>
      <c r="OD639"/>
      <c r="OE639"/>
      <c r="OF639"/>
      <c r="OG639"/>
      <c r="OH639"/>
      <c r="OI639"/>
      <c r="OJ639"/>
      <c r="OK639"/>
      <c r="OL639"/>
      <c r="OM639"/>
      <c r="ON639"/>
      <c r="OO639"/>
      <c r="OP639"/>
      <c r="OQ639"/>
      <c r="OR639"/>
      <c r="OS639"/>
      <c r="OT639"/>
      <c r="OU639"/>
      <c r="OV639"/>
      <c r="OW639"/>
      <c r="OX639"/>
      <c r="OY639"/>
      <c r="OZ639"/>
      <c r="PA639"/>
      <c r="PB639"/>
      <c r="PC639"/>
      <c r="PD639"/>
      <c r="PE639"/>
      <c r="PF639"/>
      <c r="PG639"/>
      <c r="PH639"/>
      <c r="PI639"/>
      <c r="PJ639"/>
      <c r="PK639"/>
      <c r="PL639"/>
      <c r="PM639"/>
      <c r="PN639"/>
      <c r="PO639"/>
      <c r="PP639"/>
      <c r="PQ639"/>
      <c r="PR639"/>
      <c r="PS639"/>
      <c r="PT639"/>
      <c r="PU639"/>
      <c r="PV639"/>
      <c r="PW639"/>
      <c r="PX639"/>
      <c r="PY639"/>
      <c r="PZ639"/>
      <c r="QA639"/>
      <c r="QB639"/>
      <c r="QC639"/>
      <c r="QD639"/>
      <c r="QE639"/>
      <c r="QF639"/>
      <c r="QG639"/>
      <c r="QH639"/>
      <c r="QI639"/>
      <c r="QJ639"/>
      <c r="QK639"/>
      <c r="QL639"/>
      <c r="QM639"/>
      <c r="QN639"/>
      <c r="QO639"/>
      <c r="QP639"/>
      <c r="QQ639"/>
      <c r="QR639"/>
      <c r="QS639"/>
      <c r="QT639"/>
      <c r="QU639"/>
      <c r="QV639"/>
      <c r="QW639"/>
      <c r="QX639"/>
      <c r="QY639"/>
      <c r="QZ639"/>
      <c r="RA639"/>
      <c r="RB639"/>
      <c r="RC639"/>
      <c r="RD639"/>
      <c r="RE639"/>
      <c r="RF639"/>
      <c r="RG639"/>
      <c r="RH639"/>
      <c r="RI639"/>
      <c r="RJ639"/>
      <c r="RK639"/>
      <c r="RL639"/>
      <c r="RM639"/>
      <c r="RN639"/>
      <c r="RO639"/>
      <c r="RP639"/>
      <c r="RQ639"/>
      <c r="RR639"/>
      <c r="RS639"/>
      <c r="RT639"/>
      <c r="RU639"/>
      <c r="RV639"/>
      <c r="RW639"/>
      <c r="RX639"/>
      <c r="RY639"/>
      <c r="RZ639"/>
      <c r="SA639"/>
      <c r="SB639"/>
      <c r="SC639"/>
      <c r="SD639"/>
      <c r="SE639"/>
      <c r="SF639"/>
      <c r="SG639"/>
      <c r="SH639"/>
      <c r="SI639"/>
      <c r="SJ639"/>
      <c r="SK639"/>
      <c r="SL639"/>
      <c r="SM639"/>
      <c r="SN639"/>
      <c r="SO639"/>
      <c r="SP639"/>
      <c r="SQ639"/>
      <c r="SR639"/>
      <c r="SS639"/>
      <c r="ST639"/>
      <c r="SU639"/>
      <c r="SV639"/>
      <c r="SW639"/>
      <c r="SX639"/>
      <c r="SY639"/>
      <c r="SZ639"/>
      <c r="TA639"/>
      <c r="TB639"/>
      <c r="TC639"/>
      <c r="TD639"/>
      <c r="TE639"/>
      <c r="TF639"/>
      <c r="TG639"/>
      <c r="TH639"/>
      <c r="TI639"/>
      <c r="TJ639"/>
      <c r="TK639"/>
      <c r="TL639"/>
      <c r="TM639"/>
      <c r="TN639"/>
      <c r="TO639"/>
      <c r="TP639"/>
      <c r="TQ639"/>
      <c r="TR639"/>
      <c r="TS639"/>
      <c r="TT639"/>
      <c r="TU639"/>
      <c r="TV639"/>
      <c r="TW639"/>
      <c r="TX639"/>
      <c r="TY639"/>
      <c r="TZ639"/>
      <c r="UA639"/>
      <c r="UB639"/>
      <c r="UC639"/>
      <c r="UD639"/>
      <c r="UE639"/>
      <c r="UF639"/>
      <c r="UG639"/>
      <c r="UH639"/>
      <c r="UI639"/>
      <c r="UJ639"/>
      <c r="UK639"/>
      <c r="UL639"/>
      <c r="UM639"/>
      <c r="UN639"/>
      <c r="UO639"/>
      <c r="UP639"/>
      <c r="UQ639"/>
      <c r="UR639"/>
      <c r="US639"/>
      <c r="UT639"/>
      <c r="UU639"/>
      <c r="UV639"/>
      <c r="UW639"/>
      <c r="UX639"/>
      <c r="UY639"/>
      <c r="UZ639"/>
      <c r="VA639"/>
      <c r="VB639"/>
      <c r="VC639"/>
      <c r="VD639"/>
      <c r="VE639"/>
      <c r="VF639"/>
      <c r="VG639"/>
      <c r="VH639"/>
      <c r="VI639"/>
      <c r="VJ639"/>
      <c r="VK639"/>
      <c r="VL639"/>
      <c r="VM639"/>
      <c r="VN639"/>
      <c r="VO639"/>
      <c r="VP639"/>
      <c r="VQ639"/>
      <c r="VR639"/>
      <c r="VS639"/>
      <c r="VT639"/>
      <c r="VU639"/>
      <c r="VV639"/>
      <c r="VW639"/>
      <c r="VX639"/>
      <c r="VY639"/>
      <c r="VZ639"/>
      <c r="WA639"/>
      <c r="WB639"/>
      <c r="WC639"/>
      <c r="WD639"/>
      <c r="WE639"/>
      <c r="WF639"/>
      <c r="WG639"/>
      <c r="WH639"/>
      <c r="WI639"/>
      <c r="WJ639"/>
      <c r="WK639"/>
      <c r="WL639"/>
      <c r="WM639"/>
      <c r="WN639"/>
      <c r="WO639"/>
      <c r="WP639"/>
      <c r="WQ639"/>
      <c r="WR639"/>
      <c r="WS639"/>
      <c r="WT639"/>
      <c r="WU639"/>
      <c r="WV639"/>
      <c r="WW639"/>
      <c r="WX639"/>
      <c r="WY639"/>
      <c r="WZ639"/>
      <c r="XA639"/>
      <c r="XB639"/>
      <c r="XC639"/>
      <c r="XD639"/>
      <c r="XE639"/>
      <c r="XF639"/>
      <c r="XG639"/>
      <c r="XH639"/>
      <c r="XI639"/>
      <c r="XJ639"/>
      <c r="XK639"/>
      <c r="XL639"/>
      <c r="XM639"/>
      <c r="XN639"/>
      <c r="XO639"/>
      <c r="XP639"/>
      <c r="XQ639"/>
      <c r="XR639"/>
      <c r="XS639"/>
      <c r="XT639"/>
      <c r="XU639"/>
      <c r="XV639"/>
      <c r="XW639"/>
      <c r="XX639"/>
      <c r="XY639"/>
      <c r="XZ639"/>
      <c r="YA639"/>
      <c r="YB639"/>
      <c r="YC639"/>
      <c r="YD639"/>
      <c r="YE639"/>
      <c r="YF639"/>
      <c r="YG639"/>
      <c r="YH639"/>
      <c r="YI639"/>
      <c r="YJ639"/>
      <c r="YK639"/>
      <c r="YL639"/>
      <c r="YM639"/>
      <c r="YN639"/>
      <c r="YO639"/>
      <c r="YP639"/>
      <c r="YQ639"/>
      <c r="YR639"/>
      <c r="YS639"/>
      <c r="YT639"/>
      <c r="YU639"/>
      <c r="YV639"/>
      <c r="YW639"/>
      <c r="YX639"/>
      <c r="YY639"/>
      <c r="YZ639"/>
      <c r="ZA639"/>
      <c r="ZB639"/>
      <c r="ZC639"/>
      <c r="ZD639"/>
      <c r="ZE639"/>
      <c r="ZF639"/>
      <c r="ZG639"/>
      <c r="ZH639"/>
      <c r="ZI639"/>
      <c r="ZJ639"/>
      <c r="ZK639"/>
      <c r="ZL639"/>
      <c r="ZM639"/>
      <c r="ZN639"/>
      <c r="ZO639"/>
      <c r="ZP639"/>
      <c r="ZQ639"/>
      <c r="ZR639"/>
      <c r="ZS639"/>
      <c r="ZT639"/>
      <c r="ZU639"/>
      <c r="ZV639"/>
      <c r="ZW639"/>
      <c r="ZX639"/>
      <c r="ZY639"/>
      <c r="ZZ639"/>
      <c r="AAA639"/>
      <c r="AAB639"/>
      <c r="AAC639"/>
      <c r="AAD639"/>
      <c r="AAE639"/>
      <c r="AAF639"/>
      <c r="AAG639"/>
      <c r="AAH639"/>
      <c r="AAI639"/>
      <c r="AAJ639"/>
      <c r="AAK639"/>
      <c r="AAL639"/>
      <c r="AAM639"/>
      <c r="AAN639"/>
      <c r="AAO639"/>
      <c r="AAP639"/>
      <c r="AAQ639"/>
      <c r="AAR639"/>
      <c r="AAS639"/>
      <c r="AAT639"/>
      <c r="AAU639"/>
      <c r="AAV639"/>
      <c r="AAW639"/>
      <c r="AAX639"/>
      <c r="AAY639"/>
      <c r="AAZ639"/>
      <c r="ABA639"/>
      <c r="ABB639"/>
      <c r="ABC639"/>
      <c r="ABD639"/>
      <c r="ABE639"/>
      <c r="ABF639"/>
      <c r="ABG639"/>
      <c r="ABH639"/>
      <c r="ABI639"/>
      <c r="ABJ639"/>
      <c r="ABK639"/>
      <c r="ABL639"/>
      <c r="ABM639"/>
      <c r="ABN639"/>
      <c r="ABO639"/>
      <c r="ABP639"/>
      <c r="ABQ639"/>
      <c r="ABR639"/>
      <c r="ABS639"/>
      <c r="ABT639"/>
      <c r="ABU639"/>
      <c r="ABV639"/>
      <c r="ABW639"/>
      <c r="ABX639"/>
      <c r="ABY639"/>
      <c r="ABZ639"/>
      <c r="ACA639"/>
      <c r="ACB639"/>
      <c r="ACC639"/>
      <c r="ACD639"/>
      <c r="ACE639"/>
      <c r="ACF639"/>
      <c r="ACG639"/>
      <c r="ACH639"/>
      <c r="ACI639"/>
      <c r="ACJ639"/>
      <c r="ACK639"/>
      <c r="ACL639"/>
      <c r="ACM639"/>
      <c r="ACN639"/>
      <c r="ACO639"/>
      <c r="ACP639"/>
      <c r="ACQ639"/>
      <c r="ACR639"/>
      <c r="ACS639"/>
      <c r="ACT639"/>
      <c r="ACU639"/>
      <c r="ACV639"/>
      <c r="ACW639"/>
      <c r="ACX639"/>
      <c r="ACY639"/>
      <c r="ACZ639"/>
      <c r="ADA639"/>
      <c r="ADB639"/>
      <c r="ADC639"/>
      <c r="ADD639"/>
      <c r="ADE639"/>
      <c r="ADF639"/>
      <c r="ADG639"/>
      <c r="ADH639"/>
      <c r="ADI639"/>
      <c r="ADJ639"/>
      <c r="ADK639"/>
      <c r="ADL639"/>
      <c r="ADM639"/>
      <c r="ADN639"/>
      <c r="ADO639"/>
      <c r="ADP639"/>
      <c r="ADQ639"/>
      <c r="ADR639"/>
      <c r="ADS639"/>
      <c r="ADT639"/>
      <c r="ADU639"/>
      <c r="ADV639"/>
      <c r="ADW639"/>
      <c r="ADX639"/>
      <c r="ADY639"/>
      <c r="ADZ639"/>
      <c r="AEA639"/>
      <c r="AEB639"/>
      <c r="AEC639"/>
      <c r="AED639"/>
      <c r="AEE639"/>
      <c r="AEF639"/>
      <c r="AEG639"/>
      <c r="AEH639"/>
      <c r="AEI639"/>
      <c r="AEJ639"/>
      <c r="AEK639"/>
      <c r="AEL639"/>
      <c r="AEM639"/>
      <c r="AEN639"/>
      <c r="AEO639"/>
      <c r="AEP639"/>
      <c r="AEQ639"/>
      <c r="AER639"/>
      <c r="AES639"/>
      <c r="AET639"/>
      <c r="AEU639"/>
      <c r="AEV639"/>
      <c r="AEW639"/>
      <c r="AEX639"/>
      <c r="AEY639"/>
      <c r="AEZ639"/>
      <c r="AFA639"/>
      <c r="AFB639"/>
      <c r="AFC639"/>
      <c r="AFD639"/>
      <c r="AFE639"/>
      <c r="AFF639"/>
      <c r="AFG639"/>
      <c r="AFH639"/>
      <c r="AFI639"/>
      <c r="AFJ639"/>
      <c r="AFK639"/>
      <c r="AFL639"/>
      <c r="AFM639"/>
      <c r="AFN639"/>
      <c r="AFO639"/>
      <c r="AFP639"/>
      <c r="AFQ639"/>
      <c r="AFR639"/>
      <c r="AFS639"/>
      <c r="AFT639"/>
      <c r="AFU639"/>
      <c r="AFV639"/>
      <c r="AFW639"/>
      <c r="AFX639"/>
      <c r="AFY639"/>
      <c r="AFZ639"/>
      <c r="AGA639"/>
      <c r="AGB639"/>
      <c r="AGC639"/>
      <c r="AGD639"/>
      <c r="AGE639"/>
      <c r="AGF639"/>
      <c r="AGG639"/>
      <c r="AGH639"/>
      <c r="AGI639"/>
      <c r="AGJ639"/>
      <c r="AGK639"/>
      <c r="AGL639"/>
      <c r="AGM639"/>
      <c r="AGN639"/>
      <c r="AGO639"/>
      <c r="AGP639"/>
      <c r="AGQ639"/>
      <c r="AGR639"/>
      <c r="AGS639"/>
      <c r="AGT639"/>
      <c r="AGU639"/>
      <c r="AGV639"/>
      <c r="AGW639"/>
      <c r="AGX639"/>
      <c r="AGY639"/>
      <c r="AGZ639"/>
      <c r="AHA639"/>
      <c r="AHB639"/>
      <c r="AHC639"/>
      <c r="AHD639"/>
      <c r="AHE639"/>
      <c r="AHF639"/>
      <c r="AHG639"/>
      <c r="AHH639"/>
      <c r="AHI639"/>
      <c r="AHJ639"/>
      <c r="AHK639"/>
      <c r="AHL639"/>
      <c r="AHM639"/>
      <c r="AHN639"/>
      <c r="AHO639"/>
      <c r="AHP639"/>
      <c r="AHQ639"/>
      <c r="AHR639"/>
      <c r="AHS639"/>
      <c r="AHT639"/>
      <c r="AHU639"/>
      <c r="AHV639"/>
      <c r="AHW639"/>
      <c r="AHX639"/>
      <c r="AHY639"/>
      <c r="AHZ639"/>
      <c r="AIA639"/>
      <c r="AIB639"/>
      <c r="AIC639"/>
      <c r="AID639"/>
      <c r="AIE639"/>
      <c r="AIF639"/>
      <c r="AIG639"/>
      <c r="AIH639"/>
      <c r="AII639"/>
      <c r="AIJ639"/>
      <c r="AIK639"/>
      <c r="AIL639"/>
      <c r="AIM639"/>
      <c r="AIN639"/>
      <c r="AIO639"/>
      <c r="AIP639"/>
      <c r="AIQ639"/>
      <c r="AIR639"/>
      <c r="AIS639"/>
      <c r="AIT639"/>
      <c r="AIU639"/>
      <c r="AIV639"/>
      <c r="AIW639"/>
      <c r="AIX639"/>
      <c r="AIY639"/>
      <c r="AIZ639"/>
      <c r="AJA639"/>
      <c r="AJB639"/>
      <c r="AJC639"/>
      <c r="AJD639"/>
      <c r="AJE639"/>
      <c r="AJF639"/>
      <c r="AJG639"/>
      <c r="AJH639"/>
      <c r="AJI639"/>
      <c r="AJJ639"/>
      <c r="AJK639"/>
      <c r="AJL639"/>
      <c r="AJM639"/>
      <c r="AJN639"/>
      <c r="AJO639"/>
      <c r="AJP639"/>
      <c r="AJQ639"/>
      <c r="AJR639"/>
      <c r="AJS639"/>
      <c r="AJT639"/>
      <c r="AJU639"/>
      <c r="AJV639"/>
      <c r="AJW639"/>
      <c r="AJX639"/>
      <c r="AJY639"/>
      <c r="AJZ639"/>
      <c r="AKA639"/>
      <c r="AKB639"/>
      <c r="AKC639"/>
      <c r="AKD639"/>
      <c r="AKE639"/>
      <c r="AKF639"/>
      <c r="AKG639"/>
      <c r="AKH639"/>
      <c r="AKI639"/>
      <c r="AKJ639"/>
      <c r="AKK639"/>
      <c r="AKL639"/>
      <c r="AKM639"/>
      <c r="AKN639"/>
      <c r="AKO639"/>
      <c r="AKP639"/>
      <c r="AKQ639"/>
      <c r="AKR639"/>
      <c r="AKS639"/>
      <c r="AKT639"/>
      <c r="AKU639"/>
      <c r="AKV639"/>
      <c r="AKW639"/>
      <c r="AKX639"/>
      <c r="AKY639"/>
      <c r="AKZ639"/>
      <c r="ALA639"/>
      <c r="ALB639"/>
      <c r="ALC639"/>
      <c r="ALD639"/>
      <c r="ALE639"/>
      <c r="ALF639"/>
      <c r="ALG639"/>
      <c r="ALH639"/>
      <c r="ALI639"/>
      <c r="ALJ639"/>
      <c r="ALK639"/>
      <c r="ALL639"/>
      <c r="ALM639"/>
      <c r="ALN639"/>
      <c r="ALO639"/>
      <c r="ALP639"/>
      <c r="ALQ639"/>
      <c r="ALR639"/>
      <c r="ALS639"/>
      <c r="ALT639"/>
      <c r="ALU639"/>
      <c r="ALV639"/>
      <c r="ALW639"/>
      <c r="ALX639"/>
      <c r="ALY639"/>
      <c r="ALZ639"/>
      <c r="AMA639"/>
      <c r="AMB639"/>
      <c r="AMC639"/>
      <c r="AMD639"/>
      <c r="AME639"/>
      <c r="AMF639"/>
      <c r="AMG639"/>
      <c r="AMH639"/>
      <c r="AMI639"/>
      <c r="AMJ639"/>
      <c r="AMK639"/>
      <c r="AML639"/>
      <c r="AMM639"/>
    </row>
    <row r="640" spans="1:1027" ht="12" customHeight="1">
      <c r="A640"/>
      <c r="B640"/>
      <c r="C640"/>
      <c r="H640" s="291">
        <v>40667846.920000002</v>
      </c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  <c r="IW640"/>
      <c r="IX640"/>
      <c r="IY640"/>
      <c r="IZ640"/>
      <c r="JA640"/>
      <c r="JB640"/>
      <c r="JC640"/>
      <c r="JD640"/>
      <c r="JE640"/>
      <c r="JF640"/>
      <c r="JG640"/>
      <c r="JH640"/>
      <c r="JI640"/>
      <c r="JJ640"/>
      <c r="JK640"/>
      <c r="JL640"/>
      <c r="JM640"/>
      <c r="JN640"/>
      <c r="JO640"/>
      <c r="JP640"/>
      <c r="JQ640"/>
      <c r="JR640"/>
      <c r="JS640"/>
      <c r="JT640"/>
      <c r="JU640"/>
      <c r="JV640"/>
      <c r="JW640"/>
      <c r="JX640"/>
      <c r="JY640"/>
      <c r="JZ640"/>
      <c r="KA640"/>
      <c r="KB640"/>
      <c r="KC640"/>
      <c r="KD640"/>
      <c r="KE640"/>
      <c r="KF640"/>
      <c r="KG640"/>
      <c r="KH640"/>
      <c r="KI640"/>
      <c r="KJ640"/>
      <c r="KK640"/>
      <c r="KL640"/>
      <c r="KM640"/>
      <c r="KN640"/>
      <c r="KO640"/>
      <c r="KP640"/>
      <c r="KQ640"/>
      <c r="KR640"/>
      <c r="KS640"/>
      <c r="KT640"/>
      <c r="KU640"/>
      <c r="KV640"/>
      <c r="KW640"/>
      <c r="KX640"/>
      <c r="KY640"/>
      <c r="KZ640"/>
      <c r="LA640"/>
      <c r="LB640"/>
      <c r="LC640"/>
      <c r="LD640"/>
      <c r="LE640"/>
      <c r="LF640"/>
      <c r="LG640"/>
      <c r="LH640"/>
      <c r="LI640"/>
      <c r="LJ640"/>
      <c r="LK640"/>
      <c r="LL640"/>
      <c r="LM640"/>
      <c r="LN640"/>
      <c r="LO640"/>
      <c r="LP640"/>
      <c r="LQ640"/>
      <c r="LR640"/>
      <c r="LS640"/>
      <c r="LT640"/>
      <c r="LU640"/>
      <c r="LV640"/>
      <c r="LW640"/>
      <c r="LX640"/>
      <c r="LY640"/>
      <c r="LZ640"/>
      <c r="MA640"/>
      <c r="MB640"/>
      <c r="MC640"/>
      <c r="MD640"/>
      <c r="ME640"/>
      <c r="MF640"/>
      <c r="MG640"/>
      <c r="MH640"/>
      <c r="MI640"/>
      <c r="MJ640"/>
      <c r="MK640"/>
      <c r="ML640"/>
      <c r="MM640"/>
      <c r="MN640"/>
      <c r="MO640"/>
      <c r="MP640"/>
      <c r="MQ640"/>
      <c r="MR640"/>
      <c r="MS640"/>
      <c r="MT640"/>
      <c r="MU640"/>
      <c r="MV640"/>
      <c r="MW640"/>
      <c r="MX640"/>
      <c r="MY640"/>
      <c r="MZ640"/>
      <c r="NA640"/>
      <c r="NB640"/>
      <c r="NC640"/>
      <c r="ND640"/>
      <c r="NE640"/>
      <c r="NF640"/>
      <c r="NG640"/>
      <c r="NH640"/>
      <c r="NI640"/>
      <c r="NJ640"/>
      <c r="NK640"/>
      <c r="NL640"/>
      <c r="NM640"/>
      <c r="NN640"/>
      <c r="NO640"/>
      <c r="NP640"/>
      <c r="NQ640"/>
      <c r="NR640"/>
      <c r="NS640"/>
      <c r="NT640"/>
      <c r="NU640"/>
      <c r="NV640"/>
      <c r="NW640"/>
      <c r="NX640"/>
      <c r="NY640"/>
      <c r="NZ640"/>
      <c r="OA640"/>
      <c r="OB640"/>
      <c r="OC640"/>
      <c r="OD640"/>
      <c r="OE640"/>
      <c r="OF640"/>
      <c r="OG640"/>
      <c r="OH640"/>
      <c r="OI640"/>
      <c r="OJ640"/>
      <c r="OK640"/>
      <c r="OL640"/>
      <c r="OM640"/>
      <c r="ON640"/>
      <c r="OO640"/>
      <c r="OP640"/>
      <c r="OQ640"/>
      <c r="OR640"/>
      <c r="OS640"/>
      <c r="OT640"/>
      <c r="OU640"/>
      <c r="OV640"/>
      <c r="OW640"/>
      <c r="OX640"/>
      <c r="OY640"/>
      <c r="OZ640"/>
      <c r="PA640"/>
      <c r="PB640"/>
      <c r="PC640"/>
      <c r="PD640"/>
      <c r="PE640"/>
      <c r="PF640"/>
      <c r="PG640"/>
      <c r="PH640"/>
      <c r="PI640"/>
      <c r="PJ640"/>
      <c r="PK640"/>
      <c r="PL640"/>
      <c r="PM640"/>
      <c r="PN640"/>
      <c r="PO640"/>
      <c r="PP640"/>
      <c r="PQ640"/>
      <c r="PR640"/>
      <c r="PS640"/>
      <c r="PT640"/>
      <c r="PU640"/>
      <c r="PV640"/>
      <c r="PW640"/>
      <c r="PX640"/>
      <c r="PY640"/>
      <c r="PZ640"/>
      <c r="QA640"/>
      <c r="QB640"/>
      <c r="QC640"/>
      <c r="QD640"/>
      <c r="QE640"/>
      <c r="QF640"/>
      <c r="QG640"/>
      <c r="QH640"/>
      <c r="QI640"/>
      <c r="QJ640"/>
      <c r="QK640"/>
      <c r="QL640"/>
      <c r="QM640"/>
      <c r="QN640"/>
      <c r="QO640"/>
      <c r="QP640"/>
      <c r="QQ640"/>
      <c r="QR640"/>
      <c r="QS640"/>
      <c r="QT640"/>
      <c r="QU640"/>
      <c r="QV640"/>
      <c r="QW640"/>
      <c r="QX640"/>
      <c r="QY640"/>
      <c r="QZ640"/>
      <c r="RA640"/>
      <c r="RB640"/>
      <c r="RC640"/>
      <c r="RD640"/>
      <c r="RE640"/>
      <c r="RF640"/>
      <c r="RG640"/>
      <c r="RH640"/>
      <c r="RI640"/>
      <c r="RJ640"/>
      <c r="RK640"/>
      <c r="RL640"/>
      <c r="RM640"/>
      <c r="RN640"/>
      <c r="RO640"/>
      <c r="RP640"/>
      <c r="RQ640"/>
      <c r="RR640"/>
      <c r="RS640"/>
      <c r="RT640"/>
      <c r="RU640"/>
      <c r="RV640"/>
      <c r="RW640"/>
      <c r="RX640"/>
      <c r="RY640"/>
      <c r="RZ640"/>
      <c r="SA640"/>
      <c r="SB640"/>
      <c r="SC640"/>
      <c r="SD640"/>
      <c r="SE640"/>
      <c r="SF640"/>
      <c r="SG640"/>
      <c r="SH640"/>
      <c r="SI640"/>
      <c r="SJ640"/>
      <c r="SK640"/>
      <c r="SL640"/>
      <c r="SM640"/>
      <c r="SN640"/>
      <c r="SO640"/>
      <c r="SP640"/>
      <c r="SQ640"/>
      <c r="SR640"/>
      <c r="SS640"/>
      <c r="ST640"/>
      <c r="SU640"/>
      <c r="SV640"/>
      <c r="SW640"/>
      <c r="SX640"/>
      <c r="SY640"/>
      <c r="SZ640"/>
      <c r="TA640"/>
      <c r="TB640"/>
      <c r="TC640"/>
      <c r="TD640"/>
      <c r="TE640"/>
      <c r="TF640"/>
      <c r="TG640"/>
      <c r="TH640"/>
      <c r="TI640"/>
      <c r="TJ640"/>
      <c r="TK640"/>
      <c r="TL640"/>
      <c r="TM640"/>
      <c r="TN640"/>
      <c r="TO640"/>
      <c r="TP640"/>
      <c r="TQ640"/>
      <c r="TR640"/>
      <c r="TS640"/>
      <c r="TT640"/>
      <c r="TU640"/>
      <c r="TV640"/>
      <c r="TW640"/>
      <c r="TX640"/>
      <c r="TY640"/>
      <c r="TZ640"/>
      <c r="UA640"/>
      <c r="UB640"/>
      <c r="UC640"/>
      <c r="UD640"/>
      <c r="UE640"/>
      <c r="UF640"/>
      <c r="UG640"/>
      <c r="UH640"/>
      <c r="UI640"/>
      <c r="UJ640"/>
      <c r="UK640"/>
      <c r="UL640"/>
      <c r="UM640"/>
      <c r="UN640"/>
      <c r="UO640"/>
      <c r="UP640"/>
      <c r="UQ640"/>
      <c r="UR640"/>
      <c r="US640"/>
      <c r="UT640"/>
      <c r="UU640"/>
      <c r="UV640"/>
      <c r="UW640"/>
      <c r="UX640"/>
      <c r="UY640"/>
      <c r="UZ640"/>
      <c r="VA640"/>
      <c r="VB640"/>
      <c r="VC640"/>
      <c r="VD640"/>
      <c r="VE640"/>
      <c r="VF640"/>
      <c r="VG640"/>
      <c r="VH640"/>
      <c r="VI640"/>
      <c r="VJ640"/>
      <c r="VK640"/>
      <c r="VL640"/>
      <c r="VM640"/>
      <c r="VN640"/>
      <c r="VO640"/>
      <c r="VP640"/>
      <c r="VQ640"/>
      <c r="VR640"/>
      <c r="VS640"/>
      <c r="VT640"/>
      <c r="VU640"/>
      <c r="VV640"/>
      <c r="VW640"/>
      <c r="VX640"/>
      <c r="VY640"/>
      <c r="VZ640"/>
      <c r="WA640"/>
      <c r="WB640"/>
      <c r="WC640"/>
      <c r="WD640"/>
      <c r="WE640"/>
      <c r="WF640"/>
      <c r="WG640"/>
      <c r="WH640"/>
      <c r="WI640"/>
      <c r="WJ640"/>
      <c r="WK640"/>
      <c r="WL640"/>
      <c r="WM640"/>
      <c r="WN640"/>
      <c r="WO640"/>
      <c r="WP640"/>
      <c r="WQ640"/>
      <c r="WR640"/>
      <c r="WS640"/>
      <c r="WT640"/>
      <c r="WU640"/>
      <c r="WV640"/>
      <c r="WW640"/>
      <c r="WX640"/>
      <c r="WY640"/>
      <c r="WZ640"/>
      <c r="XA640"/>
      <c r="XB640"/>
      <c r="XC640"/>
      <c r="XD640"/>
      <c r="XE640"/>
      <c r="XF640"/>
      <c r="XG640"/>
      <c r="XH640"/>
      <c r="XI640"/>
      <c r="XJ640"/>
      <c r="XK640"/>
      <c r="XL640"/>
      <c r="XM640"/>
      <c r="XN640"/>
      <c r="XO640"/>
      <c r="XP640"/>
      <c r="XQ640"/>
      <c r="XR640"/>
      <c r="XS640"/>
      <c r="XT640"/>
      <c r="XU640"/>
      <c r="XV640"/>
      <c r="XW640"/>
      <c r="XX640"/>
      <c r="XY640"/>
      <c r="XZ640"/>
      <c r="YA640"/>
      <c r="YB640"/>
      <c r="YC640"/>
      <c r="YD640"/>
      <c r="YE640"/>
      <c r="YF640"/>
      <c r="YG640"/>
      <c r="YH640"/>
      <c r="YI640"/>
      <c r="YJ640"/>
      <c r="YK640"/>
      <c r="YL640"/>
      <c r="YM640"/>
      <c r="YN640"/>
      <c r="YO640"/>
      <c r="YP640"/>
      <c r="YQ640"/>
      <c r="YR640"/>
      <c r="YS640"/>
      <c r="YT640"/>
      <c r="YU640"/>
      <c r="YV640"/>
      <c r="YW640"/>
      <c r="YX640"/>
      <c r="YY640"/>
      <c r="YZ640"/>
      <c r="ZA640"/>
      <c r="ZB640"/>
      <c r="ZC640"/>
      <c r="ZD640"/>
      <c r="ZE640"/>
      <c r="ZF640"/>
      <c r="ZG640"/>
      <c r="ZH640"/>
      <c r="ZI640"/>
      <c r="ZJ640"/>
      <c r="ZK640"/>
      <c r="ZL640"/>
      <c r="ZM640"/>
      <c r="ZN640"/>
      <c r="ZO640"/>
      <c r="ZP640"/>
      <c r="ZQ640"/>
      <c r="ZR640"/>
      <c r="ZS640"/>
      <c r="ZT640"/>
      <c r="ZU640"/>
      <c r="ZV640"/>
      <c r="ZW640"/>
      <c r="ZX640"/>
      <c r="ZY640"/>
      <c r="ZZ640"/>
      <c r="AAA640"/>
      <c r="AAB640"/>
      <c r="AAC640"/>
      <c r="AAD640"/>
      <c r="AAE640"/>
      <c r="AAF640"/>
      <c r="AAG640"/>
      <c r="AAH640"/>
      <c r="AAI640"/>
      <c r="AAJ640"/>
      <c r="AAK640"/>
      <c r="AAL640"/>
      <c r="AAM640"/>
      <c r="AAN640"/>
      <c r="AAO640"/>
      <c r="AAP640"/>
      <c r="AAQ640"/>
      <c r="AAR640"/>
      <c r="AAS640"/>
      <c r="AAT640"/>
      <c r="AAU640"/>
      <c r="AAV640"/>
      <c r="AAW640"/>
      <c r="AAX640"/>
      <c r="AAY640"/>
      <c r="AAZ640"/>
      <c r="ABA640"/>
      <c r="ABB640"/>
      <c r="ABC640"/>
      <c r="ABD640"/>
      <c r="ABE640"/>
      <c r="ABF640"/>
      <c r="ABG640"/>
      <c r="ABH640"/>
      <c r="ABI640"/>
      <c r="ABJ640"/>
      <c r="ABK640"/>
      <c r="ABL640"/>
      <c r="ABM640"/>
      <c r="ABN640"/>
      <c r="ABO640"/>
      <c r="ABP640"/>
      <c r="ABQ640"/>
      <c r="ABR640"/>
      <c r="ABS640"/>
      <c r="ABT640"/>
      <c r="ABU640"/>
      <c r="ABV640"/>
      <c r="ABW640"/>
      <c r="ABX640"/>
      <c r="ABY640"/>
      <c r="ABZ640"/>
      <c r="ACA640"/>
      <c r="ACB640"/>
      <c r="ACC640"/>
      <c r="ACD640"/>
      <c r="ACE640"/>
      <c r="ACF640"/>
      <c r="ACG640"/>
      <c r="ACH640"/>
      <c r="ACI640"/>
      <c r="ACJ640"/>
      <c r="ACK640"/>
      <c r="ACL640"/>
      <c r="ACM640"/>
      <c r="ACN640"/>
      <c r="ACO640"/>
      <c r="ACP640"/>
      <c r="ACQ640"/>
      <c r="ACR640"/>
      <c r="ACS640"/>
      <c r="ACT640"/>
      <c r="ACU640"/>
      <c r="ACV640"/>
      <c r="ACW640"/>
      <c r="ACX640"/>
      <c r="ACY640"/>
      <c r="ACZ640"/>
      <c r="ADA640"/>
      <c r="ADB640"/>
      <c r="ADC640"/>
      <c r="ADD640"/>
      <c r="ADE640"/>
      <c r="ADF640"/>
      <c r="ADG640"/>
      <c r="ADH640"/>
      <c r="ADI640"/>
      <c r="ADJ640"/>
      <c r="ADK640"/>
      <c r="ADL640"/>
      <c r="ADM640"/>
      <c r="ADN640"/>
      <c r="ADO640"/>
      <c r="ADP640"/>
      <c r="ADQ640"/>
      <c r="ADR640"/>
      <c r="ADS640"/>
      <c r="ADT640"/>
      <c r="ADU640"/>
      <c r="ADV640"/>
      <c r="ADW640"/>
      <c r="ADX640"/>
      <c r="ADY640"/>
      <c r="ADZ640"/>
      <c r="AEA640"/>
      <c r="AEB640"/>
      <c r="AEC640"/>
      <c r="AED640"/>
      <c r="AEE640"/>
      <c r="AEF640"/>
      <c r="AEG640"/>
      <c r="AEH640"/>
      <c r="AEI640"/>
      <c r="AEJ640"/>
      <c r="AEK640"/>
      <c r="AEL640"/>
      <c r="AEM640"/>
      <c r="AEN640"/>
      <c r="AEO640"/>
      <c r="AEP640"/>
      <c r="AEQ640"/>
      <c r="AER640"/>
      <c r="AES640"/>
      <c r="AET640"/>
      <c r="AEU640"/>
      <c r="AEV640"/>
      <c r="AEW640"/>
      <c r="AEX640"/>
      <c r="AEY640"/>
      <c r="AEZ640"/>
      <c r="AFA640"/>
      <c r="AFB640"/>
      <c r="AFC640"/>
      <c r="AFD640"/>
      <c r="AFE640"/>
      <c r="AFF640"/>
      <c r="AFG640"/>
      <c r="AFH640"/>
      <c r="AFI640"/>
      <c r="AFJ640"/>
      <c r="AFK640"/>
      <c r="AFL640"/>
      <c r="AFM640"/>
      <c r="AFN640"/>
      <c r="AFO640"/>
      <c r="AFP640"/>
      <c r="AFQ640"/>
      <c r="AFR640"/>
      <c r="AFS640"/>
      <c r="AFT640"/>
      <c r="AFU640"/>
      <c r="AFV640"/>
      <c r="AFW640"/>
      <c r="AFX640"/>
      <c r="AFY640"/>
      <c r="AFZ640"/>
      <c r="AGA640"/>
      <c r="AGB640"/>
      <c r="AGC640"/>
      <c r="AGD640"/>
      <c r="AGE640"/>
      <c r="AGF640"/>
      <c r="AGG640"/>
      <c r="AGH640"/>
      <c r="AGI640"/>
      <c r="AGJ640"/>
      <c r="AGK640"/>
      <c r="AGL640"/>
      <c r="AGM640"/>
      <c r="AGN640"/>
      <c r="AGO640"/>
      <c r="AGP640"/>
      <c r="AGQ640"/>
      <c r="AGR640"/>
      <c r="AGS640"/>
      <c r="AGT640"/>
      <c r="AGU640"/>
      <c r="AGV640"/>
      <c r="AGW640"/>
      <c r="AGX640"/>
      <c r="AGY640"/>
      <c r="AGZ640"/>
      <c r="AHA640"/>
      <c r="AHB640"/>
      <c r="AHC640"/>
      <c r="AHD640"/>
      <c r="AHE640"/>
      <c r="AHF640"/>
      <c r="AHG640"/>
      <c r="AHH640"/>
      <c r="AHI640"/>
      <c r="AHJ640"/>
      <c r="AHK640"/>
      <c r="AHL640"/>
      <c r="AHM640"/>
      <c r="AHN640"/>
      <c r="AHO640"/>
      <c r="AHP640"/>
      <c r="AHQ640"/>
      <c r="AHR640"/>
      <c r="AHS640"/>
      <c r="AHT640"/>
      <c r="AHU640"/>
      <c r="AHV640"/>
      <c r="AHW640"/>
      <c r="AHX640"/>
      <c r="AHY640"/>
      <c r="AHZ640"/>
      <c r="AIA640"/>
      <c r="AIB640"/>
      <c r="AIC640"/>
      <c r="AID640"/>
      <c r="AIE640"/>
      <c r="AIF640"/>
      <c r="AIG640"/>
      <c r="AIH640"/>
      <c r="AII640"/>
      <c r="AIJ640"/>
      <c r="AIK640"/>
      <c r="AIL640"/>
      <c r="AIM640"/>
      <c r="AIN640"/>
      <c r="AIO640"/>
      <c r="AIP640"/>
      <c r="AIQ640"/>
      <c r="AIR640"/>
      <c r="AIS640"/>
      <c r="AIT640"/>
      <c r="AIU640"/>
      <c r="AIV640"/>
      <c r="AIW640"/>
      <c r="AIX640"/>
      <c r="AIY640"/>
      <c r="AIZ640"/>
      <c r="AJA640"/>
      <c r="AJB640"/>
      <c r="AJC640"/>
      <c r="AJD640"/>
      <c r="AJE640"/>
      <c r="AJF640"/>
      <c r="AJG640"/>
      <c r="AJH640"/>
      <c r="AJI640"/>
      <c r="AJJ640"/>
      <c r="AJK640"/>
      <c r="AJL640"/>
      <c r="AJM640"/>
      <c r="AJN640"/>
      <c r="AJO640"/>
      <c r="AJP640"/>
      <c r="AJQ640"/>
      <c r="AJR640"/>
      <c r="AJS640"/>
      <c r="AJT640"/>
      <c r="AJU640"/>
      <c r="AJV640"/>
      <c r="AJW640"/>
      <c r="AJX640"/>
      <c r="AJY640"/>
      <c r="AJZ640"/>
      <c r="AKA640"/>
      <c r="AKB640"/>
      <c r="AKC640"/>
      <c r="AKD640"/>
      <c r="AKE640"/>
      <c r="AKF640"/>
      <c r="AKG640"/>
      <c r="AKH640"/>
      <c r="AKI640"/>
      <c r="AKJ640"/>
      <c r="AKK640"/>
      <c r="AKL640"/>
      <c r="AKM640"/>
      <c r="AKN640"/>
      <c r="AKO640"/>
      <c r="AKP640"/>
      <c r="AKQ640"/>
      <c r="AKR640"/>
      <c r="AKS640"/>
      <c r="AKT640"/>
      <c r="AKU640"/>
      <c r="AKV640"/>
      <c r="AKW640"/>
      <c r="AKX640"/>
      <c r="AKY640"/>
      <c r="AKZ640"/>
      <c r="ALA640"/>
      <c r="ALB640"/>
      <c r="ALC640"/>
      <c r="ALD640"/>
      <c r="ALE640"/>
      <c r="ALF640"/>
      <c r="ALG640"/>
      <c r="ALH640"/>
      <c r="ALI640"/>
      <c r="ALJ640"/>
      <c r="ALK640"/>
      <c r="ALL640"/>
      <c r="ALM640"/>
      <c r="ALN640"/>
      <c r="ALO640"/>
      <c r="ALP640"/>
      <c r="ALQ640"/>
      <c r="ALR640"/>
      <c r="ALS640"/>
      <c r="ALT640"/>
      <c r="ALU640"/>
      <c r="ALV640"/>
      <c r="ALW640"/>
      <c r="ALX640"/>
      <c r="ALY640"/>
      <c r="ALZ640"/>
      <c r="AMA640"/>
      <c r="AMB640"/>
      <c r="AMC640"/>
      <c r="AMD640"/>
      <c r="AME640"/>
      <c r="AMF640"/>
      <c r="AMG640"/>
      <c r="AMH640"/>
      <c r="AMI640"/>
      <c r="AMJ640"/>
      <c r="AMK640"/>
      <c r="AML640"/>
      <c r="AMM640"/>
    </row>
    <row r="641" spans="1:1027" ht="12" customHeight="1">
      <c r="A641"/>
      <c r="B641"/>
      <c r="C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  <c r="JB641"/>
      <c r="JC641"/>
      <c r="JD641"/>
      <c r="JE641"/>
      <c r="JF641"/>
      <c r="JG641"/>
      <c r="JH641"/>
      <c r="JI641"/>
      <c r="JJ641"/>
      <c r="JK641"/>
      <c r="JL641"/>
      <c r="JM641"/>
      <c r="JN641"/>
      <c r="JO641"/>
      <c r="JP641"/>
      <c r="JQ641"/>
      <c r="JR641"/>
      <c r="JS641"/>
      <c r="JT641"/>
      <c r="JU641"/>
      <c r="JV641"/>
      <c r="JW641"/>
      <c r="JX641"/>
      <c r="JY641"/>
      <c r="JZ641"/>
      <c r="KA641"/>
      <c r="KB641"/>
      <c r="KC641"/>
      <c r="KD641"/>
      <c r="KE641"/>
      <c r="KF641"/>
      <c r="KG641"/>
      <c r="KH641"/>
      <c r="KI641"/>
      <c r="KJ641"/>
      <c r="KK641"/>
      <c r="KL641"/>
      <c r="KM641"/>
      <c r="KN641"/>
      <c r="KO641"/>
      <c r="KP641"/>
      <c r="KQ641"/>
      <c r="KR641"/>
      <c r="KS641"/>
      <c r="KT641"/>
      <c r="KU641"/>
      <c r="KV641"/>
      <c r="KW641"/>
      <c r="KX641"/>
      <c r="KY641"/>
      <c r="KZ641"/>
      <c r="LA641"/>
      <c r="LB641"/>
      <c r="LC641"/>
      <c r="LD641"/>
      <c r="LE641"/>
      <c r="LF641"/>
      <c r="LG641"/>
      <c r="LH641"/>
      <c r="LI641"/>
      <c r="LJ641"/>
      <c r="LK641"/>
      <c r="LL641"/>
      <c r="LM641"/>
      <c r="LN641"/>
      <c r="LO641"/>
      <c r="LP641"/>
      <c r="LQ641"/>
      <c r="LR641"/>
      <c r="LS641"/>
      <c r="LT641"/>
      <c r="LU641"/>
      <c r="LV641"/>
      <c r="LW641"/>
      <c r="LX641"/>
      <c r="LY641"/>
      <c r="LZ641"/>
      <c r="MA641"/>
      <c r="MB641"/>
      <c r="MC641"/>
      <c r="MD641"/>
      <c r="ME641"/>
      <c r="MF641"/>
      <c r="MG641"/>
      <c r="MH641"/>
      <c r="MI641"/>
      <c r="MJ641"/>
      <c r="MK641"/>
      <c r="ML641"/>
      <c r="MM641"/>
      <c r="MN641"/>
      <c r="MO641"/>
      <c r="MP641"/>
      <c r="MQ641"/>
      <c r="MR641"/>
      <c r="MS641"/>
      <c r="MT641"/>
      <c r="MU641"/>
      <c r="MV641"/>
      <c r="MW641"/>
      <c r="MX641"/>
      <c r="MY641"/>
      <c r="MZ641"/>
      <c r="NA641"/>
      <c r="NB641"/>
      <c r="NC641"/>
      <c r="ND641"/>
      <c r="NE641"/>
      <c r="NF641"/>
      <c r="NG641"/>
      <c r="NH641"/>
      <c r="NI641"/>
      <c r="NJ641"/>
      <c r="NK641"/>
      <c r="NL641"/>
      <c r="NM641"/>
      <c r="NN641"/>
      <c r="NO641"/>
      <c r="NP641"/>
      <c r="NQ641"/>
      <c r="NR641"/>
      <c r="NS641"/>
      <c r="NT641"/>
      <c r="NU641"/>
      <c r="NV641"/>
      <c r="NW641"/>
      <c r="NX641"/>
      <c r="NY641"/>
      <c r="NZ641"/>
      <c r="OA641"/>
      <c r="OB641"/>
      <c r="OC641"/>
      <c r="OD641"/>
      <c r="OE641"/>
      <c r="OF641"/>
      <c r="OG641"/>
      <c r="OH641"/>
      <c r="OI641"/>
      <c r="OJ641"/>
      <c r="OK641"/>
      <c r="OL641"/>
      <c r="OM641"/>
      <c r="ON641"/>
      <c r="OO641"/>
      <c r="OP641"/>
      <c r="OQ641"/>
      <c r="OR641"/>
      <c r="OS641"/>
      <c r="OT641"/>
      <c r="OU641"/>
      <c r="OV641"/>
      <c r="OW641"/>
      <c r="OX641"/>
      <c r="OY641"/>
      <c r="OZ641"/>
      <c r="PA641"/>
      <c r="PB641"/>
      <c r="PC641"/>
      <c r="PD641"/>
      <c r="PE641"/>
      <c r="PF641"/>
      <c r="PG641"/>
      <c r="PH641"/>
      <c r="PI641"/>
      <c r="PJ641"/>
      <c r="PK641"/>
      <c r="PL641"/>
      <c r="PM641"/>
      <c r="PN641"/>
      <c r="PO641"/>
      <c r="PP641"/>
      <c r="PQ641"/>
      <c r="PR641"/>
      <c r="PS641"/>
      <c r="PT641"/>
      <c r="PU641"/>
      <c r="PV641"/>
      <c r="PW641"/>
      <c r="PX641"/>
      <c r="PY641"/>
      <c r="PZ641"/>
      <c r="QA641"/>
      <c r="QB641"/>
      <c r="QC641"/>
      <c r="QD641"/>
      <c r="QE641"/>
      <c r="QF641"/>
      <c r="QG641"/>
      <c r="QH641"/>
      <c r="QI641"/>
      <c r="QJ641"/>
      <c r="QK641"/>
      <c r="QL641"/>
      <c r="QM641"/>
      <c r="QN641"/>
      <c r="QO641"/>
      <c r="QP641"/>
      <c r="QQ641"/>
      <c r="QR641"/>
      <c r="QS641"/>
      <c r="QT641"/>
      <c r="QU641"/>
      <c r="QV641"/>
      <c r="QW641"/>
      <c r="QX641"/>
      <c r="QY641"/>
      <c r="QZ641"/>
      <c r="RA641"/>
      <c r="RB641"/>
      <c r="RC641"/>
      <c r="RD641"/>
      <c r="RE641"/>
      <c r="RF641"/>
      <c r="RG641"/>
      <c r="RH641"/>
      <c r="RI641"/>
      <c r="RJ641"/>
      <c r="RK641"/>
      <c r="RL641"/>
      <c r="RM641"/>
      <c r="RN641"/>
      <c r="RO641"/>
      <c r="RP641"/>
      <c r="RQ641"/>
      <c r="RR641"/>
      <c r="RS641"/>
      <c r="RT641"/>
      <c r="RU641"/>
      <c r="RV641"/>
      <c r="RW641"/>
      <c r="RX641"/>
      <c r="RY641"/>
      <c r="RZ641"/>
      <c r="SA641"/>
      <c r="SB641"/>
      <c r="SC641"/>
      <c r="SD641"/>
      <c r="SE641"/>
      <c r="SF641"/>
      <c r="SG641"/>
      <c r="SH641"/>
      <c r="SI641"/>
      <c r="SJ641"/>
      <c r="SK641"/>
      <c r="SL641"/>
      <c r="SM641"/>
      <c r="SN641"/>
      <c r="SO641"/>
      <c r="SP641"/>
      <c r="SQ641"/>
      <c r="SR641"/>
      <c r="SS641"/>
      <c r="ST641"/>
      <c r="SU641"/>
      <c r="SV641"/>
      <c r="SW641"/>
      <c r="SX641"/>
      <c r="SY641"/>
      <c r="SZ641"/>
      <c r="TA641"/>
      <c r="TB641"/>
      <c r="TC641"/>
      <c r="TD641"/>
      <c r="TE641"/>
      <c r="TF641"/>
      <c r="TG641"/>
      <c r="TH641"/>
      <c r="TI641"/>
      <c r="TJ641"/>
      <c r="TK641"/>
      <c r="TL641"/>
      <c r="TM641"/>
      <c r="TN641"/>
      <c r="TO641"/>
      <c r="TP641"/>
      <c r="TQ641"/>
      <c r="TR641"/>
      <c r="TS641"/>
      <c r="TT641"/>
      <c r="TU641"/>
      <c r="TV641"/>
      <c r="TW641"/>
      <c r="TX641"/>
      <c r="TY641"/>
      <c r="TZ641"/>
      <c r="UA641"/>
      <c r="UB641"/>
      <c r="UC641"/>
      <c r="UD641"/>
      <c r="UE641"/>
      <c r="UF641"/>
      <c r="UG641"/>
      <c r="UH641"/>
      <c r="UI641"/>
      <c r="UJ641"/>
      <c r="UK641"/>
      <c r="UL641"/>
      <c r="UM641"/>
      <c r="UN641"/>
      <c r="UO641"/>
      <c r="UP641"/>
      <c r="UQ641"/>
      <c r="UR641"/>
      <c r="US641"/>
      <c r="UT641"/>
      <c r="UU641"/>
      <c r="UV641"/>
      <c r="UW641"/>
      <c r="UX641"/>
      <c r="UY641"/>
      <c r="UZ641"/>
      <c r="VA641"/>
      <c r="VB641"/>
      <c r="VC641"/>
      <c r="VD641"/>
      <c r="VE641"/>
      <c r="VF641"/>
      <c r="VG641"/>
      <c r="VH641"/>
      <c r="VI641"/>
      <c r="VJ641"/>
      <c r="VK641"/>
      <c r="VL641"/>
      <c r="VM641"/>
      <c r="VN641"/>
      <c r="VO641"/>
      <c r="VP641"/>
      <c r="VQ641"/>
      <c r="VR641"/>
      <c r="VS641"/>
      <c r="VT641"/>
      <c r="VU641"/>
      <c r="VV641"/>
      <c r="VW641"/>
      <c r="VX641"/>
      <c r="VY641"/>
      <c r="VZ641"/>
      <c r="WA641"/>
      <c r="WB641"/>
      <c r="WC641"/>
      <c r="WD641"/>
      <c r="WE641"/>
      <c r="WF641"/>
      <c r="WG641"/>
      <c r="WH641"/>
      <c r="WI641"/>
      <c r="WJ641"/>
      <c r="WK641"/>
      <c r="WL641"/>
      <c r="WM641"/>
      <c r="WN641"/>
      <c r="WO641"/>
      <c r="WP641"/>
      <c r="WQ641"/>
      <c r="WR641"/>
      <c r="WS641"/>
      <c r="WT641"/>
      <c r="WU641"/>
      <c r="WV641"/>
      <c r="WW641"/>
      <c r="WX641"/>
      <c r="WY641"/>
      <c r="WZ641"/>
      <c r="XA641"/>
      <c r="XB641"/>
      <c r="XC641"/>
      <c r="XD641"/>
      <c r="XE641"/>
      <c r="XF641"/>
      <c r="XG641"/>
      <c r="XH641"/>
      <c r="XI641"/>
      <c r="XJ641"/>
      <c r="XK641"/>
      <c r="XL641"/>
      <c r="XM641"/>
      <c r="XN641"/>
      <c r="XO641"/>
      <c r="XP641"/>
      <c r="XQ641"/>
      <c r="XR641"/>
      <c r="XS641"/>
      <c r="XT641"/>
      <c r="XU641"/>
      <c r="XV641"/>
      <c r="XW641"/>
      <c r="XX641"/>
      <c r="XY641"/>
      <c r="XZ641"/>
      <c r="YA641"/>
      <c r="YB641"/>
      <c r="YC641"/>
      <c r="YD641"/>
      <c r="YE641"/>
      <c r="YF641"/>
      <c r="YG641"/>
      <c r="YH641"/>
      <c r="YI641"/>
      <c r="YJ641"/>
      <c r="YK641"/>
      <c r="YL641"/>
      <c r="YM641"/>
      <c r="YN641"/>
      <c r="YO641"/>
      <c r="YP641"/>
      <c r="YQ641"/>
      <c r="YR641"/>
      <c r="YS641"/>
      <c r="YT641"/>
      <c r="YU641"/>
      <c r="YV641"/>
      <c r="YW641"/>
      <c r="YX641"/>
      <c r="YY641"/>
      <c r="YZ641"/>
      <c r="ZA641"/>
      <c r="ZB641"/>
      <c r="ZC641"/>
      <c r="ZD641"/>
      <c r="ZE641"/>
      <c r="ZF641"/>
      <c r="ZG641"/>
      <c r="ZH641"/>
      <c r="ZI641"/>
      <c r="ZJ641"/>
      <c r="ZK641"/>
      <c r="ZL641"/>
      <c r="ZM641"/>
      <c r="ZN641"/>
      <c r="ZO641"/>
      <c r="ZP641"/>
      <c r="ZQ641"/>
      <c r="ZR641"/>
      <c r="ZS641"/>
      <c r="ZT641"/>
      <c r="ZU641"/>
      <c r="ZV641"/>
      <c r="ZW641"/>
      <c r="ZX641"/>
      <c r="ZY641"/>
      <c r="ZZ641"/>
      <c r="AAA641"/>
      <c r="AAB641"/>
      <c r="AAC641"/>
      <c r="AAD641"/>
      <c r="AAE641"/>
      <c r="AAF641"/>
      <c r="AAG641"/>
      <c r="AAH641"/>
      <c r="AAI641"/>
      <c r="AAJ641"/>
      <c r="AAK641"/>
      <c r="AAL641"/>
      <c r="AAM641"/>
      <c r="AAN641"/>
      <c r="AAO641"/>
      <c r="AAP641"/>
      <c r="AAQ641"/>
      <c r="AAR641"/>
      <c r="AAS641"/>
      <c r="AAT641"/>
      <c r="AAU641"/>
      <c r="AAV641"/>
      <c r="AAW641"/>
      <c r="AAX641"/>
      <c r="AAY641"/>
      <c r="AAZ641"/>
      <c r="ABA641"/>
      <c r="ABB641"/>
      <c r="ABC641"/>
      <c r="ABD641"/>
      <c r="ABE641"/>
      <c r="ABF641"/>
      <c r="ABG641"/>
      <c r="ABH641"/>
      <c r="ABI641"/>
      <c r="ABJ641"/>
      <c r="ABK641"/>
      <c r="ABL641"/>
      <c r="ABM641"/>
      <c r="ABN641"/>
      <c r="ABO641"/>
      <c r="ABP641"/>
      <c r="ABQ641"/>
      <c r="ABR641"/>
      <c r="ABS641"/>
      <c r="ABT641"/>
      <c r="ABU641"/>
      <c r="ABV641"/>
      <c r="ABW641"/>
      <c r="ABX641"/>
      <c r="ABY641"/>
      <c r="ABZ641"/>
      <c r="ACA641"/>
      <c r="ACB641"/>
      <c r="ACC641"/>
      <c r="ACD641"/>
      <c r="ACE641"/>
      <c r="ACF641"/>
      <c r="ACG641"/>
      <c r="ACH641"/>
      <c r="ACI641"/>
      <c r="ACJ641"/>
      <c r="ACK641"/>
      <c r="ACL641"/>
      <c r="ACM641"/>
      <c r="ACN641"/>
      <c r="ACO641"/>
      <c r="ACP641"/>
      <c r="ACQ641"/>
      <c r="ACR641"/>
      <c r="ACS641"/>
      <c r="ACT641"/>
      <c r="ACU641"/>
      <c r="ACV641"/>
      <c r="ACW641"/>
      <c r="ACX641"/>
      <c r="ACY641"/>
      <c r="ACZ641"/>
      <c r="ADA641"/>
      <c r="ADB641"/>
      <c r="ADC641"/>
      <c r="ADD641"/>
      <c r="ADE641"/>
      <c r="ADF641"/>
      <c r="ADG641"/>
      <c r="ADH641"/>
      <c r="ADI641"/>
      <c r="ADJ641"/>
      <c r="ADK641"/>
      <c r="ADL641"/>
      <c r="ADM641"/>
      <c r="ADN641"/>
      <c r="ADO641"/>
      <c r="ADP641"/>
      <c r="ADQ641"/>
      <c r="ADR641"/>
      <c r="ADS641"/>
      <c r="ADT641"/>
      <c r="ADU641"/>
      <c r="ADV641"/>
      <c r="ADW641"/>
      <c r="ADX641"/>
      <c r="ADY641"/>
      <c r="ADZ641"/>
      <c r="AEA641"/>
      <c r="AEB641"/>
      <c r="AEC641"/>
      <c r="AED641"/>
      <c r="AEE641"/>
      <c r="AEF641"/>
      <c r="AEG641"/>
      <c r="AEH641"/>
      <c r="AEI641"/>
      <c r="AEJ641"/>
      <c r="AEK641"/>
      <c r="AEL641"/>
      <c r="AEM641"/>
      <c r="AEN641"/>
      <c r="AEO641"/>
      <c r="AEP641"/>
      <c r="AEQ641"/>
      <c r="AER641"/>
      <c r="AES641"/>
      <c r="AET641"/>
      <c r="AEU641"/>
      <c r="AEV641"/>
      <c r="AEW641"/>
      <c r="AEX641"/>
      <c r="AEY641"/>
      <c r="AEZ641"/>
      <c r="AFA641"/>
      <c r="AFB641"/>
      <c r="AFC641"/>
      <c r="AFD641"/>
      <c r="AFE641"/>
      <c r="AFF641"/>
      <c r="AFG641"/>
      <c r="AFH641"/>
      <c r="AFI641"/>
      <c r="AFJ641"/>
      <c r="AFK641"/>
      <c r="AFL641"/>
      <c r="AFM641"/>
      <c r="AFN641"/>
      <c r="AFO641"/>
      <c r="AFP641"/>
      <c r="AFQ641"/>
      <c r="AFR641"/>
      <c r="AFS641"/>
      <c r="AFT641"/>
      <c r="AFU641"/>
      <c r="AFV641"/>
      <c r="AFW641"/>
      <c r="AFX641"/>
      <c r="AFY641"/>
      <c r="AFZ641"/>
      <c r="AGA641"/>
      <c r="AGB641"/>
      <c r="AGC641"/>
      <c r="AGD641"/>
      <c r="AGE641"/>
      <c r="AGF641"/>
      <c r="AGG641"/>
      <c r="AGH641"/>
      <c r="AGI641"/>
      <c r="AGJ641"/>
      <c r="AGK641"/>
      <c r="AGL641"/>
      <c r="AGM641"/>
      <c r="AGN641"/>
      <c r="AGO641"/>
      <c r="AGP641"/>
      <c r="AGQ641"/>
      <c r="AGR641"/>
      <c r="AGS641"/>
      <c r="AGT641"/>
      <c r="AGU641"/>
      <c r="AGV641"/>
      <c r="AGW641"/>
      <c r="AGX641"/>
      <c r="AGY641"/>
      <c r="AGZ641"/>
      <c r="AHA641"/>
      <c r="AHB641"/>
      <c r="AHC641"/>
      <c r="AHD641"/>
      <c r="AHE641"/>
      <c r="AHF641"/>
      <c r="AHG641"/>
      <c r="AHH641"/>
      <c r="AHI641"/>
      <c r="AHJ641"/>
      <c r="AHK641"/>
      <c r="AHL641"/>
      <c r="AHM641"/>
      <c r="AHN641"/>
      <c r="AHO641"/>
      <c r="AHP641"/>
      <c r="AHQ641"/>
      <c r="AHR641"/>
      <c r="AHS641"/>
      <c r="AHT641"/>
      <c r="AHU641"/>
      <c r="AHV641"/>
      <c r="AHW641"/>
      <c r="AHX641"/>
      <c r="AHY641"/>
      <c r="AHZ641"/>
      <c r="AIA641"/>
      <c r="AIB641"/>
      <c r="AIC641"/>
      <c r="AID641"/>
      <c r="AIE641"/>
      <c r="AIF641"/>
      <c r="AIG641"/>
      <c r="AIH641"/>
      <c r="AII641"/>
      <c r="AIJ641"/>
      <c r="AIK641"/>
      <c r="AIL641"/>
      <c r="AIM641"/>
      <c r="AIN641"/>
      <c r="AIO641"/>
      <c r="AIP641"/>
      <c r="AIQ641"/>
      <c r="AIR641"/>
      <c r="AIS641"/>
      <c r="AIT641"/>
      <c r="AIU641"/>
      <c r="AIV641"/>
      <c r="AIW641"/>
      <c r="AIX641"/>
      <c r="AIY641"/>
      <c r="AIZ641"/>
      <c r="AJA641"/>
      <c r="AJB641"/>
      <c r="AJC641"/>
      <c r="AJD641"/>
      <c r="AJE641"/>
      <c r="AJF641"/>
      <c r="AJG641"/>
      <c r="AJH641"/>
      <c r="AJI641"/>
      <c r="AJJ641"/>
      <c r="AJK641"/>
      <c r="AJL641"/>
      <c r="AJM641"/>
      <c r="AJN641"/>
      <c r="AJO641"/>
      <c r="AJP641"/>
      <c r="AJQ641"/>
      <c r="AJR641"/>
      <c r="AJS641"/>
      <c r="AJT641"/>
      <c r="AJU641"/>
      <c r="AJV641"/>
      <c r="AJW641"/>
      <c r="AJX641"/>
      <c r="AJY641"/>
      <c r="AJZ641"/>
      <c r="AKA641"/>
      <c r="AKB641"/>
      <c r="AKC641"/>
      <c r="AKD641"/>
      <c r="AKE641"/>
      <c r="AKF641"/>
      <c r="AKG641"/>
      <c r="AKH641"/>
      <c r="AKI641"/>
      <c r="AKJ641"/>
      <c r="AKK641"/>
      <c r="AKL641"/>
      <c r="AKM641"/>
      <c r="AKN641"/>
      <c r="AKO641"/>
      <c r="AKP641"/>
      <c r="AKQ641"/>
      <c r="AKR641"/>
      <c r="AKS641"/>
      <c r="AKT641"/>
      <c r="AKU641"/>
      <c r="AKV641"/>
      <c r="AKW641"/>
      <c r="AKX641"/>
      <c r="AKY641"/>
      <c r="AKZ641"/>
      <c r="ALA641"/>
      <c r="ALB641"/>
      <c r="ALC641"/>
      <c r="ALD641"/>
      <c r="ALE641"/>
      <c r="ALF641"/>
      <c r="ALG641"/>
      <c r="ALH641"/>
      <c r="ALI641"/>
      <c r="ALJ641"/>
      <c r="ALK641"/>
      <c r="ALL641"/>
      <c r="ALM641"/>
      <c r="ALN641"/>
      <c r="ALO641"/>
      <c r="ALP641"/>
      <c r="ALQ641"/>
      <c r="ALR641"/>
      <c r="ALS641"/>
      <c r="ALT641"/>
      <c r="ALU641"/>
      <c r="ALV641"/>
      <c r="ALW641"/>
      <c r="ALX641"/>
      <c r="ALY641"/>
      <c r="ALZ641"/>
      <c r="AMA641"/>
      <c r="AMB641"/>
      <c r="AMC641"/>
      <c r="AMD641"/>
      <c r="AME641"/>
      <c r="AMF641"/>
      <c r="AMG641"/>
      <c r="AMH641"/>
      <c r="AMI641"/>
      <c r="AMJ641"/>
      <c r="AMK641"/>
      <c r="AML641"/>
      <c r="AMM641"/>
    </row>
    <row r="642" spans="1:1027" ht="12" customHeight="1">
      <c r="A642"/>
      <c r="B642"/>
      <c r="C642"/>
      <c r="F642" s="289" t="s">
        <v>294</v>
      </c>
      <c r="G642" s="415">
        <v>109390001.59</v>
      </c>
      <c r="H642" s="415">
        <v>113137319.81</v>
      </c>
      <c r="I642" s="416">
        <v>56585726</v>
      </c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  <c r="PC642"/>
      <c r="PD642"/>
      <c r="PE642"/>
      <c r="PF642"/>
      <c r="PG642"/>
      <c r="PH642"/>
      <c r="PI642"/>
      <c r="PJ642"/>
      <c r="PK642"/>
      <c r="PL642"/>
      <c r="PM642"/>
      <c r="PN642"/>
      <c r="PO642"/>
      <c r="PP642"/>
      <c r="PQ642"/>
      <c r="PR642"/>
      <c r="PS642"/>
      <c r="PT642"/>
      <c r="PU642"/>
      <c r="PV642"/>
      <c r="PW642"/>
      <c r="PX642"/>
      <c r="PY642"/>
      <c r="PZ642"/>
      <c r="QA642"/>
      <c r="QB642"/>
      <c r="QC642"/>
      <c r="QD642"/>
      <c r="QE642"/>
      <c r="QF642"/>
      <c r="QG642"/>
      <c r="QH642"/>
      <c r="QI642"/>
      <c r="QJ642"/>
      <c r="QK642"/>
      <c r="QL642"/>
      <c r="QM642"/>
      <c r="QN642"/>
      <c r="QO642"/>
      <c r="QP642"/>
      <c r="QQ642"/>
      <c r="QR642"/>
      <c r="QS642"/>
      <c r="QT642"/>
      <c r="QU642"/>
      <c r="QV642"/>
      <c r="QW642"/>
      <c r="QX642"/>
      <c r="QY642"/>
      <c r="QZ642"/>
      <c r="RA642"/>
      <c r="RB642"/>
      <c r="RC642"/>
      <c r="RD642"/>
      <c r="RE642"/>
      <c r="RF642"/>
      <c r="RG642"/>
      <c r="RH642"/>
      <c r="RI642"/>
      <c r="RJ642"/>
      <c r="RK642"/>
      <c r="RL642"/>
      <c r="RM642"/>
      <c r="RN642"/>
      <c r="RO642"/>
      <c r="RP642"/>
      <c r="RQ642"/>
      <c r="RR642"/>
      <c r="RS642"/>
      <c r="RT642"/>
      <c r="RU642"/>
      <c r="RV642"/>
      <c r="RW642"/>
      <c r="RX642"/>
      <c r="RY642"/>
      <c r="RZ642"/>
      <c r="SA642"/>
      <c r="SB642"/>
      <c r="SC642"/>
      <c r="SD642"/>
      <c r="SE642"/>
      <c r="SF642"/>
      <c r="SG642"/>
      <c r="SH642"/>
      <c r="SI642"/>
      <c r="SJ642"/>
      <c r="SK642"/>
      <c r="SL642"/>
      <c r="SM642"/>
      <c r="SN642"/>
      <c r="SO642"/>
      <c r="SP642"/>
      <c r="SQ642"/>
      <c r="SR642"/>
      <c r="SS642"/>
      <c r="ST642"/>
      <c r="SU642"/>
      <c r="SV642"/>
      <c r="SW642"/>
      <c r="SX642"/>
      <c r="SY642"/>
      <c r="SZ642"/>
      <c r="TA642"/>
      <c r="TB642"/>
      <c r="TC642"/>
      <c r="TD642"/>
      <c r="TE642"/>
      <c r="TF642"/>
      <c r="TG642"/>
      <c r="TH642"/>
      <c r="TI642"/>
      <c r="TJ642"/>
      <c r="TK642"/>
      <c r="TL642"/>
      <c r="TM642"/>
      <c r="TN642"/>
      <c r="TO642"/>
      <c r="TP642"/>
      <c r="TQ642"/>
      <c r="TR642"/>
      <c r="TS642"/>
      <c r="TT642"/>
      <c r="TU642"/>
      <c r="TV642"/>
      <c r="TW642"/>
      <c r="TX642"/>
      <c r="TY642"/>
      <c r="TZ642"/>
      <c r="UA642"/>
      <c r="UB642"/>
      <c r="UC642"/>
      <c r="UD642"/>
      <c r="UE642"/>
      <c r="UF642"/>
      <c r="UG642"/>
      <c r="UH642"/>
      <c r="UI642"/>
      <c r="UJ642"/>
      <c r="UK642"/>
      <c r="UL642"/>
      <c r="UM642"/>
      <c r="UN642"/>
      <c r="UO642"/>
      <c r="UP642"/>
      <c r="UQ642"/>
      <c r="UR642"/>
      <c r="US642"/>
      <c r="UT642"/>
      <c r="UU642"/>
      <c r="UV642"/>
      <c r="UW642"/>
      <c r="UX642"/>
      <c r="UY642"/>
      <c r="UZ642"/>
      <c r="VA642"/>
      <c r="VB642"/>
      <c r="VC642"/>
      <c r="VD642"/>
      <c r="VE642"/>
      <c r="VF642"/>
      <c r="VG642"/>
      <c r="VH642"/>
      <c r="VI642"/>
      <c r="VJ642"/>
      <c r="VK642"/>
      <c r="VL642"/>
      <c r="VM642"/>
      <c r="VN642"/>
      <c r="VO642"/>
      <c r="VP642"/>
      <c r="VQ642"/>
      <c r="VR642"/>
      <c r="VS642"/>
      <c r="VT642"/>
      <c r="VU642"/>
      <c r="VV642"/>
      <c r="VW642"/>
      <c r="VX642"/>
      <c r="VY642"/>
      <c r="VZ642"/>
      <c r="WA642"/>
      <c r="WB642"/>
      <c r="WC642"/>
      <c r="WD642"/>
      <c r="WE642"/>
      <c r="WF642"/>
      <c r="WG642"/>
      <c r="WH642"/>
      <c r="WI642"/>
      <c r="WJ642"/>
      <c r="WK642"/>
      <c r="WL642"/>
      <c r="WM642"/>
      <c r="WN642"/>
      <c r="WO642"/>
      <c r="WP642"/>
      <c r="WQ642"/>
      <c r="WR642"/>
      <c r="WS642"/>
      <c r="WT642"/>
      <c r="WU642"/>
      <c r="WV642"/>
      <c r="WW642"/>
      <c r="WX642"/>
      <c r="WY642"/>
      <c r="WZ642"/>
      <c r="XA642"/>
      <c r="XB642"/>
      <c r="XC642"/>
      <c r="XD642"/>
      <c r="XE642"/>
      <c r="XF642"/>
      <c r="XG642"/>
      <c r="XH642"/>
      <c r="XI642"/>
      <c r="XJ642"/>
      <c r="XK642"/>
      <c r="XL642"/>
      <c r="XM642"/>
      <c r="XN642"/>
      <c r="XO642"/>
      <c r="XP642"/>
      <c r="XQ642"/>
      <c r="XR642"/>
      <c r="XS642"/>
      <c r="XT642"/>
      <c r="XU642"/>
      <c r="XV642"/>
      <c r="XW642"/>
      <c r="XX642"/>
      <c r="XY642"/>
      <c r="XZ642"/>
      <c r="YA642"/>
      <c r="YB642"/>
      <c r="YC642"/>
      <c r="YD642"/>
      <c r="YE642"/>
      <c r="YF642"/>
      <c r="YG642"/>
      <c r="YH642"/>
      <c r="YI642"/>
      <c r="YJ642"/>
      <c r="YK642"/>
      <c r="YL642"/>
      <c r="YM642"/>
      <c r="YN642"/>
      <c r="YO642"/>
      <c r="YP642"/>
      <c r="YQ642"/>
      <c r="YR642"/>
      <c r="YS642"/>
      <c r="YT642"/>
      <c r="YU642"/>
      <c r="YV642"/>
      <c r="YW642"/>
      <c r="YX642"/>
      <c r="YY642"/>
      <c r="YZ642"/>
      <c r="ZA642"/>
      <c r="ZB642"/>
      <c r="ZC642"/>
      <c r="ZD642"/>
      <c r="ZE642"/>
      <c r="ZF642"/>
      <c r="ZG642"/>
      <c r="ZH642"/>
      <c r="ZI642"/>
      <c r="ZJ642"/>
      <c r="ZK642"/>
      <c r="ZL642"/>
      <c r="ZM642"/>
      <c r="ZN642"/>
      <c r="ZO642"/>
      <c r="ZP642"/>
      <c r="ZQ642"/>
      <c r="ZR642"/>
      <c r="ZS642"/>
      <c r="ZT642"/>
      <c r="ZU642"/>
      <c r="ZV642"/>
      <c r="ZW642"/>
      <c r="ZX642"/>
      <c r="ZY642"/>
      <c r="ZZ642"/>
      <c r="AAA642"/>
      <c r="AAB642"/>
      <c r="AAC642"/>
      <c r="AAD642"/>
      <c r="AAE642"/>
      <c r="AAF642"/>
      <c r="AAG642"/>
      <c r="AAH642"/>
      <c r="AAI642"/>
      <c r="AAJ642"/>
      <c r="AAK642"/>
      <c r="AAL642"/>
      <c r="AAM642"/>
      <c r="AAN642"/>
      <c r="AAO642"/>
      <c r="AAP642"/>
      <c r="AAQ642"/>
      <c r="AAR642"/>
      <c r="AAS642"/>
      <c r="AAT642"/>
      <c r="AAU642"/>
      <c r="AAV642"/>
      <c r="AAW642"/>
      <c r="AAX642"/>
      <c r="AAY642"/>
      <c r="AAZ642"/>
      <c r="ABA642"/>
      <c r="ABB642"/>
      <c r="ABC642"/>
      <c r="ABD642"/>
      <c r="ABE642"/>
      <c r="ABF642"/>
      <c r="ABG642"/>
      <c r="ABH642"/>
      <c r="ABI642"/>
      <c r="ABJ642"/>
      <c r="ABK642"/>
      <c r="ABL642"/>
      <c r="ABM642"/>
      <c r="ABN642"/>
      <c r="ABO642"/>
      <c r="ABP642"/>
      <c r="ABQ642"/>
      <c r="ABR642"/>
      <c r="ABS642"/>
      <c r="ABT642"/>
      <c r="ABU642"/>
      <c r="ABV642"/>
      <c r="ABW642"/>
      <c r="ABX642"/>
      <c r="ABY642"/>
      <c r="ABZ642"/>
      <c r="ACA642"/>
      <c r="ACB642"/>
      <c r="ACC642"/>
      <c r="ACD642"/>
      <c r="ACE642"/>
      <c r="ACF642"/>
      <c r="ACG642"/>
      <c r="ACH642"/>
      <c r="ACI642"/>
      <c r="ACJ642"/>
      <c r="ACK642"/>
      <c r="ACL642"/>
      <c r="ACM642"/>
      <c r="ACN642"/>
      <c r="ACO642"/>
      <c r="ACP642"/>
      <c r="ACQ642"/>
      <c r="ACR642"/>
      <c r="ACS642"/>
      <c r="ACT642"/>
      <c r="ACU642"/>
      <c r="ACV642"/>
      <c r="ACW642"/>
      <c r="ACX642"/>
      <c r="ACY642"/>
      <c r="ACZ642"/>
      <c r="ADA642"/>
      <c r="ADB642"/>
      <c r="ADC642"/>
      <c r="ADD642"/>
      <c r="ADE642"/>
      <c r="ADF642"/>
      <c r="ADG642"/>
      <c r="ADH642"/>
      <c r="ADI642"/>
      <c r="ADJ642"/>
      <c r="ADK642"/>
      <c r="ADL642"/>
      <c r="ADM642"/>
      <c r="ADN642"/>
      <c r="ADO642"/>
      <c r="ADP642"/>
      <c r="ADQ642"/>
      <c r="ADR642"/>
      <c r="ADS642"/>
      <c r="ADT642"/>
      <c r="ADU642"/>
      <c r="ADV642"/>
      <c r="ADW642"/>
      <c r="ADX642"/>
      <c r="ADY642"/>
      <c r="ADZ642"/>
      <c r="AEA642"/>
      <c r="AEB642"/>
      <c r="AEC642"/>
      <c r="AED642"/>
      <c r="AEE642"/>
      <c r="AEF642"/>
      <c r="AEG642"/>
      <c r="AEH642"/>
      <c r="AEI642"/>
      <c r="AEJ642"/>
      <c r="AEK642"/>
      <c r="AEL642"/>
      <c r="AEM642"/>
      <c r="AEN642"/>
      <c r="AEO642"/>
      <c r="AEP642"/>
      <c r="AEQ642"/>
      <c r="AER642"/>
      <c r="AES642"/>
      <c r="AET642"/>
      <c r="AEU642"/>
      <c r="AEV642"/>
      <c r="AEW642"/>
      <c r="AEX642"/>
      <c r="AEY642"/>
      <c r="AEZ642"/>
      <c r="AFA642"/>
      <c r="AFB642"/>
      <c r="AFC642"/>
      <c r="AFD642"/>
      <c r="AFE642"/>
      <c r="AFF642"/>
      <c r="AFG642"/>
      <c r="AFH642"/>
      <c r="AFI642"/>
      <c r="AFJ642"/>
      <c r="AFK642"/>
      <c r="AFL642"/>
      <c r="AFM642"/>
      <c r="AFN642"/>
      <c r="AFO642"/>
      <c r="AFP642"/>
      <c r="AFQ642"/>
      <c r="AFR642"/>
      <c r="AFS642"/>
      <c r="AFT642"/>
      <c r="AFU642"/>
      <c r="AFV642"/>
      <c r="AFW642"/>
      <c r="AFX642"/>
      <c r="AFY642"/>
      <c r="AFZ642"/>
      <c r="AGA642"/>
      <c r="AGB642"/>
      <c r="AGC642"/>
      <c r="AGD642"/>
      <c r="AGE642"/>
      <c r="AGF642"/>
      <c r="AGG642"/>
      <c r="AGH642"/>
      <c r="AGI642"/>
      <c r="AGJ642"/>
      <c r="AGK642"/>
      <c r="AGL642"/>
      <c r="AGM642"/>
      <c r="AGN642"/>
      <c r="AGO642"/>
      <c r="AGP642"/>
      <c r="AGQ642"/>
      <c r="AGR642"/>
      <c r="AGS642"/>
      <c r="AGT642"/>
      <c r="AGU642"/>
      <c r="AGV642"/>
      <c r="AGW642"/>
      <c r="AGX642"/>
      <c r="AGY642"/>
      <c r="AGZ642"/>
      <c r="AHA642"/>
      <c r="AHB642"/>
      <c r="AHC642"/>
      <c r="AHD642"/>
      <c r="AHE642"/>
      <c r="AHF642"/>
      <c r="AHG642"/>
      <c r="AHH642"/>
      <c r="AHI642"/>
      <c r="AHJ642"/>
      <c r="AHK642"/>
      <c r="AHL642"/>
      <c r="AHM642"/>
      <c r="AHN642"/>
      <c r="AHO642"/>
      <c r="AHP642"/>
      <c r="AHQ642"/>
      <c r="AHR642"/>
      <c r="AHS642"/>
      <c r="AHT642"/>
      <c r="AHU642"/>
      <c r="AHV642"/>
      <c r="AHW642"/>
      <c r="AHX642"/>
      <c r="AHY642"/>
      <c r="AHZ642"/>
      <c r="AIA642"/>
      <c r="AIB642"/>
      <c r="AIC642"/>
      <c r="AID642"/>
      <c r="AIE642"/>
      <c r="AIF642"/>
      <c r="AIG642"/>
      <c r="AIH642"/>
      <c r="AII642"/>
      <c r="AIJ642"/>
      <c r="AIK642"/>
      <c r="AIL642"/>
      <c r="AIM642"/>
      <c r="AIN642"/>
      <c r="AIO642"/>
      <c r="AIP642"/>
      <c r="AIQ642"/>
      <c r="AIR642"/>
      <c r="AIS642"/>
      <c r="AIT642"/>
      <c r="AIU642"/>
      <c r="AIV642"/>
      <c r="AIW642"/>
      <c r="AIX642"/>
      <c r="AIY642"/>
      <c r="AIZ642"/>
      <c r="AJA642"/>
      <c r="AJB642"/>
      <c r="AJC642"/>
      <c r="AJD642"/>
      <c r="AJE642"/>
      <c r="AJF642"/>
      <c r="AJG642"/>
      <c r="AJH642"/>
      <c r="AJI642"/>
      <c r="AJJ642"/>
      <c r="AJK642"/>
      <c r="AJL642"/>
      <c r="AJM642"/>
      <c r="AJN642"/>
      <c r="AJO642"/>
      <c r="AJP642"/>
      <c r="AJQ642"/>
      <c r="AJR642"/>
      <c r="AJS642"/>
      <c r="AJT642"/>
      <c r="AJU642"/>
      <c r="AJV642"/>
      <c r="AJW642"/>
      <c r="AJX642"/>
      <c r="AJY642"/>
      <c r="AJZ642"/>
      <c r="AKA642"/>
      <c r="AKB642"/>
      <c r="AKC642"/>
      <c r="AKD642"/>
      <c r="AKE642"/>
      <c r="AKF642"/>
      <c r="AKG642"/>
      <c r="AKH642"/>
      <c r="AKI642"/>
      <c r="AKJ642"/>
      <c r="AKK642"/>
      <c r="AKL642"/>
      <c r="AKM642"/>
      <c r="AKN642"/>
      <c r="AKO642"/>
      <c r="AKP642"/>
      <c r="AKQ642"/>
      <c r="AKR642"/>
      <c r="AKS642"/>
      <c r="AKT642"/>
      <c r="AKU642"/>
      <c r="AKV642"/>
      <c r="AKW642"/>
      <c r="AKX642"/>
      <c r="AKY642"/>
      <c r="AKZ642"/>
      <c r="ALA642"/>
      <c r="ALB642"/>
      <c r="ALC642"/>
      <c r="ALD642"/>
      <c r="ALE642"/>
      <c r="ALF642"/>
      <c r="ALG642"/>
      <c r="ALH642"/>
      <c r="ALI642"/>
      <c r="ALJ642"/>
      <c r="ALK642"/>
      <c r="ALL642"/>
      <c r="ALM642"/>
      <c r="ALN642"/>
      <c r="ALO642"/>
      <c r="ALP642"/>
      <c r="ALQ642"/>
      <c r="ALR642"/>
      <c r="ALS642"/>
      <c r="ALT642"/>
      <c r="ALU642"/>
      <c r="ALV642"/>
      <c r="ALW642"/>
      <c r="ALX642"/>
      <c r="ALY642"/>
      <c r="ALZ642"/>
      <c r="AMA642"/>
      <c r="AMB642"/>
      <c r="AMC642"/>
      <c r="AMD642"/>
      <c r="AME642"/>
      <c r="AMF642"/>
      <c r="AMG642"/>
      <c r="AMH642"/>
      <c r="AMI642"/>
      <c r="AMJ642"/>
      <c r="AMK642"/>
      <c r="AML642"/>
      <c r="AMM642"/>
    </row>
    <row r="645" spans="1:1027" ht="11.25" customHeight="1">
      <c r="A645"/>
      <c r="B645"/>
      <c r="C645"/>
      <c r="D645"/>
      <c r="G645" s="267">
        <f>G306+G435+G436+G458+G20+G21+G22+G44+G45+G46+G47+G67+G87+G88+G89+G90+G104+G105+G106+G288+G107+G109+G126+G132+G138+G139+G140+G152+G153+G168+G169+G170+G171+G200+G201+G202+G203+G205+G221+G222+G223+G224+G230+G231+G232+G233+G234+G256+G257+G258+G259+G261+G285+G286+G287+G299+G301+G302+G305+G307+G308+G313+G314+G315+G316+G325+G326+G327+G338+G339+G340+G451+G521+G522+G523+G341+G343+G367+G368+G369+G370+G371+G387+G405+G406+G407+G408+G409+G442+G443+G444+G445+G448+G449+G450+G457+G459+G549+G550+G551+G552+G553+G581+G582+G583+G584+G586+G608+G609+G610+G300+G463+G464+G465+G466+G467+G480+G481+G482+G483+G484+G499+G500+G501+G502+G542</f>
        <v>38658040</v>
      </c>
      <c r="H645" s="267">
        <f>H306+H435+H436+H458+H20+H21+H22+H44+H45+H46+H47+H67+H87+H88+H89+H90+H104+H105+H106+H288+H107+H109+H126+H132+H138+H139+H140+H152+H153+H168+H169+H170+H171+H200+H201+H202+H203+H205+H221+H222+H223+H224+H230+H231+H232+H233+H234+H256+H257+H258+H259+H261+H285+H286+H287+H299+H301+H302+H305+H307+H308+H313+H314+H315+H316+H325+H326+H327+H338+H339+H340+H451+H521+H522+H523+H341+H343+H367+H368+H369+H370+H371+H387+H405+H406+H407+H408+H409+H442+H443+H444+H445+H448+H449+H450+H457+H459+H549+H550+H551+H552+H553+H581+H582+H583+H584+H586+H608+H609+H610+H300+H463+H464+H465+H466+H467+H480+H481+H482+H483+H484+H499+H500+H501+H502+H542</f>
        <v>39309836</v>
      </c>
      <c r="I645" s="267">
        <f>I306+I435+I436+I458+I20+I21+I22+I44+I45+I46+I47+I67+I87+I88+I89+I90+I104+I105+I106+I288+I107+I109+I126+I132+I138+I139+I140+I152+I153+I168+I169+I170+I171+I200+I201+I202+I203+I205+I221+I222+I223+I224+I230+I231+I232+I233+I234+I256+I257+I258+I259+I261+I285+I286+I287+I299+I301+I302+I305+I307+I308+I313+I314+I315+I316+I325+I326+I327+I338+I339+I340+I451+I521+I522+I523+I341+I343+I367+I368+I369+I370+I371+I387+I405+I406+I407+I408+I409+I442+I443+I444+I445+I448+I449+I450+I457+I459+I549+I550+I551+I552+I553+I581+I582+I583+I584+I586+I608+I609+I610+I300+I463+I464+I465+I466+I467+I480+I481+I482+I483+I484+I499+I500+I501+I502+I542</f>
        <v>19683280.720000003</v>
      </c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  <c r="MG645"/>
      <c r="MH645"/>
      <c r="MI645"/>
      <c r="MJ645"/>
      <c r="MK645"/>
      <c r="ML645"/>
      <c r="MM645"/>
      <c r="MN645"/>
      <c r="MO645"/>
      <c r="MP645"/>
      <c r="MQ645"/>
      <c r="MR645"/>
      <c r="MS645"/>
      <c r="MT645"/>
      <c r="MU645"/>
      <c r="MV645"/>
      <c r="MW64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  <c r="NM645"/>
      <c r="NN645"/>
      <c r="NO645"/>
      <c r="NP645"/>
      <c r="NQ645"/>
      <c r="NR645"/>
      <c r="NS645"/>
      <c r="NT645"/>
      <c r="NU645"/>
      <c r="NV645"/>
      <c r="NW645"/>
      <c r="NX645"/>
      <c r="NY645"/>
      <c r="NZ645"/>
      <c r="OA645"/>
      <c r="OB645"/>
      <c r="OC645"/>
      <c r="OD645"/>
      <c r="OE645"/>
      <c r="OF645"/>
      <c r="OG645"/>
      <c r="OH645"/>
      <c r="OI645"/>
      <c r="OJ645"/>
      <c r="OK645"/>
      <c r="OL645"/>
      <c r="OM645"/>
      <c r="ON645"/>
      <c r="OO645"/>
      <c r="OP645"/>
      <c r="OQ645"/>
      <c r="OR645"/>
      <c r="OS645"/>
      <c r="OT645"/>
      <c r="OU645"/>
      <c r="OV645"/>
      <c r="OW645"/>
      <c r="OX645"/>
      <c r="OY645"/>
      <c r="OZ645"/>
      <c r="PA645"/>
      <c r="PB645"/>
      <c r="PC645"/>
      <c r="PD645"/>
      <c r="PE645"/>
      <c r="PF645"/>
      <c r="PG645"/>
      <c r="PH645"/>
      <c r="PI645"/>
      <c r="PJ645"/>
      <c r="PK645"/>
      <c r="PL645"/>
      <c r="PM645"/>
      <c r="PN645"/>
      <c r="PO645"/>
      <c r="PP645"/>
      <c r="PQ645"/>
      <c r="PR645"/>
      <c r="PS645"/>
      <c r="PT645"/>
      <c r="PU645"/>
      <c r="PV645"/>
      <c r="PW645"/>
      <c r="PX645"/>
      <c r="PY645"/>
      <c r="PZ645"/>
      <c r="QA645"/>
      <c r="QB645"/>
      <c r="QC645"/>
      <c r="QD645"/>
      <c r="QE645"/>
      <c r="QF645"/>
      <c r="QG645"/>
      <c r="QH645"/>
      <c r="QI645"/>
      <c r="QJ645"/>
      <c r="QK645"/>
      <c r="QL645"/>
      <c r="QM645"/>
      <c r="QN645"/>
      <c r="QO645"/>
      <c r="QP645"/>
      <c r="QQ645"/>
      <c r="QR645"/>
      <c r="QS645"/>
      <c r="QT645"/>
      <c r="QU645"/>
      <c r="QV645"/>
      <c r="QW645"/>
      <c r="QX645"/>
      <c r="QY645"/>
      <c r="QZ645"/>
      <c r="RA645"/>
      <c r="RB645"/>
      <c r="RC645"/>
      <c r="RD645"/>
      <c r="RE645"/>
      <c r="RF645"/>
      <c r="RG645"/>
      <c r="RH645"/>
      <c r="RI645"/>
      <c r="RJ645"/>
      <c r="RK645"/>
      <c r="RL645"/>
      <c r="RM645"/>
      <c r="RN645"/>
      <c r="RO645"/>
      <c r="RP645"/>
      <c r="RQ645"/>
      <c r="RR645"/>
      <c r="RS645"/>
      <c r="RT645"/>
      <c r="RU645"/>
      <c r="RV645"/>
      <c r="RW645"/>
      <c r="RX645"/>
      <c r="RY645"/>
      <c r="RZ645"/>
      <c r="SA645"/>
      <c r="SB645"/>
      <c r="SC645"/>
      <c r="SD645"/>
      <c r="SE645"/>
      <c r="SF645"/>
      <c r="SG645"/>
      <c r="SH645"/>
      <c r="SI645"/>
      <c r="SJ645"/>
      <c r="SK645"/>
      <c r="SL645"/>
      <c r="SM645"/>
      <c r="SN645"/>
      <c r="SO645"/>
      <c r="SP645"/>
      <c r="SQ645"/>
      <c r="SR645"/>
      <c r="SS645"/>
      <c r="ST645"/>
      <c r="SU645"/>
      <c r="SV645"/>
      <c r="SW645"/>
      <c r="SX645"/>
      <c r="SY645"/>
      <c r="SZ645"/>
      <c r="TA645"/>
      <c r="TB645"/>
      <c r="TC645"/>
      <c r="TD645"/>
      <c r="TE645"/>
      <c r="TF645"/>
      <c r="TG645"/>
      <c r="TH645"/>
      <c r="TI645"/>
      <c r="TJ645"/>
      <c r="TK645"/>
      <c r="TL645"/>
      <c r="TM645"/>
      <c r="TN645"/>
      <c r="TO645"/>
      <c r="TP645"/>
      <c r="TQ645"/>
      <c r="TR645"/>
      <c r="TS645"/>
      <c r="TT645"/>
      <c r="TU645"/>
      <c r="TV645"/>
      <c r="TW645"/>
      <c r="TX645"/>
      <c r="TY645"/>
      <c r="TZ645"/>
      <c r="UA645"/>
      <c r="UB645"/>
      <c r="UC645"/>
      <c r="UD645"/>
      <c r="UE645"/>
      <c r="UF645"/>
      <c r="UG645"/>
      <c r="UH645"/>
      <c r="UI645"/>
      <c r="UJ645"/>
      <c r="UK645"/>
      <c r="UL645"/>
      <c r="UM645"/>
      <c r="UN645"/>
      <c r="UO645"/>
      <c r="UP645"/>
      <c r="UQ645"/>
      <c r="UR645"/>
      <c r="US645"/>
      <c r="UT645"/>
      <c r="UU645"/>
      <c r="UV645"/>
      <c r="UW645"/>
      <c r="UX645"/>
      <c r="UY645"/>
      <c r="UZ645"/>
      <c r="VA645"/>
      <c r="VB645"/>
      <c r="VC645"/>
      <c r="VD645"/>
      <c r="VE645"/>
      <c r="VF645"/>
      <c r="VG645"/>
      <c r="VH645"/>
      <c r="VI645"/>
      <c r="VJ645"/>
      <c r="VK645"/>
      <c r="VL645"/>
      <c r="VM645"/>
      <c r="VN645"/>
      <c r="VO645"/>
      <c r="VP645"/>
      <c r="VQ645"/>
      <c r="VR645"/>
      <c r="VS645"/>
      <c r="VT645"/>
      <c r="VU645"/>
      <c r="VV645"/>
      <c r="VW645"/>
      <c r="VX645"/>
      <c r="VY645"/>
      <c r="VZ645"/>
      <c r="WA645"/>
      <c r="WB645"/>
      <c r="WC645"/>
      <c r="WD645"/>
      <c r="WE645"/>
      <c r="WF645"/>
      <c r="WG645"/>
      <c r="WH645"/>
      <c r="WI645"/>
      <c r="WJ645"/>
      <c r="WK645"/>
      <c r="WL645"/>
      <c r="WM645"/>
      <c r="WN645"/>
      <c r="WO645"/>
      <c r="WP645"/>
      <c r="WQ645"/>
      <c r="WR645"/>
      <c r="WS645"/>
      <c r="WT645"/>
      <c r="WU645"/>
      <c r="WV645"/>
      <c r="WW645"/>
      <c r="WX645"/>
      <c r="WY645"/>
      <c r="WZ645"/>
      <c r="XA645"/>
      <c r="XB645"/>
      <c r="XC645"/>
      <c r="XD645"/>
      <c r="XE645"/>
      <c r="XF645"/>
      <c r="XG645"/>
      <c r="XH645"/>
      <c r="XI645"/>
      <c r="XJ645"/>
      <c r="XK645"/>
      <c r="XL645"/>
      <c r="XM645"/>
      <c r="XN645"/>
      <c r="XO645"/>
      <c r="XP645"/>
      <c r="XQ645"/>
      <c r="XR645"/>
      <c r="XS645"/>
      <c r="XT645"/>
      <c r="XU645"/>
      <c r="XV645"/>
      <c r="XW645"/>
      <c r="XX645"/>
      <c r="XY645"/>
      <c r="XZ645"/>
      <c r="YA645"/>
      <c r="YB645"/>
      <c r="YC645"/>
      <c r="YD645"/>
      <c r="YE645"/>
      <c r="YF645"/>
      <c r="YG645"/>
      <c r="YH645"/>
      <c r="YI645"/>
      <c r="YJ645"/>
      <c r="YK645"/>
      <c r="YL645"/>
      <c r="YM645"/>
      <c r="YN645"/>
      <c r="YO645"/>
      <c r="YP645"/>
      <c r="YQ645"/>
      <c r="YR645"/>
      <c r="YS645"/>
      <c r="YT645"/>
      <c r="YU645"/>
      <c r="YV645"/>
      <c r="YW645"/>
      <c r="YX645"/>
      <c r="YY645"/>
      <c r="YZ645"/>
      <c r="ZA645"/>
      <c r="ZB645"/>
      <c r="ZC645"/>
      <c r="ZD645"/>
      <c r="ZE645"/>
      <c r="ZF645"/>
      <c r="ZG645"/>
      <c r="ZH645"/>
      <c r="ZI645"/>
      <c r="ZJ645"/>
      <c r="ZK645"/>
      <c r="ZL645"/>
      <c r="ZM645"/>
      <c r="ZN645"/>
      <c r="ZO645"/>
      <c r="ZP645"/>
      <c r="ZQ645"/>
      <c r="ZR645"/>
      <c r="ZS645"/>
      <c r="ZT645"/>
      <c r="ZU645"/>
      <c r="ZV645"/>
      <c r="ZW645"/>
      <c r="ZX645"/>
      <c r="ZY645"/>
      <c r="ZZ645"/>
      <c r="AAA645"/>
      <c r="AAB645"/>
      <c r="AAC645"/>
      <c r="AAD645"/>
      <c r="AAE645"/>
      <c r="AAF645"/>
      <c r="AAG645"/>
      <c r="AAH645"/>
      <c r="AAI645"/>
      <c r="AAJ645"/>
      <c r="AAK645"/>
      <c r="AAL645"/>
      <c r="AAM645"/>
      <c r="AAN645"/>
      <c r="AAO645"/>
      <c r="AAP645"/>
      <c r="AAQ645"/>
      <c r="AAR645"/>
      <c r="AAS645"/>
      <c r="AAT645"/>
      <c r="AAU645"/>
      <c r="AAV645"/>
      <c r="AAW645"/>
      <c r="AAX645"/>
      <c r="AAY645"/>
      <c r="AAZ645"/>
      <c r="ABA645"/>
      <c r="ABB645"/>
      <c r="ABC645"/>
      <c r="ABD645"/>
      <c r="ABE645"/>
      <c r="ABF645"/>
      <c r="ABG645"/>
      <c r="ABH645"/>
      <c r="ABI645"/>
      <c r="ABJ645"/>
      <c r="ABK645"/>
      <c r="ABL645"/>
      <c r="ABM645"/>
      <c r="ABN645"/>
      <c r="ABO645"/>
      <c r="ABP645"/>
      <c r="ABQ645"/>
      <c r="ABR645"/>
      <c r="ABS645"/>
      <c r="ABT645"/>
      <c r="ABU645"/>
      <c r="ABV645"/>
      <c r="ABW645"/>
      <c r="ABX645"/>
      <c r="ABY645"/>
      <c r="ABZ645"/>
      <c r="ACA645"/>
      <c r="ACB645"/>
      <c r="ACC645"/>
      <c r="ACD645"/>
      <c r="ACE645"/>
      <c r="ACF645"/>
      <c r="ACG645"/>
      <c r="ACH645"/>
      <c r="ACI645"/>
      <c r="ACJ645"/>
      <c r="ACK645"/>
      <c r="ACL645"/>
      <c r="ACM645"/>
      <c r="ACN645"/>
      <c r="ACO645"/>
      <c r="ACP645"/>
      <c r="ACQ645"/>
      <c r="ACR645"/>
      <c r="ACS645"/>
      <c r="ACT645"/>
      <c r="ACU645"/>
      <c r="ACV645"/>
      <c r="ACW645"/>
      <c r="ACX645"/>
      <c r="ACY645"/>
      <c r="ACZ645"/>
      <c r="ADA645"/>
      <c r="ADB645"/>
      <c r="ADC645"/>
      <c r="ADD645"/>
      <c r="ADE645"/>
      <c r="ADF645"/>
      <c r="ADG645"/>
      <c r="ADH645"/>
      <c r="ADI645"/>
      <c r="ADJ645"/>
      <c r="ADK645"/>
      <c r="ADL645"/>
      <c r="ADM645"/>
      <c r="ADN645"/>
      <c r="ADO645"/>
      <c r="ADP645"/>
      <c r="ADQ645"/>
      <c r="ADR645"/>
      <c r="ADS645"/>
      <c r="ADT645"/>
      <c r="ADU645"/>
      <c r="ADV645"/>
      <c r="ADW645"/>
      <c r="ADX645"/>
      <c r="ADY645"/>
      <c r="ADZ645"/>
      <c r="AEA645"/>
      <c r="AEB645"/>
      <c r="AEC645"/>
      <c r="AED645"/>
      <c r="AEE645"/>
      <c r="AEF645"/>
      <c r="AEG645"/>
      <c r="AEH645"/>
      <c r="AEI645"/>
      <c r="AEJ645"/>
      <c r="AEK645"/>
      <c r="AEL645"/>
      <c r="AEM645"/>
      <c r="AEN645"/>
      <c r="AEO645"/>
      <c r="AEP645"/>
      <c r="AEQ645"/>
      <c r="AER645"/>
      <c r="AES645"/>
      <c r="AET645"/>
      <c r="AEU645"/>
      <c r="AEV645"/>
      <c r="AEW645"/>
      <c r="AEX645"/>
      <c r="AEY645"/>
      <c r="AEZ645"/>
      <c r="AFA645"/>
      <c r="AFB645"/>
      <c r="AFC645"/>
      <c r="AFD645"/>
      <c r="AFE645"/>
      <c r="AFF645"/>
      <c r="AFG645"/>
      <c r="AFH645"/>
      <c r="AFI645"/>
      <c r="AFJ645"/>
      <c r="AFK645"/>
      <c r="AFL645"/>
      <c r="AFM645"/>
      <c r="AFN645"/>
      <c r="AFO645"/>
      <c r="AFP645"/>
      <c r="AFQ645"/>
      <c r="AFR645"/>
      <c r="AFS645"/>
      <c r="AFT645"/>
      <c r="AFU645"/>
      <c r="AFV645"/>
      <c r="AFW645"/>
      <c r="AFX645"/>
      <c r="AFY645"/>
      <c r="AFZ645"/>
      <c r="AGA645"/>
      <c r="AGB645"/>
      <c r="AGC645"/>
      <c r="AGD645"/>
      <c r="AGE645"/>
      <c r="AGF645"/>
      <c r="AGG645"/>
      <c r="AGH645"/>
      <c r="AGI645"/>
      <c r="AGJ645"/>
      <c r="AGK645"/>
      <c r="AGL645"/>
      <c r="AGM645"/>
      <c r="AGN645"/>
      <c r="AGO645"/>
      <c r="AGP645"/>
      <c r="AGQ645"/>
      <c r="AGR645"/>
      <c r="AGS645"/>
      <c r="AGT645"/>
      <c r="AGU645"/>
      <c r="AGV645"/>
      <c r="AGW645"/>
      <c r="AGX645"/>
      <c r="AGY645"/>
      <c r="AGZ645"/>
      <c r="AHA645"/>
      <c r="AHB645"/>
      <c r="AHC645"/>
      <c r="AHD645"/>
      <c r="AHE645"/>
      <c r="AHF645"/>
      <c r="AHG645"/>
      <c r="AHH645"/>
      <c r="AHI645"/>
      <c r="AHJ645"/>
      <c r="AHK645"/>
      <c r="AHL645"/>
      <c r="AHM645"/>
      <c r="AHN645"/>
      <c r="AHO645"/>
      <c r="AHP645"/>
      <c r="AHQ645"/>
      <c r="AHR645"/>
      <c r="AHS645"/>
      <c r="AHT645"/>
      <c r="AHU645"/>
      <c r="AHV645"/>
      <c r="AHW645"/>
      <c r="AHX645"/>
      <c r="AHY645"/>
      <c r="AHZ645"/>
      <c r="AIA645"/>
      <c r="AIB645"/>
      <c r="AIC645"/>
      <c r="AID645"/>
      <c r="AIE645"/>
      <c r="AIF645"/>
      <c r="AIG645"/>
      <c r="AIH645"/>
      <c r="AII645"/>
      <c r="AIJ645"/>
      <c r="AIK645"/>
      <c r="AIL645"/>
      <c r="AIM645"/>
      <c r="AIN645"/>
      <c r="AIO645"/>
      <c r="AIP645"/>
      <c r="AIQ645"/>
      <c r="AIR645"/>
      <c r="AIS645"/>
      <c r="AIT645"/>
      <c r="AIU645"/>
      <c r="AIV645"/>
      <c r="AIW645"/>
      <c r="AIX645"/>
      <c r="AIY645"/>
      <c r="AIZ645"/>
      <c r="AJA645"/>
      <c r="AJB645"/>
      <c r="AJC645"/>
      <c r="AJD645"/>
      <c r="AJE645"/>
      <c r="AJF645"/>
      <c r="AJG645"/>
      <c r="AJH645"/>
      <c r="AJI645"/>
      <c r="AJJ645"/>
      <c r="AJK645"/>
      <c r="AJL645"/>
      <c r="AJM645"/>
      <c r="AJN645"/>
      <c r="AJO645"/>
      <c r="AJP645"/>
      <c r="AJQ645"/>
      <c r="AJR645"/>
      <c r="AJS645"/>
      <c r="AJT645"/>
      <c r="AJU645"/>
      <c r="AJV645"/>
      <c r="AJW645"/>
      <c r="AJX645"/>
      <c r="AJY645"/>
      <c r="AJZ645"/>
      <c r="AKA645"/>
      <c r="AKB645"/>
      <c r="AKC645"/>
      <c r="AKD645"/>
      <c r="AKE645"/>
      <c r="AKF645"/>
      <c r="AKG645"/>
      <c r="AKH645"/>
      <c r="AKI645"/>
      <c r="AKJ645"/>
      <c r="AKK645"/>
      <c r="AKL645"/>
      <c r="AKM645"/>
      <c r="AKN645"/>
      <c r="AKO645"/>
      <c r="AKP645"/>
      <c r="AKQ645"/>
      <c r="AKR645"/>
      <c r="AKS645"/>
      <c r="AKT645"/>
      <c r="AKU645"/>
      <c r="AKV645"/>
      <c r="AKW645"/>
      <c r="AKX645"/>
      <c r="AKY645"/>
      <c r="AKZ645"/>
      <c r="ALA645"/>
      <c r="ALB645"/>
      <c r="ALC645"/>
      <c r="ALD645"/>
      <c r="ALE645"/>
      <c r="ALF645"/>
      <c r="ALG645"/>
      <c r="ALH645"/>
      <c r="ALI645"/>
      <c r="ALJ645"/>
      <c r="ALK645"/>
      <c r="ALL645"/>
      <c r="ALM645"/>
      <c r="ALN645"/>
      <c r="ALO645"/>
      <c r="ALP645"/>
      <c r="ALQ645"/>
      <c r="ALR645"/>
      <c r="ALS645"/>
      <c r="ALT645"/>
      <c r="ALU645"/>
      <c r="ALV645"/>
      <c r="ALW645"/>
      <c r="ALX645"/>
      <c r="ALY645"/>
      <c r="ALZ645"/>
      <c r="AMA645"/>
      <c r="AMB645"/>
      <c r="AMC645"/>
      <c r="AMD645"/>
      <c r="AME645"/>
      <c r="AMF645"/>
      <c r="AMG645"/>
      <c r="AMH645"/>
      <c r="AMI645"/>
      <c r="AMJ645"/>
      <c r="AMK645"/>
      <c r="AML645"/>
      <c r="AMM645"/>
    </row>
    <row r="646" spans="1:1027" ht="11.25" customHeight="1">
      <c r="H646" s="252">
        <v>39309836</v>
      </c>
    </row>
    <row r="647" spans="1:1027" ht="11.25" customHeight="1">
      <c r="H647" s="252">
        <f>H646-H645</f>
        <v>0</v>
      </c>
    </row>
    <row r="650" spans="1:1027" ht="11.25" customHeight="1">
      <c r="F650" s="289">
        <v>91917983.920000002</v>
      </c>
      <c r="G650" s="252">
        <f>G615-F650</f>
        <v>26875254.870000005</v>
      </c>
    </row>
    <row r="651" spans="1:1027" ht="11.25" customHeight="1">
      <c r="F651" s="289">
        <v>87708273.920000002</v>
      </c>
      <c r="G651" s="252">
        <f>G616-F651</f>
        <v>21681727.670000002</v>
      </c>
    </row>
    <row r="652" spans="1:1027" ht="11.25" customHeight="1">
      <c r="F652" s="289">
        <v>1100000</v>
      </c>
      <c r="G652" s="252">
        <f>G617-F652</f>
        <v>-160000</v>
      </c>
    </row>
    <row r="653" spans="1:1027" ht="11.25" customHeight="1">
      <c r="F653" s="289">
        <v>4209710</v>
      </c>
      <c r="G653" s="252">
        <f>G618-F653</f>
        <v>5193527.1999999993</v>
      </c>
    </row>
    <row r="657" spans="7:8" ht="11.25" customHeight="1">
      <c r="G657" s="252">
        <v>11743211</v>
      </c>
      <c r="H657" s="252">
        <v>12923588.01</v>
      </c>
    </row>
    <row r="658" spans="7:8" ht="11.25" customHeight="1">
      <c r="G658" s="252">
        <f>G657-G632</f>
        <v>0</v>
      </c>
      <c r="H658" s="252">
        <f>H657-H632</f>
        <v>0</v>
      </c>
    </row>
    <row r="698" ht="12" customHeight="1"/>
    <row r="699" ht="12" customHeight="1"/>
    <row r="700" ht="12" customHeight="1"/>
    <row r="701" ht="12" customHeight="1"/>
    <row r="702" ht="12" customHeight="1"/>
    <row r="703" ht="12" customHeight="1"/>
    <row r="704" ht="12" customHeight="1"/>
    <row r="705" ht="12" customHeight="1"/>
    <row r="706" ht="12" customHeight="1"/>
    <row r="707" ht="12" customHeight="1"/>
    <row r="708" ht="12" customHeight="1"/>
    <row r="709" ht="12" customHeight="1"/>
    <row r="710" ht="12" customHeight="1"/>
    <row r="711" ht="12" customHeight="1"/>
    <row r="712" ht="12" customHeight="1"/>
    <row r="713" ht="12" customHeight="1"/>
    <row r="714" ht="12" customHeight="1"/>
    <row r="715" ht="12" customHeight="1"/>
    <row r="716" ht="12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12" customHeight="1"/>
    <row r="735" ht="12" customHeight="1"/>
    <row r="736" ht="12" customHeight="1"/>
    <row r="737" ht="12" customHeight="1"/>
    <row r="738" ht="12" customHeight="1"/>
    <row r="739" ht="12" customHeight="1"/>
    <row r="740" ht="12" customHeight="1"/>
    <row r="741" ht="12" customHeight="1"/>
    <row r="742" ht="12" customHeight="1"/>
    <row r="743" ht="12" customHeight="1"/>
    <row r="744" ht="12" customHeight="1"/>
    <row r="745" ht="12" customHeight="1"/>
    <row r="746" ht="12" customHeight="1"/>
    <row r="747" ht="12" customHeight="1"/>
    <row r="748" ht="12" customHeight="1"/>
    <row r="749" ht="12" customHeight="1"/>
    <row r="750" ht="12" customHeight="1"/>
    <row r="751" ht="12" customHeight="1"/>
    <row r="752" ht="12" customHeight="1"/>
    <row r="753" ht="12" customHeight="1"/>
    <row r="754" ht="12" customHeight="1"/>
    <row r="755" ht="12" customHeight="1"/>
    <row r="756" ht="12" customHeight="1"/>
    <row r="757" ht="12" customHeight="1"/>
    <row r="758" ht="12" customHeight="1"/>
    <row r="759" ht="12" customHeight="1"/>
    <row r="760" ht="12" customHeight="1"/>
    <row r="761" ht="12" customHeight="1"/>
    <row r="762" ht="12" customHeight="1"/>
    <row r="763" ht="12" customHeight="1"/>
    <row r="774" ht="12" customHeight="1"/>
    <row r="775" ht="12" customHeight="1"/>
    <row r="776" ht="12" customHeight="1"/>
    <row r="777" ht="12" customHeight="1"/>
    <row r="778" ht="12" customHeight="1"/>
    <row r="779" ht="12" customHeight="1"/>
    <row r="780" ht="12" customHeight="1"/>
    <row r="781" ht="12" customHeight="1"/>
    <row r="782" ht="12" customHeight="1"/>
    <row r="783" ht="12" customHeight="1"/>
    <row r="784" ht="12" customHeight="1"/>
    <row r="785" ht="12" customHeight="1"/>
    <row r="786" ht="12" customHeight="1"/>
    <row r="787" ht="12" customHeight="1"/>
    <row r="788" ht="12" customHeight="1"/>
    <row r="789" ht="12" customHeight="1"/>
    <row r="790" ht="12" customHeight="1"/>
    <row r="791" ht="12" customHeight="1"/>
    <row r="792" ht="12" customHeight="1"/>
    <row r="793" ht="12" customHeight="1"/>
    <row r="794" ht="12" customHeight="1"/>
    <row r="795" ht="12" customHeight="1"/>
    <row r="796" ht="12" customHeight="1"/>
    <row r="797" ht="12" customHeight="1"/>
    <row r="798" ht="12" customHeight="1"/>
    <row r="799" ht="12" customHeight="1"/>
    <row r="800" ht="12" customHeight="1"/>
    <row r="812" ht="12" customHeight="1"/>
    <row r="813" ht="12" customHeight="1"/>
    <row r="814" ht="12" customHeight="1"/>
    <row r="815" ht="12" customHeight="1"/>
    <row r="816" ht="12" customHeight="1"/>
    <row r="817" ht="12" customHeight="1"/>
    <row r="818" ht="12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12" customHeight="1"/>
    <row r="826" ht="12" customHeight="1"/>
    <row r="827" ht="12" customHeight="1"/>
    <row r="828" ht="12" customHeight="1"/>
    <row r="829" ht="12" customHeight="1"/>
    <row r="830" ht="12" customHeight="1"/>
    <row r="831" ht="12" customHeight="1"/>
    <row r="832" ht="12" customHeight="1"/>
    <row r="833" ht="12" customHeight="1"/>
    <row r="834" ht="12" customHeight="1"/>
    <row r="835" ht="12" customHeight="1"/>
    <row r="836" ht="12" customHeight="1"/>
    <row r="837" ht="12" customHeight="1"/>
    <row r="838" ht="12" customHeight="1"/>
    <row r="850" ht="12" customHeight="1"/>
    <row r="851" ht="12" customHeight="1"/>
    <row r="852" ht="12" customHeight="1"/>
    <row r="853" ht="12" customHeight="1"/>
    <row r="854" ht="12" customHeight="1"/>
    <row r="855" ht="12" customHeight="1"/>
    <row r="856" ht="12" customHeight="1"/>
    <row r="857" ht="12" customHeight="1"/>
    <row r="858" ht="12" customHeight="1"/>
    <row r="859" ht="12" customHeight="1"/>
    <row r="860" ht="12" customHeight="1"/>
    <row r="861" ht="12" customHeight="1"/>
    <row r="863" ht="12" customHeight="1"/>
    <row r="864" ht="12" customHeight="1"/>
    <row r="866" ht="12" customHeight="1"/>
    <row r="867" ht="12" customHeight="1"/>
    <row r="868" ht="12" customHeight="1"/>
    <row r="869" ht="12" customHeight="1"/>
    <row r="870" ht="12" customHeight="1"/>
    <row r="871" ht="12" customHeight="1"/>
    <row r="872" ht="12" customHeight="1"/>
    <row r="873" ht="12" customHeight="1"/>
    <row r="874" ht="12" customHeight="1"/>
    <row r="886" ht="12" customHeight="1"/>
    <row r="887" ht="12" customHeight="1"/>
    <row r="888" ht="12" customHeight="1"/>
    <row r="889" ht="12" customHeight="1"/>
    <row r="890" ht="12" customHeight="1"/>
    <row r="891" ht="12" customHeight="1"/>
    <row r="892" ht="12" customHeight="1"/>
    <row r="893" ht="12" customHeight="1"/>
    <row r="894" ht="12" customHeight="1"/>
    <row r="895" ht="12" customHeight="1"/>
    <row r="896" ht="12" customHeight="1"/>
    <row r="897" ht="12" customHeight="1"/>
    <row r="898" ht="12" customHeight="1"/>
    <row r="899" ht="12" customHeight="1"/>
    <row r="900" ht="12" customHeight="1"/>
    <row r="901" ht="12" customHeight="1"/>
    <row r="902" ht="12" customHeight="1"/>
    <row r="903" ht="12" customHeight="1"/>
    <row r="904" ht="12" customHeight="1"/>
    <row r="905" ht="12" customHeight="1"/>
    <row r="906" ht="12" customHeight="1"/>
    <row r="907" ht="12" customHeight="1"/>
    <row r="908" ht="12" customHeight="1"/>
    <row r="909" ht="12" customHeight="1"/>
    <row r="910" ht="12" customHeight="1"/>
    <row r="911" ht="12" customHeight="1"/>
    <row r="923" ht="12" customHeight="1"/>
    <row r="924" ht="12" customHeight="1"/>
    <row r="925" ht="12" customHeight="1"/>
    <row r="926" ht="12" customHeight="1"/>
    <row r="927" ht="12" customHeight="1"/>
    <row r="928" ht="12" customHeight="1"/>
  </sheetData>
  <sheetProtection selectLockedCells="1" selectUnlockedCells="1"/>
  <mergeCells count="1228">
    <mergeCell ref="A519:B519"/>
    <mergeCell ref="E519:F519"/>
    <mergeCell ref="A520:B520"/>
    <mergeCell ref="E520:F520"/>
    <mergeCell ref="A521:B521"/>
    <mergeCell ref="E522:F522"/>
    <mergeCell ref="E521:F521"/>
    <mergeCell ref="A522:B522"/>
    <mergeCell ref="A523:B523"/>
    <mergeCell ref="E523:F523"/>
    <mergeCell ref="A573:B573"/>
    <mergeCell ref="E573:F573"/>
    <mergeCell ref="A574:B574"/>
    <mergeCell ref="E574:F574"/>
    <mergeCell ref="A603:B603"/>
    <mergeCell ref="E603:F603"/>
    <mergeCell ref="A70:B70"/>
    <mergeCell ref="E70:F70"/>
    <mergeCell ref="A124:B124"/>
    <mergeCell ref="E124:F124"/>
    <mergeCell ref="A277:B277"/>
    <mergeCell ref="E277:F277"/>
    <mergeCell ref="A323:B323"/>
    <mergeCell ref="E323:F323"/>
    <mergeCell ref="A333:B333"/>
    <mergeCell ref="E333:F333"/>
    <mergeCell ref="A451:B451"/>
    <mergeCell ref="E451:F451"/>
    <mergeCell ref="A495:B495"/>
    <mergeCell ref="A496:B496"/>
    <mergeCell ref="E495:F495"/>
    <mergeCell ref="E496:F496"/>
    <mergeCell ref="E493:F493"/>
    <mergeCell ref="E494:F494"/>
    <mergeCell ref="E504:F504"/>
    <mergeCell ref="E505:F505"/>
    <mergeCell ref="A515:B515"/>
    <mergeCell ref="E515:F515"/>
    <mergeCell ref="A511:B511"/>
    <mergeCell ref="E511:F511"/>
    <mergeCell ref="E517:F517"/>
    <mergeCell ref="E518:F518"/>
    <mergeCell ref="E497:F497"/>
    <mergeCell ref="E498:F498"/>
    <mergeCell ref="E499:F499"/>
    <mergeCell ref="E500:F500"/>
    <mergeCell ref="E501:F501"/>
    <mergeCell ref="E502:F502"/>
    <mergeCell ref="E503:F503"/>
    <mergeCell ref="E506:F506"/>
    <mergeCell ref="E507:F507"/>
    <mergeCell ref="E508:F508"/>
    <mergeCell ref="E509:F509"/>
    <mergeCell ref="E510:F510"/>
    <mergeCell ref="E512:F512"/>
    <mergeCell ref="E513:F513"/>
    <mergeCell ref="E514:F514"/>
    <mergeCell ref="E516:F516"/>
    <mergeCell ref="A517:B517"/>
    <mergeCell ref="A518:B518"/>
    <mergeCell ref="A497:B497"/>
    <mergeCell ref="A498:B498"/>
    <mergeCell ref="A499:B499"/>
    <mergeCell ref="A500:B500"/>
    <mergeCell ref="A508:B508"/>
    <mergeCell ref="A509:B509"/>
    <mergeCell ref="A510:B510"/>
    <mergeCell ref="A512:B512"/>
    <mergeCell ref="A513:B513"/>
    <mergeCell ref="A514:B514"/>
    <mergeCell ref="A516:B516"/>
    <mergeCell ref="A478:B478"/>
    <mergeCell ref="A479:B479"/>
    <mergeCell ref="A480:B480"/>
    <mergeCell ref="A481:B481"/>
    <mergeCell ref="A482:B482"/>
    <mergeCell ref="A483:B483"/>
    <mergeCell ref="A484:B484"/>
    <mergeCell ref="A485:B485"/>
    <mergeCell ref="A486:B486"/>
    <mergeCell ref="A487:B487"/>
    <mergeCell ref="A488:B488"/>
    <mergeCell ref="A489:B489"/>
    <mergeCell ref="A490:B490"/>
    <mergeCell ref="A491:B491"/>
    <mergeCell ref="A492:B492"/>
    <mergeCell ref="A493:B493"/>
    <mergeCell ref="A494:B494"/>
    <mergeCell ref="A504:B504"/>
    <mergeCell ref="A505:B505"/>
    <mergeCell ref="A501:B501"/>
    <mergeCell ref="A502:B502"/>
    <mergeCell ref="A307:B307"/>
    <mergeCell ref="A455:B455"/>
    <mergeCell ref="E455:F455"/>
    <mergeCell ref="A445:B445"/>
    <mergeCell ref="E445:F445"/>
    <mergeCell ref="A446:B446"/>
    <mergeCell ref="E446:F446"/>
    <mergeCell ref="A447:B447"/>
    <mergeCell ref="E447:F447"/>
    <mergeCell ref="A444:B444"/>
    <mergeCell ref="E444:F444"/>
    <mergeCell ref="E440:F440"/>
    <mergeCell ref="E307:F307"/>
    <mergeCell ref="A308:B308"/>
    <mergeCell ref="E308:F308"/>
    <mergeCell ref="A310:B310"/>
    <mergeCell ref="E310:F310"/>
    <mergeCell ref="A440:B440"/>
    <mergeCell ref="E441:F441"/>
    <mergeCell ref="E442:F442"/>
    <mergeCell ref="A312:B312"/>
    <mergeCell ref="E312:F312"/>
    <mergeCell ref="A309:B309"/>
    <mergeCell ref="E309:F309"/>
    <mergeCell ref="E443:F443"/>
    <mergeCell ref="A441:B441"/>
    <mergeCell ref="A442:B442"/>
    <mergeCell ref="A443:B443"/>
    <mergeCell ref="A433:B433"/>
    <mergeCell ref="E433:F433"/>
    <mergeCell ref="A432:B432"/>
    <mergeCell ref="E432:F432"/>
    <mergeCell ref="A301:B301"/>
    <mergeCell ref="E301:F301"/>
    <mergeCell ref="A294:B294"/>
    <mergeCell ref="E294:F294"/>
    <mergeCell ref="A295:B295"/>
    <mergeCell ref="E295:F295"/>
    <mergeCell ref="A296:B296"/>
    <mergeCell ref="E296:F296"/>
    <mergeCell ref="E298:F298"/>
    <mergeCell ref="A298:B298"/>
    <mergeCell ref="A306:B306"/>
    <mergeCell ref="E306:F306"/>
    <mergeCell ref="A95:B95"/>
    <mergeCell ref="E95:F95"/>
    <mergeCell ref="A96:B96"/>
    <mergeCell ref="E96:F96"/>
    <mergeCell ref="A185:B185"/>
    <mergeCell ref="A186:B186"/>
    <mergeCell ref="A187:B187"/>
    <mergeCell ref="A188:B188"/>
    <mergeCell ref="E185:F185"/>
    <mergeCell ref="E186:F186"/>
    <mergeCell ref="E187:F187"/>
    <mergeCell ref="E188:F188"/>
    <mergeCell ref="E211:F211"/>
    <mergeCell ref="E142:F142"/>
    <mergeCell ref="A240:B240"/>
    <mergeCell ref="E240:F240"/>
    <mergeCell ref="A235:B235"/>
    <mergeCell ref="E235:F235"/>
    <mergeCell ref="A135:B135"/>
    <mergeCell ref="E135:F135"/>
    <mergeCell ref="A560:B560"/>
    <mergeCell ref="E560:F560"/>
    <mergeCell ref="A561:B561"/>
    <mergeCell ref="E561:F561"/>
    <mergeCell ref="A562:B562"/>
    <mergeCell ref="E562:F562"/>
    <mergeCell ref="A558:B558"/>
    <mergeCell ref="E558:F558"/>
    <mergeCell ref="A559:B559"/>
    <mergeCell ref="E559:F559"/>
    <mergeCell ref="A569:B569"/>
    <mergeCell ref="E569:F569"/>
    <mergeCell ref="A434:B434"/>
    <mergeCell ref="E434:F434"/>
    <mergeCell ref="A570:B570"/>
    <mergeCell ref="E570:F570"/>
    <mergeCell ref="A547:B547"/>
    <mergeCell ref="E547:F547"/>
    <mergeCell ref="A548:B548"/>
    <mergeCell ref="E548:F548"/>
    <mergeCell ref="E437:F437"/>
    <mergeCell ref="A437:B437"/>
    <mergeCell ref="E465:F465"/>
    <mergeCell ref="E466:F466"/>
    <mergeCell ref="E467:F467"/>
    <mergeCell ref="E468:F468"/>
    <mergeCell ref="E469:F469"/>
    <mergeCell ref="E470:F470"/>
    <mergeCell ref="E477:F477"/>
    <mergeCell ref="A465:B465"/>
    <mergeCell ref="A466:B466"/>
    <mergeCell ref="A467:B467"/>
    <mergeCell ref="A556:B556"/>
    <mergeCell ref="E556:F556"/>
    <mergeCell ref="A557:B557"/>
    <mergeCell ref="E557:F557"/>
    <mergeCell ref="A572:B572"/>
    <mergeCell ref="E572:F572"/>
    <mergeCell ref="A212:B212"/>
    <mergeCell ref="E212:F212"/>
    <mergeCell ref="A208:B208"/>
    <mergeCell ref="E208:F208"/>
    <mergeCell ref="A209:B209"/>
    <mergeCell ref="E209:F209"/>
    <mergeCell ref="A210:B210"/>
    <mergeCell ref="E210:F210"/>
    <mergeCell ref="A329:B329"/>
    <mergeCell ref="A566:B566"/>
    <mergeCell ref="E566:F566"/>
    <mergeCell ref="A567:B567"/>
    <mergeCell ref="E567:F567"/>
    <mergeCell ref="A568:B568"/>
    <mergeCell ref="E568:F568"/>
    <mergeCell ref="A563:B563"/>
    <mergeCell ref="E563:F563"/>
    <mergeCell ref="A564:B564"/>
    <mergeCell ref="E564:F564"/>
    <mergeCell ref="E329:F329"/>
    <mergeCell ref="A311:B311"/>
    <mergeCell ref="E311:F311"/>
    <mergeCell ref="A571:B571"/>
    <mergeCell ref="E571:F571"/>
    <mergeCell ref="E565:F565"/>
    <mergeCell ref="A565:B565"/>
    <mergeCell ref="A553:B553"/>
    <mergeCell ref="E553:F553"/>
    <mergeCell ref="A554:B554"/>
    <mergeCell ref="E554:F554"/>
    <mergeCell ref="A555:B555"/>
    <mergeCell ref="E555:F555"/>
    <mergeCell ref="A550:B550"/>
    <mergeCell ref="E550:F550"/>
    <mergeCell ref="A551:B551"/>
    <mergeCell ref="E551:F551"/>
    <mergeCell ref="A552:B552"/>
    <mergeCell ref="E552:F552"/>
    <mergeCell ref="A540:B540"/>
    <mergeCell ref="E540:F540"/>
    <mergeCell ref="A541:B541"/>
    <mergeCell ref="E541:F541"/>
    <mergeCell ref="A545:B545"/>
    <mergeCell ref="A546:B546"/>
    <mergeCell ref="E545:F545"/>
    <mergeCell ref="E546:F546"/>
    <mergeCell ref="A542:B542"/>
    <mergeCell ref="E542:F542"/>
    <mergeCell ref="A543:B543"/>
    <mergeCell ref="E543:F543"/>
    <mergeCell ref="A549:B549"/>
    <mergeCell ref="E549:F549"/>
    <mergeCell ref="A544:B544"/>
    <mergeCell ref="E544:F544"/>
    <mergeCell ref="A539:B539"/>
    <mergeCell ref="E539:F539"/>
    <mergeCell ref="A535:B535"/>
    <mergeCell ref="E535:F535"/>
    <mergeCell ref="A536:B536"/>
    <mergeCell ref="E536:F536"/>
    <mergeCell ref="A537:B537"/>
    <mergeCell ref="E537:F537"/>
    <mergeCell ref="A533:B533"/>
    <mergeCell ref="E533:F533"/>
    <mergeCell ref="A534:B534"/>
    <mergeCell ref="E534:F534"/>
    <mergeCell ref="A531:B531"/>
    <mergeCell ref="E531:F531"/>
    <mergeCell ref="A532:B532"/>
    <mergeCell ref="E532:F532"/>
    <mergeCell ref="A460:B460"/>
    <mergeCell ref="E460:F460"/>
    <mergeCell ref="A461:B461"/>
    <mergeCell ref="A462:B462"/>
    <mergeCell ref="A463:B463"/>
    <mergeCell ref="A464:B464"/>
    <mergeCell ref="E461:F461"/>
    <mergeCell ref="E462:F462"/>
    <mergeCell ref="E463:F463"/>
    <mergeCell ref="E464:F464"/>
    <mergeCell ref="E471:F471"/>
    <mergeCell ref="E472:F472"/>
    <mergeCell ref="A468:B468"/>
    <mergeCell ref="A469:B469"/>
    <mergeCell ref="A470:B470"/>
    <mergeCell ref="A471:B471"/>
    <mergeCell ref="A456:B456"/>
    <mergeCell ref="E456:F456"/>
    <mergeCell ref="A452:B452"/>
    <mergeCell ref="E452:F452"/>
    <mergeCell ref="A453:B453"/>
    <mergeCell ref="E453:F453"/>
    <mergeCell ref="A454:B454"/>
    <mergeCell ref="E454:F454"/>
    <mergeCell ref="A448:B448"/>
    <mergeCell ref="E448:F448"/>
    <mergeCell ref="A449:B449"/>
    <mergeCell ref="E449:F449"/>
    <mergeCell ref="A450:B450"/>
    <mergeCell ref="E450:F450"/>
    <mergeCell ref="A458:B458"/>
    <mergeCell ref="E458:F458"/>
    <mergeCell ref="A538:B538"/>
    <mergeCell ref="E538:F538"/>
    <mergeCell ref="A472:B472"/>
    <mergeCell ref="A473:B473"/>
    <mergeCell ref="A474:B474"/>
    <mergeCell ref="A475:B475"/>
    <mergeCell ref="A476:B476"/>
    <mergeCell ref="A477:B477"/>
    <mergeCell ref="A503:B503"/>
    <mergeCell ref="A506:B506"/>
    <mergeCell ref="A507:B507"/>
    <mergeCell ref="E478:F478"/>
    <mergeCell ref="E479:F479"/>
    <mergeCell ref="E480:F480"/>
    <mergeCell ref="E481:F481"/>
    <mergeCell ref="E482:F482"/>
    <mergeCell ref="A530:B530"/>
    <mergeCell ref="E530:F530"/>
    <mergeCell ref="A528:B528"/>
    <mergeCell ref="E528:F528"/>
    <mergeCell ref="A529:B529"/>
    <mergeCell ref="E529:F529"/>
    <mergeCell ref="A525:B525"/>
    <mergeCell ref="E525:F525"/>
    <mergeCell ref="A526:B526"/>
    <mergeCell ref="E526:F526"/>
    <mergeCell ref="E527:F527"/>
    <mergeCell ref="A527:B527"/>
    <mergeCell ref="A457:B457"/>
    <mergeCell ref="E457:F457"/>
    <mergeCell ref="A459:B459"/>
    <mergeCell ref="E459:F459"/>
    <mergeCell ref="A524:B524"/>
    <mergeCell ref="E524:F524"/>
    <mergeCell ref="E473:F473"/>
    <mergeCell ref="E474:F474"/>
    <mergeCell ref="E475:F475"/>
    <mergeCell ref="E476:F476"/>
    <mergeCell ref="E483:F483"/>
    <mergeCell ref="E484:F484"/>
    <mergeCell ref="E485:F485"/>
    <mergeCell ref="E486:F486"/>
    <mergeCell ref="E487:F487"/>
    <mergeCell ref="E488:F488"/>
    <mergeCell ref="E489:F489"/>
    <mergeCell ref="E490:F490"/>
    <mergeCell ref="E491:F491"/>
    <mergeCell ref="E492:F492"/>
    <mergeCell ref="A438:B438"/>
    <mergeCell ref="E435:F435"/>
    <mergeCell ref="E436:F436"/>
    <mergeCell ref="E438:F438"/>
    <mergeCell ref="A431:B431"/>
    <mergeCell ref="E431:F431"/>
    <mergeCell ref="A424:B424"/>
    <mergeCell ref="E424:F424"/>
    <mergeCell ref="A427:B427"/>
    <mergeCell ref="E427:F427"/>
    <mergeCell ref="A428:B428"/>
    <mergeCell ref="E428:F428"/>
    <mergeCell ref="A425:B425"/>
    <mergeCell ref="A426:B426"/>
    <mergeCell ref="E425:F425"/>
    <mergeCell ref="E426:F426"/>
    <mergeCell ref="A409:B409"/>
    <mergeCell ref="E409:F409"/>
    <mergeCell ref="A410:B410"/>
    <mergeCell ref="E410:F410"/>
    <mergeCell ref="E412:F412"/>
    <mergeCell ref="A412:B412"/>
    <mergeCell ref="E414:F414"/>
    <mergeCell ref="E415:F415"/>
    <mergeCell ref="A413:B413"/>
    <mergeCell ref="A414:B414"/>
    <mergeCell ref="A415:B415"/>
    <mergeCell ref="A416:B416"/>
    <mergeCell ref="A423:B423"/>
    <mergeCell ref="E423:F423"/>
    <mergeCell ref="A420:B420"/>
    <mergeCell ref="E420:F420"/>
    <mergeCell ref="A421:B421"/>
    <mergeCell ref="E421:F421"/>
    <mergeCell ref="A422:B422"/>
    <mergeCell ref="E422:F422"/>
    <mergeCell ref="A417:B417"/>
    <mergeCell ref="E417:F417"/>
    <mergeCell ref="A418:B418"/>
    <mergeCell ref="E418:F418"/>
    <mergeCell ref="A419:B419"/>
    <mergeCell ref="E419:F419"/>
    <mergeCell ref="A404:B404"/>
    <mergeCell ref="E404:F404"/>
    <mergeCell ref="A405:B405"/>
    <mergeCell ref="E405:F405"/>
    <mergeCell ref="A408:B408"/>
    <mergeCell ref="E408:F408"/>
    <mergeCell ref="E407:F407"/>
    <mergeCell ref="E406:F406"/>
    <mergeCell ref="A406:B406"/>
    <mergeCell ref="A407:B407"/>
    <mergeCell ref="A402:B402"/>
    <mergeCell ref="E402:F402"/>
    <mergeCell ref="A403:B403"/>
    <mergeCell ref="E403:F403"/>
    <mergeCell ref="A400:B400"/>
    <mergeCell ref="E400:F400"/>
    <mergeCell ref="A401:B401"/>
    <mergeCell ref="E401:F401"/>
    <mergeCell ref="E416:F416"/>
    <mergeCell ref="E413:F413"/>
    <mergeCell ref="A411:B411"/>
    <mergeCell ref="E411:F411"/>
    <mergeCell ref="A397:B397"/>
    <mergeCell ref="E397:F397"/>
    <mergeCell ref="A398:B398"/>
    <mergeCell ref="E398:F398"/>
    <mergeCell ref="A399:B399"/>
    <mergeCell ref="E399:F399"/>
    <mergeCell ref="A394:B394"/>
    <mergeCell ref="E394:F394"/>
    <mergeCell ref="A395:B395"/>
    <mergeCell ref="E395:F395"/>
    <mergeCell ref="A396:B396"/>
    <mergeCell ref="E396:F396"/>
    <mergeCell ref="A393:B393"/>
    <mergeCell ref="E393:F393"/>
    <mergeCell ref="A392:B392"/>
    <mergeCell ref="E392:F392"/>
    <mergeCell ref="A390:B390"/>
    <mergeCell ref="E390:F390"/>
    <mergeCell ref="A391:B391"/>
    <mergeCell ref="E391:F391"/>
    <mergeCell ref="A387:B387"/>
    <mergeCell ref="E387:F387"/>
    <mergeCell ref="A388:B388"/>
    <mergeCell ref="E388:F388"/>
    <mergeCell ref="A389:B389"/>
    <mergeCell ref="E389:F389"/>
    <mergeCell ref="A385:B385"/>
    <mergeCell ref="E385:F385"/>
    <mergeCell ref="A386:B386"/>
    <mergeCell ref="E386:F386"/>
    <mergeCell ref="A383:B383"/>
    <mergeCell ref="E383:F383"/>
    <mergeCell ref="A384:B384"/>
    <mergeCell ref="E384:F384"/>
    <mergeCell ref="A380:B380"/>
    <mergeCell ref="E380:F380"/>
    <mergeCell ref="A381:B381"/>
    <mergeCell ref="E381:F381"/>
    <mergeCell ref="A382:B382"/>
    <mergeCell ref="E382:F382"/>
    <mergeCell ref="A377:B377"/>
    <mergeCell ref="E377:F377"/>
    <mergeCell ref="A378:B378"/>
    <mergeCell ref="E378:F378"/>
    <mergeCell ref="A379:B379"/>
    <mergeCell ref="E379:F379"/>
    <mergeCell ref="A376:B376"/>
    <mergeCell ref="E376:F376"/>
    <mergeCell ref="A373:B373"/>
    <mergeCell ref="E373:F373"/>
    <mergeCell ref="A374:B374"/>
    <mergeCell ref="E374:F374"/>
    <mergeCell ref="A375:B375"/>
    <mergeCell ref="E375:F375"/>
    <mergeCell ref="A370:B370"/>
    <mergeCell ref="E370:F370"/>
    <mergeCell ref="A371:B371"/>
    <mergeCell ref="E371:F371"/>
    <mergeCell ref="A372:B372"/>
    <mergeCell ref="E372:F372"/>
    <mergeCell ref="A366:B366"/>
    <mergeCell ref="E366:F366"/>
    <mergeCell ref="A368:B368"/>
    <mergeCell ref="E368:F368"/>
    <mergeCell ref="A369:B369"/>
    <mergeCell ref="E369:F369"/>
    <mergeCell ref="A363:B363"/>
    <mergeCell ref="E363:F363"/>
    <mergeCell ref="A364:B364"/>
    <mergeCell ref="E364:F364"/>
    <mergeCell ref="A365:B365"/>
    <mergeCell ref="E365:F365"/>
    <mergeCell ref="E367:F367"/>
    <mergeCell ref="A367:B367"/>
    <mergeCell ref="A361:B361"/>
    <mergeCell ref="E361:F361"/>
    <mergeCell ref="A362:B362"/>
    <mergeCell ref="E362:F362"/>
    <mergeCell ref="A359:B359"/>
    <mergeCell ref="E359:F359"/>
    <mergeCell ref="A360:B360"/>
    <mergeCell ref="E360:F360"/>
    <mergeCell ref="A355:B355"/>
    <mergeCell ref="E355:F355"/>
    <mergeCell ref="A356:B356"/>
    <mergeCell ref="E356:F356"/>
    <mergeCell ref="A357:B357"/>
    <mergeCell ref="E357:F357"/>
    <mergeCell ref="A353:B353"/>
    <mergeCell ref="E353:F353"/>
    <mergeCell ref="A354:B354"/>
    <mergeCell ref="E354:F354"/>
    <mergeCell ref="A350:B350"/>
    <mergeCell ref="E350:F350"/>
    <mergeCell ref="A352:B352"/>
    <mergeCell ref="E352:F352"/>
    <mergeCell ref="A348:B348"/>
    <mergeCell ref="E348:F348"/>
    <mergeCell ref="A349:B349"/>
    <mergeCell ref="E349:F349"/>
    <mergeCell ref="E351:F351"/>
    <mergeCell ref="A345:B345"/>
    <mergeCell ref="E345:F345"/>
    <mergeCell ref="A346:B346"/>
    <mergeCell ref="E346:F346"/>
    <mergeCell ref="A347:B347"/>
    <mergeCell ref="E347:F347"/>
    <mergeCell ref="A351:B351"/>
    <mergeCell ref="A342:B342"/>
    <mergeCell ref="E342:F342"/>
    <mergeCell ref="A343:B343"/>
    <mergeCell ref="E343:F343"/>
    <mergeCell ref="A344:B344"/>
    <mergeCell ref="E344:F344"/>
    <mergeCell ref="A339:B339"/>
    <mergeCell ref="E339:F339"/>
    <mergeCell ref="A340:B340"/>
    <mergeCell ref="E340:F340"/>
    <mergeCell ref="A341:B341"/>
    <mergeCell ref="E341:F341"/>
    <mergeCell ref="A336:B336"/>
    <mergeCell ref="E336:F336"/>
    <mergeCell ref="A337:B337"/>
    <mergeCell ref="E337:F337"/>
    <mergeCell ref="A338:B338"/>
    <mergeCell ref="E338:F338"/>
    <mergeCell ref="A332:B332"/>
    <mergeCell ref="E332:F332"/>
    <mergeCell ref="A334:B334"/>
    <mergeCell ref="E334:F334"/>
    <mergeCell ref="A328:B328"/>
    <mergeCell ref="E328:F328"/>
    <mergeCell ref="A330:B330"/>
    <mergeCell ref="E330:F330"/>
    <mergeCell ref="A331:B331"/>
    <mergeCell ref="E331:F331"/>
    <mergeCell ref="A325:B325"/>
    <mergeCell ref="E325:F325"/>
    <mergeCell ref="A326:B326"/>
    <mergeCell ref="E326:F326"/>
    <mergeCell ref="A327:B327"/>
    <mergeCell ref="E327:F327"/>
    <mergeCell ref="A322:B322"/>
    <mergeCell ref="E322:F322"/>
    <mergeCell ref="A324:B324"/>
    <mergeCell ref="E324:F324"/>
    <mergeCell ref="A316:B316"/>
    <mergeCell ref="E316:F316"/>
    <mergeCell ref="A317:B317"/>
    <mergeCell ref="E317:F317"/>
    <mergeCell ref="A318:B318"/>
    <mergeCell ref="E318:F318"/>
    <mergeCell ref="A313:B313"/>
    <mergeCell ref="E313:F313"/>
    <mergeCell ref="A314:B314"/>
    <mergeCell ref="E314:F314"/>
    <mergeCell ref="A315:B315"/>
    <mergeCell ref="E315:F315"/>
    <mergeCell ref="A320:B320"/>
    <mergeCell ref="A321:B321"/>
    <mergeCell ref="E320:F320"/>
    <mergeCell ref="E321:F321"/>
    <mergeCell ref="A319:B319"/>
    <mergeCell ref="E319:F319"/>
    <mergeCell ref="A305:B305"/>
    <mergeCell ref="E305:F305"/>
    <mergeCell ref="A288:B288"/>
    <mergeCell ref="E288:F288"/>
    <mergeCell ref="A289:B289"/>
    <mergeCell ref="E289:F289"/>
    <mergeCell ref="A290:B290"/>
    <mergeCell ref="E290:F290"/>
    <mergeCell ref="A285:B285"/>
    <mergeCell ref="E285:F285"/>
    <mergeCell ref="A286:B286"/>
    <mergeCell ref="E286:F286"/>
    <mergeCell ref="A287:B287"/>
    <mergeCell ref="E287:F287"/>
    <mergeCell ref="A283:B283"/>
    <mergeCell ref="E283:F283"/>
    <mergeCell ref="A284:B284"/>
    <mergeCell ref="E284:F284"/>
    <mergeCell ref="A291:B291"/>
    <mergeCell ref="E291:F291"/>
    <mergeCell ref="A292:B292"/>
    <mergeCell ref="E292:F292"/>
    <mergeCell ref="A293:B293"/>
    <mergeCell ref="E293:F293"/>
    <mergeCell ref="A302:B302"/>
    <mergeCell ref="E302:F302"/>
    <mergeCell ref="A304:B304"/>
    <mergeCell ref="E304:F304"/>
    <mergeCell ref="A297:B297"/>
    <mergeCell ref="E297:F297"/>
    <mergeCell ref="A299:B299"/>
    <mergeCell ref="E299:F299"/>
    <mergeCell ref="A279:B279"/>
    <mergeCell ref="E279:F279"/>
    <mergeCell ref="A280:B280"/>
    <mergeCell ref="E280:F280"/>
    <mergeCell ref="A281:B281"/>
    <mergeCell ref="E281:F281"/>
    <mergeCell ref="A282:B282"/>
    <mergeCell ref="E282:F282"/>
    <mergeCell ref="A266:B266"/>
    <mergeCell ref="E266:F266"/>
    <mergeCell ref="A267:B267"/>
    <mergeCell ref="E267:F267"/>
    <mergeCell ref="E274:F274"/>
    <mergeCell ref="E275:F275"/>
    <mergeCell ref="A274:B274"/>
    <mergeCell ref="A275:B275"/>
    <mergeCell ref="A276:B276"/>
    <mergeCell ref="A272:B272"/>
    <mergeCell ref="A278:B278"/>
    <mergeCell ref="E278:F278"/>
    <mergeCell ref="E263:F263"/>
    <mergeCell ref="A264:B264"/>
    <mergeCell ref="E264:F264"/>
    <mergeCell ref="A265:B265"/>
    <mergeCell ref="E265:F265"/>
    <mergeCell ref="E268:F268"/>
    <mergeCell ref="E269:F269"/>
    <mergeCell ref="A268:B268"/>
    <mergeCell ref="A269:B269"/>
    <mergeCell ref="E270:F270"/>
    <mergeCell ref="A270:B270"/>
    <mergeCell ref="E271:F271"/>
    <mergeCell ref="E272:F272"/>
    <mergeCell ref="E273:F273"/>
    <mergeCell ref="A273:B273"/>
    <mergeCell ref="A271:B271"/>
    <mergeCell ref="E276:F276"/>
    <mergeCell ref="E260:F260"/>
    <mergeCell ref="A261:B261"/>
    <mergeCell ref="E261:F261"/>
    <mergeCell ref="A262:B262"/>
    <mergeCell ref="E262:F262"/>
    <mergeCell ref="A257:B257"/>
    <mergeCell ref="E257:F257"/>
    <mergeCell ref="A258:B258"/>
    <mergeCell ref="E258:F258"/>
    <mergeCell ref="A259:B259"/>
    <mergeCell ref="E259:F259"/>
    <mergeCell ref="A254:B254"/>
    <mergeCell ref="E254:F254"/>
    <mergeCell ref="A255:B255"/>
    <mergeCell ref="E255:F255"/>
    <mergeCell ref="A256:B256"/>
    <mergeCell ref="E256:F256"/>
    <mergeCell ref="E232:F232"/>
    <mergeCell ref="A233:B233"/>
    <mergeCell ref="E233:F233"/>
    <mergeCell ref="E253:F253"/>
    <mergeCell ref="A247:B247"/>
    <mergeCell ref="E247:F247"/>
    <mergeCell ref="A248:B248"/>
    <mergeCell ref="E248:F248"/>
    <mergeCell ref="A249:B249"/>
    <mergeCell ref="E249:F249"/>
    <mergeCell ref="A243:B243"/>
    <mergeCell ref="E243:F243"/>
    <mergeCell ref="A244:B244"/>
    <mergeCell ref="E244:F244"/>
    <mergeCell ref="A245:B245"/>
    <mergeCell ref="E245:F245"/>
    <mergeCell ref="E246:F246"/>
    <mergeCell ref="A246:B246"/>
    <mergeCell ref="E252:F252"/>
    <mergeCell ref="A252:B252"/>
    <mergeCell ref="E250:F250"/>
    <mergeCell ref="A251:B251"/>
    <mergeCell ref="E251:F251"/>
    <mergeCell ref="A253:B253"/>
    <mergeCell ref="A221:B221"/>
    <mergeCell ref="A199:B199"/>
    <mergeCell ref="E199:F199"/>
    <mergeCell ref="A200:B200"/>
    <mergeCell ref="E200:F200"/>
    <mergeCell ref="A201:B201"/>
    <mergeCell ref="E202:F202"/>
    <mergeCell ref="A203:B203"/>
    <mergeCell ref="E234:F234"/>
    <mergeCell ref="E241:F241"/>
    <mergeCell ref="E242:F242"/>
    <mergeCell ref="A238:B238"/>
    <mergeCell ref="E238:F238"/>
    <mergeCell ref="A239:B239"/>
    <mergeCell ref="E239:F239"/>
    <mergeCell ref="A229:B229"/>
    <mergeCell ref="E229:F229"/>
    <mergeCell ref="A230:B230"/>
    <mergeCell ref="E230:F230"/>
    <mergeCell ref="A231:B231"/>
    <mergeCell ref="E231:F231"/>
    <mergeCell ref="A226:B226"/>
    <mergeCell ref="E226:F226"/>
    <mergeCell ref="A227:B227"/>
    <mergeCell ref="E227:F227"/>
    <mergeCell ref="A228:B228"/>
    <mergeCell ref="E228:F228"/>
    <mergeCell ref="A236:B236"/>
    <mergeCell ref="E236:F236"/>
    <mergeCell ref="A237:B237"/>
    <mergeCell ref="E237:F237"/>
    <mergeCell ref="A242:B242"/>
    <mergeCell ref="E184:F184"/>
    <mergeCell ref="A180:B180"/>
    <mergeCell ref="E180:F180"/>
    <mergeCell ref="A181:B181"/>
    <mergeCell ref="E181:F181"/>
    <mergeCell ref="A178:B178"/>
    <mergeCell ref="E178:F178"/>
    <mergeCell ref="A179:B179"/>
    <mergeCell ref="E179:F179"/>
    <mergeCell ref="A175:B175"/>
    <mergeCell ref="A182:B182"/>
    <mergeCell ref="E195:F195"/>
    <mergeCell ref="A192:B192"/>
    <mergeCell ref="E192:F192"/>
    <mergeCell ref="A193:B193"/>
    <mergeCell ref="E193:F193"/>
    <mergeCell ref="A194:B194"/>
    <mergeCell ref="E194:F194"/>
    <mergeCell ref="E176:F176"/>
    <mergeCell ref="A177:B177"/>
    <mergeCell ref="A189:B189"/>
    <mergeCell ref="E175:F175"/>
    <mergeCell ref="A176:B176"/>
    <mergeCell ref="A183:B183"/>
    <mergeCell ref="E183:F183"/>
    <mergeCell ref="A190:B190"/>
    <mergeCell ref="E190:F190"/>
    <mergeCell ref="A191:B191"/>
    <mergeCell ref="E191:F191"/>
    <mergeCell ref="E189:F189"/>
    <mergeCell ref="E177:F177"/>
    <mergeCell ref="E182:F182"/>
    <mergeCell ref="A173:B173"/>
    <mergeCell ref="E173:F173"/>
    <mergeCell ref="A174:B174"/>
    <mergeCell ref="E174:F174"/>
    <mergeCell ref="E158:F158"/>
    <mergeCell ref="A159:B159"/>
    <mergeCell ref="E159:F159"/>
    <mergeCell ref="A168:B168"/>
    <mergeCell ref="E168:F168"/>
    <mergeCell ref="A169:B169"/>
    <mergeCell ref="E169:F169"/>
    <mergeCell ref="A165:B165"/>
    <mergeCell ref="E165:F165"/>
    <mergeCell ref="A166:B166"/>
    <mergeCell ref="E166:F166"/>
    <mergeCell ref="A161:B161"/>
    <mergeCell ref="E161:F161"/>
    <mergeCell ref="A170:B170"/>
    <mergeCell ref="E170:F170"/>
    <mergeCell ref="A171:B171"/>
    <mergeCell ref="E171:F171"/>
    <mergeCell ref="E164:F164"/>
    <mergeCell ref="A184:B184"/>
    <mergeCell ref="A144:B144"/>
    <mergeCell ref="E144:F144"/>
    <mergeCell ref="A145:B145"/>
    <mergeCell ref="A149:B149"/>
    <mergeCell ref="E149:F149"/>
    <mergeCell ref="E153:F153"/>
    <mergeCell ref="A154:B154"/>
    <mergeCell ref="E154:F154"/>
    <mergeCell ref="E152:F152"/>
    <mergeCell ref="A153:B153"/>
    <mergeCell ref="A142:B142"/>
    <mergeCell ref="E145:F145"/>
    <mergeCell ref="E167:F167"/>
    <mergeCell ref="A162:B162"/>
    <mergeCell ref="E160:F160"/>
    <mergeCell ref="A160:B160"/>
    <mergeCell ref="A158:B158"/>
    <mergeCell ref="E162:F162"/>
    <mergeCell ref="A167:B167"/>
    <mergeCell ref="A155:B155"/>
    <mergeCell ref="E155:F155"/>
    <mergeCell ref="A156:B156"/>
    <mergeCell ref="E156:F156"/>
    <mergeCell ref="A157:B157"/>
    <mergeCell ref="E157:F157"/>
    <mergeCell ref="A152:B152"/>
    <mergeCell ref="A163:B163"/>
    <mergeCell ref="A164:B164"/>
    <mergeCell ref="E163:F163"/>
    <mergeCell ref="A172:B172"/>
    <mergeCell ref="E172:F172"/>
    <mergeCell ref="E140:F140"/>
    <mergeCell ref="E141:F141"/>
    <mergeCell ref="A138:B138"/>
    <mergeCell ref="A139:B139"/>
    <mergeCell ref="A140:B140"/>
    <mergeCell ref="A141:B141"/>
    <mergeCell ref="E151:F151"/>
    <mergeCell ref="A146:B146"/>
    <mergeCell ref="E146:F146"/>
    <mergeCell ref="A148:B148"/>
    <mergeCell ref="E148:F148"/>
    <mergeCell ref="A134:B134"/>
    <mergeCell ref="A131:B131"/>
    <mergeCell ref="E131:F131"/>
    <mergeCell ref="A132:B132"/>
    <mergeCell ref="E132:F132"/>
    <mergeCell ref="A133:B133"/>
    <mergeCell ref="E133:F133"/>
    <mergeCell ref="A150:B150"/>
    <mergeCell ref="E150:F150"/>
    <mergeCell ref="A151:B151"/>
    <mergeCell ref="E134:F134"/>
    <mergeCell ref="E136:F136"/>
    <mergeCell ref="A136:B136"/>
    <mergeCell ref="E137:F137"/>
    <mergeCell ref="A137:B137"/>
    <mergeCell ref="E138:F138"/>
    <mergeCell ref="E139:F139"/>
    <mergeCell ref="A147:B147"/>
    <mergeCell ref="E147:F147"/>
    <mergeCell ref="A143:B143"/>
    <mergeCell ref="E143:F143"/>
    <mergeCell ref="A116:B116"/>
    <mergeCell ref="E116:F116"/>
    <mergeCell ref="A117:B117"/>
    <mergeCell ref="E117:F117"/>
    <mergeCell ref="A118:B118"/>
    <mergeCell ref="E118:F118"/>
    <mergeCell ref="A126:B126"/>
    <mergeCell ref="E126:F126"/>
    <mergeCell ref="A127:B127"/>
    <mergeCell ref="E127:F127"/>
    <mergeCell ref="A128:B128"/>
    <mergeCell ref="E128:F128"/>
    <mergeCell ref="A125:B125"/>
    <mergeCell ref="E125:F125"/>
    <mergeCell ref="A123:B123"/>
    <mergeCell ref="E123:F123"/>
    <mergeCell ref="A119:B119"/>
    <mergeCell ref="E119:F119"/>
    <mergeCell ref="A121:B121"/>
    <mergeCell ref="E121:F121"/>
    <mergeCell ref="A122:B122"/>
    <mergeCell ref="E122:F122"/>
    <mergeCell ref="E120:F120"/>
    <mergeCell ref="A120:B120"/>
    <mergeCell ref="A83:B83"/>
    <mergeCell ref="E83:F83"/>
    <mergeCell ref="E98:F98"/>
    <mergeCell ref="A98:B98"/>
    <mergeCell ref="A107:B107"/>
    <mergeCell ref="E107:F107"/>
    <mergeCell ref="A108:B108"/>
    <mergeCell ref="E108:F108"/>
    <mergeCell ref="A109:B109"/>
    <mergeCell ref="E109:F109"/>
    <mergeCell ref="A104:B104"/>
    <mergeCell ref="E104:F104"/>
    <mergeCell ref="A99:B99"/>
    <mergeCell ref="E99:F99"/>
    <mergeCell ref="A129:B129"/>
    <mergeCell ref="E129:F129"/>
    <mergeCell ref="A130:B130"/>
    <mergeCell ref="E130:F130"/>
    <mergeCell ref="A115:B115"/>
    <mergeCell ref="E115:F115"/>
    <mergeCell ref="A113:B113"/>
    <mergeCell ref="E113:F113"/>
    <mergeCell ref="A114:B114"/>
    <mergeCell ref="E114:F114"/>
    <mergeCell ref="A110:B110"/>
    <mergeCell ref="E110:F110"/>
    <mergeCell ref="A111:B111"/>
    <mergeCell ref="E111:F111"/>
    <mergeCell ref="A112:B112"/>
    <mergeCell ref="E112:F112"/>
    <mergeCell ref="A100:B100"/>
    <mergeCell ref="E100:F100"/>
    <mergeCell ref="A105:B105"/>
    <mergeCell ref="E105:F105"/>
    <mergeCell ref="A106:B106"/>
    <mergeCell ref="E106:F106"/>
    <mergeCell ref="A102:B102"/>
    <mergeCell ref="E102:F102"/>
    <mergeCell ref="A103:B103"/>
    <mergeCell ref="E103:F103"/>
    <mergeCell ref="E97:F97"/>
    <mergeCell ref="A97:B97"/>
    <mergeCell ref="A90:B90"/>
    <mergeCell ref="E90:F90"/>
    <mergeCell ref="A91:B91"/>
    <mergeCell ref="E91:F91"/>
    <mergeCell ref="A85:B85"/>
    <mergeCell ref="E85:F85"/>
    <mergeCell ref="A87:B87"/>
    <mergeCell ref="E87:F87"/>
    <mergeCell ref="A89:B89"/>
    <mergeCell ref="E89:F89"/>
    <mergeCell ref="A92:B92"/>
    <mergeCell ref="E92:F92"/>
    <mergeCell ref="A93:B93"/>
    <mergeCell ref="E93:F93"/>
    <mergeCell ref="E94:F94"/>
    <mergeCell ref="A94:B94"/>
    <mergeCell ref="A101:B101"/>
    <mergeCell ref="E101:F101"/>
    <mergeCell ref="A86:B86"/>
    <mergeCell ref="E86:F86"/>
    <mergeCell ref="A84:B84"/>
    <mergeCell ref="E84:F84"/>
    <mergeCell ref="A88:B88"/>
    <mergeCell ref="E88:F88"/>
    <mergeCell ref="A74:B74"/>
    <mergeCell ref="E74:F74"/>
    <mergeCell ref="A75:B75"/>
    <mergeCell ref="E75:F75"/>
    <mergeCell ref="A71:B71"/>
    <mergeCell ref="E71:F71"/>
    <mergeCell ref="A72:B72"/>
    <mergeCell ref="E72:F72"/>
    <mergeCell ref="A73:B73"/>
    <mergeCell ref="E73:F73"/>
    <mergeCell ref="A68:B68"/>
    <mergeCell ref="E68:F68"/>
    <mergeCell ref="A69:B69"/>
    <mergeCell ref="E69:F69"/>
    <mergeCell ref="A76:B76"/>
    <mergeCell ref="E76:F76"/>
    <mergeCell ref="A77:B77"/>
    <mergeCell ref="E77:F77"/>
    <mergeCell ref="A78:B78"/>
    <mergeCell ref="E78:F78"/>
    <mergeCell ref="E79:F79"/>
    <mergeCell ref="A79:B79"/>
    <mergeCell ref="E82:F82"/>
    <mergeCell ref="A82:B82"/>
    <mergeCell ref="A80:B80"/>
    <mergeCell ref="E80:F80"/>
    <mergeCell ref="A81:B81"/>
    <mergeCell ref="E81:F81"/>
    <mergeCell ref="A65:B65"/>
    <mergeCell ref="E65:F65"/>
    <mergeCell ref="A66:B66"/>
    <mergeCell ref="E66:F66"/>
    <mergeCell ref="A67:B67"/>
    <mergeCell ref="E67:F67"/>
    <mergeCell ref="A62:B62"/>
    <mergeCell ref="E62:F62"/>
    <mergeCell ref="A63:B63"/>
    <mergeCell ref="E63:F63"/>
    <mergeCell ref="A64:B64"/>
    <mergeCell ref="E64:F64"/>
    <mergeCell ref="A59:B59"/>
    <mergeCell ref="E59:F59"/>
    <mergeCell ref="A60:B60"/>
    <mergeCell ref="E60:F60"/>
    <mergeCell ref="A61:B61"/>
    <mergeCell ref="E61:F61"/>
    <mergeCell ref="A57:B57"/>
    <mergeCell ref="E57:F57"/>
    <mergeCell ref="A58:B58"/>
    <mergeCell ref="E58:F58"/>
    <mergeCell ref="A52:B52"/>
    <mergeCell ref="E52:F52"/>
    <mergeCell ref="A53:B53"/>
    <mergeCell ref="E53:F53"/>
    <mergeCell ref="E54:F54"/>
    <mergeCell ref="A55:B55"/>
    <mergeCell ref="E55:F55"/>
    <mergeCell ref="A54:B54"/>
    <mergeCell ref="E45:F45"/>
    <mergeCell ref="E46:F46"/>
    <mergeCell ref="E47:F47"/>
    <mergeCell ref="E48:F48"/>
    <mergeCell ref="E49:F49"/>
    <mergeCell ref="E50:F50"/>
    <mergeCell ref="A46:B46"/>
    <mergeCell ref="A47:B47"/>
    <mergeCell ref="A48:B48"/>
    <mergeCell ref="A49:B49"/>
    <mergeCell ref="A50:B50"/>
    <mergeCell ref="E51:F51"/>
    <mergeCell ref="A51:B51"/>
    <mergeCell ref="E41:F41"/>
    <mergeCell ref="E42:F42"/>
    <mergeCell ref="E43:F43"/>
    <mergeCell ref="E40:F40"/>
    <mergeCell ref="E44:F44"/>
    <mergeCell ref="A33:B33"/>
    <mergeCell ref="E33:F33"/>
    <mergeCell ref="A37:B37"/>
    <mergeCell ref="E37:F37"/>
    <mergeCell ref="A41:B41"/>
    <mergeCell ref="A42:B42"/>
    <mergeCell ref="A43:B43"/>
    <mergeCell ref="A44:B44"/>
    <mergeCell ref="A45:B45"/>
    <mergeCell ref="A56:B56"/>
    <mergeCell ref="E56:F56"/>
    <mergeCell ref="A34:B34"/>
    <mergeCell ref="E34:F34"/>
    <mergeCell ref="A35:B35"/>
    <mergeCell ref="A36:B36"/>
    <mergeCell ref="E35:F35"/>
    <mergeCell ref="E36:F36"/>
    <mergeCell ref="A39:B39"/>
    <mergeCell ref="E39:F39"/>
    <mergeCell ref="A40:B40"/>
    <mergeCell ref="H4:H9"/>
    <mergeCell ref="I4:I9"/>
    <mergeCell ref="J4:J9"/>
    <mergeCell ref="K4:K9"/>
    <mergeCell ref="A10:B10"/>
    <mergeCell ref="E10:F10"/>
    <mergeCell ref="A1:H1"/>
    <mergeCell ref="A2:K2"/>
    <mergeCell ref="B3:E3"/>
    <mergeCell ref="F3:G3"/>
    <mergeCell ref="J3:K3"/>
    <mergeCell ref="A4:B9"/>
    <mergeCell ref="C4:C9"/>
    <mergeCell ref="D4:D9"/>
    <mergeCell ref="E4:F9"/>
    <mergeCell ref="G4:G9"/>
    <mergeCell ref="A23:B23"/>
    <mergeCell ref="E23:F23"/>
    <mergeCell ref="A21:B21"/>
    <mergeCell ref="E21:F21"/>
    <mergeCell ref="A19:B19"/>
    <mergeCell ref="E19:F19"/>
    <mergeCell ref="A20:B20"/>
    <mergeCell ref="E20:F20"/>
    <mergeCell ref="A14:B14"/>
    <mergeCell ref="E14:F14"/>
    <mergeCell ref="A15:B15"/>
    <mergeCell ref="E15:F15"/>
    <mergeCell ref="A16:B16"/>
    <mergeCell ref="E16:F16"/>
    <mergeCell ref="E22:F22"/>
    <mergeCell ref="A22:B22"/>
    <mergeCell ref="A578:B578"/>
    <mergeCell ref="E578:F578"/>
    <mergeCell ref="A11:B11"/>
    <mergeCell ref="E11:F11"/>
    <mergeCell ref="A12:B12"/>
    <mergeCell ref="E12:F12"/>
    <mergeCell ref="A13:B13"/>
    <mergeCell ref="E13:F13"/>
    <mergeCell ref="A24:B24"/>
    <mergeCell ref="E24:F24"/>
    <mergeCell ref="A17:B17"/>
    <mergeCell ref="E17:F17"/>
    <mergeCell ref="A18:B18"/>
    <mergeCell ref="E18:F18"/>
    <mergeCell ref="A32:B32"/>
    <mergeCell ref="E32:F32"/>
    <mergeCell ref="A30:B30"/>
    <mergeCell ref="E30:F30"/>
    <mergeCell ref="A31:B31"/>
    <mergeCell ref="E31:F31"/>
    <mergeCell ref="A26:B26"/>
    <mergeCell ref="E26:F26"/>
    <mergeCell ref="A28:B28"/>
    <mergeCell ref="E28:F28"/>
    <mergeCell ref="A29:B29"/>
    <mergeCell ref="E29:F29"/>
    <mergeCell ref="A25:B25"/>
    <mergeCell ref="E25:F25"/>
    <mergeCell ref="A27:B27"/>
    <mergeCell ref="E27:F27"/>
    <mergeCell ref="A38:B38"/>
    <mergeCell ref="E38:F38"/>
    <mergeCell ref="A195:B195"/>
    <mergeCell ref="A223:B223"/>
    <mergeCell ref="A232:B232"/>
    <mergeCell ref="A241:B241"/>
    <mergeCell ref="A250:B250"/>
    <mergeCell ref="A260:B260"/>
    <mergeCell ref="A263:B263"/>
    <mergeCell ref="A211:B211"/>
    <mergeCell ref="A196:B196"/>
    <mergeCell ref="E196:F196"/>
    <mergeCell ref="E206:F206"/>
    <mergeCell ref="A207:B207"/>
    <mergeCell ref="E207:F207"/>
    <mergeCell ref="A202:B202"/>
    <mergeCell ref="A577:B577"/>
    <mergeCell ref="E577:F577"/>
    <mergeCell ref="A204:B204"/>
    <mergeCell ref="E204:F204"/>
    <mergeCell ref="A576:B576"/>
    <mergeCell ref="E576:F576"/>
    <mergeCell ref="A197:B197"/>
    <mergeCell ref="E197:F197"/>
    <mergeCell ref="A198:B198"/>
    <mergeCell ref="E198:F198"/>
    <mergeCell ref="A205:B205"/>
    <mergeCell ref="E205:F205"/>
    <mergeCell ref="A206:B206"/>
    <mergeCell ref="E218:F218"/>
    <mergeCell ref="E220:F220"/>
    <mergeCell ref="E221:F221"/>
    <mergeCell ref="A222:B222"/>
    <mergeCell ref="E222:F222"/>
    <mergeCell ref="A596:B596"/>
    <mergeCell ref="E596:F596"/>
    <mergeCell ref="A597:B597"/>
    <mergeCell ref="E597:F597"/>
    <mergeCell ref="A604:B604"/>
    <mergeCell ref="E604:F604"/>
    <mergeCell ref="A579:B579"/>
    <mergeCell ref="E579:F579"/>
    <mergeCell ref="A580:B580"/>
    <mergeCell ref="E580:F580"/>
    <mergeCell ref="A581:B581"/>
    <mergeCell ref="E581:F581"/>
    <mergeCell ref="A582:B582"/>
    <mergeCell ref="E582:F582"/>
    <mergeCell ref="A583:B583"/>
    <mergeCell ref="E583:F583"/>
    <mergeCell ref="A584:B584"/>
    <mergeCell ref="E584:F584"/>
    <mergeCell ref="E612:F612"/>
    <mergeCell ref="A613:B613"/>
    <mergeCell ref="E613:F613"/>
    <mergeCell ref="A614:B614"/>
    <mergeCell ref="E614:F614"/>
    <mergeCell ref="A615:F615"/>
    <mergeCell ref="A616:F616"/>
    <mergeCell ref="A617:F617"/>
    <mergeCell ref="A585:B585"/>
    <mergeCell ref="E585:F585"/>
    <mergeCell ref="A586:B586"/>
    <mergeCell ref="E586:F586"/>
    <mergeCell ref="A587:B587"/>
    <mergeCell ref="E587:F587"/>
    <mergeCell ref="A588:B588"/>
    <mergeCell ref="E588:F588"/>
    <mergeCell ref="A589:B589"/>
    <mergeCell ref="E589:F589"/>
    <mergeCell ref="A590:B590"/>
    <mergeCell ref="E590:F590"/>
    <mergeCell ref="A591:B591"/>
    <mergeCell ref="E591:F591"/>
    <mergeCell ref="A608:B608"/>
    <mergeCell ref="E608:F608"/>
    <mergeCell ref="A592:B592"/>
    <mergeCell ref="E592:F592"/>
    <mergeCell ref="A593:B593"/>
    <mergeCell ref="E593:F593"/>
    <mergeCell ref="A594:B594"/>
    <mergeCell ref="E594:F594"/>
    <mergeCell ref="A595:B595"/>
    <mergeCell ref="E595:F595"/>
    <mergeCell ref="A439:B439"/>
    <mergeCell ref="E439:F439"/>
    <mergeCell ref="A575:B575"/>
    <mergeCell ref="E575:F575"/>
    <mergeCell ref="A303:B303"/>
    <mergeCell ref="E303:F303"/>
    <mergeCell ref="A435:B435"/>
    <mergeCell ref="A436:B436"/>
    <mergeCell ref="A618:F618"/>
    <mergeCell ref="A599:B599"/>
    <mergeCell ref="E599:F599"/>
    <mergeCell ref="A600:B600"/>
    <mergeCell ref="E600:F600"/>
    <mergeCell ref="A601:B601"/>
    <mergeCell ref="E601:F601"/>
    <mergeCell ref="A602:B602"/>
    <mergeCell ref="E602:F602"/>
    <mergeCell ref="A605:B605"/>
    <mergeCell ref="E605:F605"/>
    <mergeCell ref="A606:B606"/>
    <mergeCell ref="E606:F606"/>
    <mergeCell ref="A607:B607"/>
    <mergeCell ref="E607:F607"/>
    <mergeCell ref="A598:B598"/>
    <mergeCell ref="E598:F598"/>
    <mergeCell ref="A609:B609"/>
    <mergeCell ref="E609:F609"/>
    <mergeCell ref="A610:B610"/>
    <mergeCell ref="E610:F610"/>
    <mergeCell ref="A611:B611"/>
    <mergeCell ref="E611:F611"/>
    <mergeCell ref="A612:B612"/>
    <mergeCell ref="E203:F203"/>
    <mergeCell ref="E223:F223"/>
    <mergeCell ref="A224:B224"/>
    <mergeCell ref="E224:F224"/>
    <mergeCell ref="A225:B225"/>
    <mergeCell ref="E225:F225"/>
    <mergeCell ref="E201:F201"/>
    <mergeCell ref="A234:B234"/>
    <mergeCell ref="A300:B300"/>
    <mergeCell ref="E300:F300"/>
    <mergeCell ref="A335:B335"/>
    <mergeCell ref="E335:F335"/>
    <mergeCell ref="A358:B358"/>
    <mergeCell ref="E358:F358"/>
    <mergeCell ref="A429:B429"/>
    <mergeCell ref="E429:F429"/>
    <mergeCell ref="A430:B430"/>
    <mergeCell ref="E430:F430"/>
    <mergeCell ref="E213:F213"/>
    <mergeCell ref="E214:F214"/>
    <mergeCell ref="E215:F215"/>
    <mergeCell ref="E216:F216"/>
    <mergeCell ref="E217:F217"/>
    <mergeCell ref="E219:F219"/>
    <mergeCell ref="A213:B213"/>
    <mergeCell ref="A214:B214"/>
    <mergeCell ref="A215:B215"/>
    <mergeCell ref="A216:B216"/>
    <mergeCell ref="A217:B217"/>
    <mergeCell ref="A218:B218"/>
    <mergeCell ref="A219:B219"/>
    <mergeCell ref="A220:B220"/>
  </mergeCells>
  <pageMargins left="0.82708333333333328" right="0.27569444444444446" top="0.35416666666666669" bottom="0.35416666666666669" header="0.51180555555555551" footer="0"/>
  <pageSetup paperSize="9" firstPageNumber="0" orientation="portrait" r:id="rId1"/>
  <headerFooter alignWithMargins="0">
    <oddFooter>&amp;C&amp;"Calibri,Regularna"&amp;11Strona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I33"/>
  <sheetViews>
    <sheetView topLeftCell="A18" workbookViewId="0">
      <selection sqref="A1:F33"/>
    </sheetView>
  </sheetViews>
  <sheetFormatPr defaultRowHeight="12.75"/>
  <cols>
    <col min="1" max="1" width="3.85546875" customWidth="1"/>
    <col min="2" max="2" width="23.28515625" style="205" customWidth="1"/>
    <col min="3" max="3" width="12.28515625" bestFit="1" customWidth="1"/>
    <col min="4" max="4" width="13.7109375" bestFit="1" customWidth="1"/>
    <col min="5" max="5" width="14.28515625" customWidth="1"/>
    <col min="6" max="6" width="14.42578125" style="500" customWidth="1"/>
    <col min="9" max="9" width="11.7109375" bestFit="1" customWidth="1"/>
  </cols>
  <sheetData>
    <row r="1" spans="1:6" ht="14.25">
      <c r="E1" s="328" t="s">
        <v>497</v>
      </c>
    </row>
    <row r="3" spans="1:6" ht="18">
      <c r="A3" s="207" t="s">
        <v>588</v>
      </c>
      <c r="B3" s="207"/>
      <c r="C3" s="207"/>
    </row>
    <row r="4" spans="1:6">
      <c r="A4" s="194"/>
      <c r="B4" s="202"/>
      <c r="C4" s="194"/>
    </row>
    <row r="5" spans="1:6">
      <c r="A5" s="194"/>
      <c r="B5" s="202"/>
      <c r="C5" s="194"/>
      <c r="F5" s="519" t="s">
        <v>39</v>
      </c>
    </row>
    <row r="6" spans="1:6" ht="13.15" customHeight="1">
      <c r="A6" s="731" t="s">
        <v>1</v>
      </c>
      <c r="B6" s="732" t="s">
        <v>300</v>
      </c>
      <c r="C6" s="731" t="s">
        <v>402</v>
      </c>
      <c r="D6" s="725" t="s">
        <v>589</v>
      </c>
      <c r="E6" s="725" t="s">
        <v>590</v>
      </c>
      <c r="F6" s="728" t="s">
        <v>591</v>
      </c>
    </row>
    <row r="7" spans="1:6">
      <c r="A7" s="731"/>
      <c r="B7" s="732"/>
      <c r="C7" s="731"/>
      <c r="D7" s="726"/>
      <c r="E7" s="726"/>
      <c r="F7" s="729"/>
    </row>
    <row r="8" spans="1:6">
      <c r="A8" s="731"/>
      <c r="B8" s="732"/>
      <c r="C8" s="731"/>
      <c r="D8" s="727"/>
      <c r="E8" s="727"/>
      <c r="F8" s="730"/>
    </row>
    <row r="9" spans="1:6">
      <c r="A9" s="195">
        <v>1</v>
      </c>
      <c r="B9" s="203">
        <v>2</v>
      </c>
      <c r="C9" s="195">
        <v>3</v>
      </c>
      <c r="D9" s="196">
        <v>4</v>
      </c>
      <c r="E9" s="206">
        <v>5</v>
      </c>
      <c r="F9" s="206">
        <v>6</v>
      </c>
    </row>
    <row r="10" spans="1:6">
      <c r="A10" s="195" t="s">
        <v>33</v>
      </c>
      <c r="B10" s="201" t="s">
        <v>403</v>
      </c>
      <c r="C10" s="195"/>
      <c r="D10" s="197">
        <v>119138350.09999999</v>
      </c>
      <c r="E10" s="197">
        <v>122230584.75</v>
      </c>
      <c r="F10" s="517">
        <v>65672021.869999997</v>
      </c>
    </row>
    <row r="11" spans="1:6">
      <c r="A11" s="195" t="s">
        <v>35</v>
      </c>
      <c r="B11" s="201" t="s">
        <v>404</v>
      </c>
      <c r="C11" s="195"/>
      <c r="D11" s="197">
        <v>118793238.79000001</v>
      </c>
      <c r="E11" s="197">
        <v>126807466.5</v>
      </c>
      <c r="F11" s="517">
        <v>62082255.259999998</v>
      </c>
    </row>
    <row r="12" spans="1:6">
      <c r="A12" s="195"/>
      <c r="B12" s="201" t="s">
        <v>405</v>
      </c>
      <c r="C12" s="195"/>
      <c r="D12" s="197">
        <f>D10-D11</f>
        <v>345111.30999998748</v>
      </c>
      <c r="E12" s="197">
        <f>E10-E11</f>
        <v>-4576881.75</v>
      </c>
      <c r="F12" s="517">
        <f>F10-F11</f>
        <v>3589766.6099999994</v>
      </c>
    </row>
    <row r="13" spans="1:6">
      <c r="A13" s="195"/>
      <c r="B13" s="201" t="s">
        <v>406</v>
      </c>
      <c r="C13" s="195"/>
      <c r="D13" s="197"/>
      <c r="E13" s="197"/>
      <c r="F13" s="517"/>
    </row>
    <row r="14" spans="1:6" ht="25.5">
      <c r="A14" s="198" t="s">
        <v>9</v>
      </c>
      <c r="B14" s="204" t="s">
        <v>407</v>
      </c>
      <c r="C14" s="196"/>
      <c r="D14" s="199">
        <f>D15-D25</f>
        <v>-345111.31000000006</v>
      </c>
      <c r="E14" s="199">
        <f>E15-E25</f>
        <v>4576881.75</v>
      </c>
      <c r="F14" s="199">
        <f>F15-F25</f>
        <v>5491176.7999999998</v>
      </c>
    </row>
    <row r="15" spans="1:6">
      <c r="A15" s="724" t="s">
        <v>408</v>
      </c>
      <c r="B15" s="724"/>
      <c r="C15" s="243"/>
      <c r="D15" s="200">
        <f>SUM(D16:D24)</f>
        <v>2323383.37</v>
      </c>
      <c r="E15" s="200">
        <f>SUM(E16:E24)</f>
        <v>7245376.4299999997</v>
      </c>
      <c r="F15" s="199">
        <f>SUM(F16:F24)</f>
        <v>7245376.4299999997</v>
      </c>
    </row>
    <row r="16" spans="1:6">
      <c r="A16" s="195" t="s">
        <v>33</v>
      </c>
      <c r="B16" s="201" t="s">
        <v>409</v>
      </c>
      <c r="C16" s="195" t="s">
        <v>410</v>
      </c>
      <c r="D16" s="197"/>
      <c r="E16" s="197"/>
      <c r="F16" s="517"/>
    </row>
    <row r="17" spans="1:9">
      <c r="A17" s="195" t="s">
        <v>35</v>
      </c>
      <c r="B17" s="201" t="s">
        <v>411</v>
      </c>
      <c r="C17" s="195" t="s">
        <v>410</v>
      </c>
      <c r="D17" s="197"/>
      <c r="E17" s="197"/>
      <c r="F17" s="517"/>
    </row>
    <row r="18" spans="1:9" ht="63.75">
      <c r="A18" s="195" t="s">
        <v>37</v>
      </c>
      <c r="B18" s="201" t="s">
        <v>412</v>
      </c>
      <c r="C18" s="195" t="s">
        <v>413</v>
      </c>
      <c r="D18" s="197"/>
      <c r="E18" s="197"/>
      <c r="F18" s="517"/>
    </row>
    <row r="19" spans="1:9" ht="25.5">
      <c r="A19" s="195" t="s">
        <v>414</v>
      </c>
      <c r="B19" s="201" t="s">
        <v>415</v>
      </c>
      <c r="C19" s="195" t="s">
        <v>416</v>
      </c>
      <c r="D19" s="197"/>
      <c r="E19" s="197"/>
      <c r="F19" s="517"/>
    </row>
    <row r="20" spans="1:9" ht="25.5">
      <c r="A20" s="195" t="s">
        <v>417</v>
      </c>
      <c r="B20" s="201" t="s">
        <v>418</v>
      </c>
      <c r="C20" s="195" t="s">
        <v>419</v>
      </c>
      <c r="D20" s="197"/>
      <c r="E20" s="197"/>
      <c r="F20" s="517"/>
    </row>
    <row r="21" spans="1:9" ht="25.5">
      <c r="A21" s="195" t="s">
        <v>420</v>
      </c>
      <c r="B21" s="201" t="s">
        <v>421</v>
      </c>
      <c r="C21" s="195" t="s">
        <v>422</v>
      </c>
      <c r="D21" s="197"/>
      <c r="E21" s="197"/>
      <c r="F21" s="517"/>
    </row>
    <row r="22" spans="1:9">
      <c r="A22" s="195" t="s">
        <v>423</v>
      </c>
      <c r="B22" s="201" t="s">
        <v>424</v>
      </c>
      <c r="C22" s="195" t="s">
        <v>425</v>
      </c>
      <c r="D22" s="197"/>
      <c r="E22" s="197"/>
      <c r="F22" s="517"/>
    </row>
    <row r="23" spans="1:9">
      <c r="A23" s="195" t="s">
        <v>426</v>
      </c>
      <c r="B23" s="201" t="s">
        <v>427</v>
      </c>
      <c r="C23" s="195" t="s">
        <v>428</v>
      </c>
      <c r="D23" s="197"/>
      <c r="E23" s="197"/>
      <c r="F23" s="517"/>
    </row>
    <row r="24" spans="1:9">
      <c r="A24" s="195" t="s">
        <v>429</v>
      </c>
      <c r="B24" s="201" t="s">
        <v>430</v>
      </c>
      <c r="C24" s="195" t="s">
        <v>431</v>
      </c>
      <c r="D24" s="197">
        <v>2323383.37</v>
      </c>
      <c r="E24" s="197">
        <v>7245376.4299999997</v>
      </c>
      <c r="F24" s="518">
        <f>E24</f>
        <v>7245376.4299999997</v>
      </c>
      <c r="I24" s="451">
        <f>E24-D24</f>
        <v>4921993.0599999996</v>
      </c>
    </row>
    <row r="25" spans="1:9">
      <c r="A25" s="724" t="s">
        <v>432</v>
      </c>
      <c r="B25" s="724"/>
      <c r="C25" s="243"/>
      <c r="D25" s="200">
        <f>SUM(D26:D33)</f>
        <v>2668494.6800000002</v>
      </c>
      <c r="E25" s="200">
        <f>SUM(E26:E33)</f>
        <v>2668494.6800000002</v>
      </c>
      <c r="F25" s="199">
        <f>SUM(F26:F33)</f>
        <v>1754199.63</v>
      </c>
    </row>
    <row r="26" spans="1:9">
      <c r="A26" s="195" t="s">
        <v>33</v>
      </c>
      <c r="B26" s="201" t="s">
        <v>433</v>
      </c>
      <c r="C26" s="195" t="s">
        <v>434</v>
      </c>
      <c r="D26" s="197">
        <v>2668494.6800000002</v>
      </c>
      <c r="E26" s="197">
        <v>2668494.6800000002</v>
      </c>
      <c r="F26" s="517">
        <v>1754199.63</v>
      </c>
    </row>
    <row r="27" spans="1:9">
      <c r="A27" s="195" t="s">
        <v>35</v>
      </c>
      <c r="B27" s="201" t="s">
        <v>435</v>
      </c>
      <c r="C27" s="195" t="s">
        <v>434</v>
      </c>
      <c r="D27" s="197"/>
      <c r="E27" s="197"/>
      <c r="F27" s="517"/>
    </row>
    <row r="28" spans="1:9" ht="76.5">
      <c r="A28" s="195" t="s">
        <v>37</v>
      </c>
      <c r="B28" s="201" t="s">
        <v>436</v>
      </c>
      <c r="C28" s="195" t="s">
        <v>437</v>
      </c>
      <c r="D28" s="197"/>
      <c r="E28" s="197"/>
      <c r="F28" s="517"/>
    </row>
    <row r="29" spans="1:9">
      <c r="A29" s="195" t="s">
        <v>414</v>
      </c>
      <c r="B29" s="201" t="s">
        <v>438</v>
      </c>
      <c r="C29" s="195" t="s">
        <v>439</v>
      </c>
      <c r="D29" s="197"/>
      <c r="E29" s="197"/>
      <c r="F29" s="517"/>
    </row>
    <row r="30" spans="1:9">
      <c r="A30" s="195" t="s">
        <v>417</v>
      </c>
      <c r="B30" s="201" t="s">
        <v>440</v>
      </c>
      <c r="C30" s="195" t="s">
        <v>441</v>
      </c>
      <c r="D30" s="197"/>
      <c r="E30" s="197"/>
      <c r="F30" s="517"/>
    </row>
    <row r="31" spans="1:9" ht="25.5">
      <c r="A31" s="195" t="s">
        <v>420</v>
      </c>
      <c r="B31" s="201" t="s">
        <v>442</v>
      </c>
      <c r="C31" s="195" t="s">
        <v>443</v>
      </c>
      <c r="D31" s="197"/>
      <c r="E31" s="197"/>
      <c r="F31" s="517"/>
    </row>
    <row r="32" spans="1:9">
      <c r="A32" s="195" t="s">
        <v>423</v>
      </c>
      <c r="B32" s="201" t="s">
        <v>444</v>
      </c>
      <c r="C32" s="195" t="s">
        <v>445</v>
      </c>
      <c r="D32" s="197"/>
      <c r="E32" s="197"/>
      <c r="F32" s="517"/>
    </row>
    <row r="33" spans="1:6" ht="25.5">
      <c r="A33" s="195" t="s">
        <v>426</v>
      </c>
      <c r="B33" s="201" t="s">
        <v>446</v>
      </c>
      <c r="C33" s="195" t="s">
        <v>447</v>
      </c>
      <c r="D33" s="197"/>
      <c r="E33" s="197"/>
      <c r="F33" s="517"/>
    </row>
  </sheetData>
  <mergeCells count="8">
    <mergeCell ref="A15:B15"/>
    <mergeCell ref="A25:B25"/>
    <mergeCell ref="E6:E8"/>
    <mergeCell ref="F6:F8"/>
    <mergeCell ref="A6:A8"/>
    <mergeCell ref="B6:B8"/>
    <mergeCell ref="C6:C8"/>
    <mergeCell ref="D6:D8"/>
  </mergeCells>
  <pageMargins left="1.1023622047244095" right="0.31496062992125984" top="0.74803149606299213" bottom="0.74803149606299213" header="0.31496062992125984" footer="0.31496062992125984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L40"/>
  <sheetViews>
    <sheetView workbookViewId="0">
      <selection activeCell="E32" sqref="E32"/>
    </sheetView>
  </sheetViews>
  <sheetFormatPr defaultColWidth="11.5703125" defaultRowHeight="12.75"/>
  <cols>
    <col min="1" max="1" width="3.28515625" style="217" bestFit="1" customWidth="1"/>
    <col min="2" max="2" width="4.85546875" style="217" customWidth="1"/>
    <col min="3" max="3" width="8.7109375" style="217" customWidth="1"/>
    <col min="4" max="4" width="5.42578125" style="217" customWidth="1"/>
    <col min="5" max="5" width="26.85546875" style="217" customWidth="1"/>
    <col min="6" max="6" width="11.7109375" style="217" customWidth="1"/>
    <col min="7" max="7" width="12.7109375" style="217" customWidth="1"/>
    <col min="8" max="8" width="13.7109375" style="553" customWidth="1"/>
    <col min="9" max="256" width="11.5703125" style="217"/>
    <col min="257" max="257" width="4.5703125" style="217" customWidth="1"/>
    <col min="258" max="258" width="6.28515625" style="217" customWidth="1"/>
    <col min="259" max="259" width="9.7109375" style="217" customWidth="1"/>
    <col min="260" max="260" width="6.140625" style="217" customWidth="1"/>
    <col min="261" max="261" width="44.42578125" style="217" customWidth="1"/>
    <col min="262" max="262" width="17.140625" style="217" customWidth="1"/>
    <col min="263" max="512" width="11.5703125" style="217"/>
    <col min="513" max="513" width="4.5703125" style="217" customWidth="1"/>
    <col min="514" max="514" width="6.28515625" style="217" customWidth="1"/>
    <col min="515" max="515" width="9.7109375" style="217" customWidth="1"/>
    <col min="516" max="516" width="6.140625" style="217" customWidth="1"/>
    <col min="517" max="517" width="44.42578125" style="217" customWidth="1"/>
    <col min="518" max="518" width="17.140625" style="217" customWidth="1"/>
    <col min="519" max="768" width="11.5703125" style="217"/>
    <col min="769" max="769" width="4.5703125" style="217" customWidth="1"/>
    <col min="770" max="770" width="6.28515625" style="217" customWidth="1"/>
    <col min="771" max="771" width="9.7109375" style="217" customWidth="1"/>
    <col min="772" max="772" width="6.140625" style="217" customWidth="1"/>
    <col min="773" max="773" width="44.42578125" style="217" customWidth="1"/>
    <col min="774" max="774" width="17.140625" style="217" customWidth="1"/>
    <col min="775" max="1024" width="11.5703125" style="217"/>
    <col min="1025" max="1025" width="4.5703125" style="217" customWidth="1"/>
    <col min="1026" max="1026" width="6.28515625" style="217" customWidth="1"/>
    <col min="1027" max="1027" width="9.7109375" style="217" customWidth="1"/>
    <col min="1028" max="1028" width="6.140625" style="217" customWidth="1"/>
    <col min="1029" max="1029" width="44.42578125" style="217" customWidth="1"/>
    <col min="1030" max="1030" width="17.140625" style="217" customWidth="1"/>
    <col min="1031" max="1280" width="11.5703125" style="217"/>
    <col min="1281" max="1281" width="4.5703125" style="217" customWidth="1"/>
    <col min="1282" max="1282" width="6.28515625" style="217" customWidth="1"/>
    <col min="1283" max="1283" width="9.7109375" style="217" customWidth="1"/>
    <col min="1284" max="1284" width="6.140625" style="217" customWidth="1"/>
    <col min="1285" max="1285" width="44.42578125" style="217" customWidth="1"/>
    <col min="1286" max="1286" width="17.140625" style="217" customWidth="1"/>
    <col min="1287" max="1536" width="11.5703125" style="217"/>
    <col min="1537" max="1537" width="4.5703125" style="217" customWidth="1"/>
    <col min="1538" max="1538" width="6.28515625" style="217" customWidth="1"/>
    <col min="1539" max="1539" width="9.7109375" style="217" customWidth="1"/>
    <col min="1540" max="1540" width="6.140625" style="217" customWidth="1"/>
    <col min="1541" max="1541" width="44.42578125" style="217" customWidth="1"/>
    <col min="1542" max="1542" width="17.140625" style="217" customWidth="1"/>
    <col min="1543" max="1792" width="11.5703125" style="217"/>
    <col min="1793" max="1793" width="4.5703125" style="217" customWidth="1"/>
    <col min="1794" max="1794" width="6.28515625" style="217" customWidth="1"/>
    <col min="1795" max="1795" width="9.7109375" style="217" customWidth="1"/>
    <col min="1796" max="1796" width="6.140625" style="217" customWidth="1"/>
    <col min="1797" max="1797" width="44.42578125" style="217" customWidth="1"/>
    <col min="1798" max="1798" width="17.140625" style="217" customWidth="1"/>
    <col min="1799" max="2048" width="11.5703125" style="217"/>
    <col min="2049" max="2049" width="4.5703125" style="217" customWidth="1"/>
    <col min="2050" max="2050" width="6.28515625" style="217" customWidth="1"/>
    <col min="2051" max="2051" width="9.7109375" style="217" customWidth="1"/>
    <col min="2052" max="2052" width="6.140625" style="217" customWidth="1"/>
    <col min="2053" max="2053" width="44.42578125" style="217" customWidth="1"/>
    <col min="2054" max="2054" width="17.140625" style="217" customWidth="1"/>
    <col min="2055" max="2304" width="11.5703125" style="217"/>
    <col min="2305" max="2305" width="4.5703125" style="217" customWidth="1"/>
    <col min="2306" max="2306" width="6.28515625" style="217" customWidth="1"/>
    <col min="2307" max="2307" width="9.7109375" style="217" customWidth="1"/>
    <col min="2308" max="2308" width="6.140625" style="217" customWidth="1"/>
    <col min="2309" max="2309" width="44.42578125" style="217" customWidth="1"/>
    <col min="2310" max="2310" width="17.140625" style="217" customWidth="1"/>
    <col min="2311" max="2560" width="11.5703125" style="217"/>
    <col min="2561" max="2561" width="4.5703125" style="217" customWidth="1"/>
    <col min="2562" max="2562" width="6.28515625" style="217" customWidth="1"/>
    <col min="2563" max="2563" width="9.7109375" style="217" customWidth="1"/>
    <col min="2564" max="2564" width="6.140625" style="217" customWidth="1"/>
    <col min="2565" max="2565" width="44.42578125" style="217" customWidth="1"/>
    <col min="2566" max="2566" width="17.140625" style="217" customWidth="1"/>
    <col min="2567" max="2816" width="11.5703125" style="217"/>
    <col min="2817" max="2817" width="4.5703125" style="217" customWidth="1"/>
    <col min="2818" max="2818" width="6.28515625" style="217" customWidth="1"/>
    <col min="2819" max="2819" width="9.7109375" style="217" customWidth="1"/>
    <col min="2820" max="2820" width="6.140625" style="217" customWidth="1"/>
    <col min="2821" max="2821" width="44.42578125" style="217" customWidth="1"/>
    <col min="2822" max="2822" width="17.140625" style="217" customWidth="1"/>
    <col min="2823" max="3072" width="11.5703125" style="217"/>
    <col min="3073" max="3073" width="4.5703125" style="217" customWidth="1"/>
    <col min="3074" max="3074" width="6.28515625" style="217" customWidth="1"/>
    <col min="3075" max="3075" width="9.7109375" style="217" customWidth="1"/>
    <col min="3076" max="3076" width="6.140625" style="217" customWidth="1"/>
    <col min="3077" max="3077" width="44.42578125" style="217" customWidth="1"/>
    <col min="3078" max="3078" width="17.140625" style="217" customWidth="1"/>
    <col min="3079" max="3328" width="11.5703125" style="217"/>
    <col min="3329" max="3329" width="4.5703125" style="217" customWidth="1"/>
    <col min="3330" max="3330" width="6.28515625" style="217" customWidth="1"/>
    <col min="3331" max="3331" width="9.7109375" style="217" customWidth="1"/>
    <col min="3332" max="3332" width="6.140625" style="217" customWidth="1"/>
    <col min="3333" max="3333" width="44.42578125" style="217" customWidth="1"/>
    <col min="3334" max="3334" width="17.140625" style="217" customWidth="1"/>
    <col min="3335" max="3584" width="11.5703125" style="217"/>
    <col min="3585" max="3585" width="4.5703125" style="217" customWidth="1"/>
    <col min="3586" max="3586" width="6.28515625" style="217" customWidth="1"/>
    <col min="3587" max="3587" width="9.7109375" style="217" customWidth="1"/>
    <col min="3588" max="3588" width="6.140625" style="217" customWidth="1"/>
    <col min="3589" max="3589" width="44.42578125" style="217" customWidth="1"/>
    <col min="3590" max="3590" width="17.140625" style="217" customWidth="1"/>
    <col min="3591" max="3840" width="11.5703125" style="217"/>
    <col min="3841" max="3841" width="4.5703125" style="217" customWidth="1"/>
    <col min="3842" max="3842" width="6.28515625" style="217" customWidth="1"/>
    <col min="3843" max="3843" width="9.7109375" style="217" customWidth="1"/>
    <col min="3844" max="3844" width="6.140625" style="217" customWidth="1"/>
    <col min="3845" max="3845" width="44.42578125" style="217" customWidth="1"/>
    <col min="3846" max="3846" width="17.140625" style="217" customWidth="1"/>
    <col min="3847" max="4096" width="11.5703125" style="217"/>
    <col min="4097" max="4097" width="4.5703125" style="217" customWidth="1"/>
    <col min="4098" max="4098" width="6.28515625" style="217" customWidth="1"/>
    <col min="4099" max="4099" width="9.7109375" style="217" customWidth="1"/>
    <col min="4100" max="4100" width="6.140625" style="217" customWidth="1"/>
    <col min="4101" max="4101" width="44.42578125" style="217" customWidth="1"/>
    <col min="4102" max="4102" width="17.140625" style="217" customWidth="1"/>
    <col min="4103" max="4352" width="11.5703125" style="217"/>
    <col min="4353" max="4353" width="4.5703125" style="217" customWidth="1"/>
    <col min="4354" max="4354" width="6.28515625" style="217" customWidth="1"/>
    <col min="4355" max="4355" width="9.7109375" style="217" customWidth="1"/>
    <col min="4356" max="4356" width="6.140625" style="217" customWidth="1"/>
    <col min="4357" max="4357" width="44.42578125" style="217" customWidth="1"/>
    <col min="4358" max="4358" width="17.140625" style="217" customWidth="1"/>
    <col min="4359" max="4608" width="11.5703125" style="217"/>
    <col min="4609" max="4609" width="4.5703125" style="217" customWidth="1"/>
    <col min="4610" max="4610" width="6.28515625" style="217" customWidth="1"/>
    <col min="4611" max="4611" width="9.7109375" style="217" customWidth="1"/>
    <col min="4612" max="4612" width="6.140625" style="217" customWidth="1"/>
    <col min="4613" max="4613" width="44.42578125" style="217" customWidth="1"/>
    <col min="4614" max="4614" width="17.140625" style="217" customWidth="1"/>
    <col min="4615" max="4864" width="11.5703125" style="217"/>
    <col min="4865" max="4865" width="4.5703125" style="217" customWidth="1"/>
    <col min="4866" max="4866" width="6.28515625" style="217" customWidth="1"/>
    <col min="4867" max="4867" width="9.7109375" style="217" customWidth="1"/>
    <col min="4868" max="4868" width="6.140625" style="217" customWidth="1"/>
    <col min="4869" max="4869" width="44.42578125" style="217" customWidth="1"/>
    <col min="4870" max="4870" width="17.140625" style="217" customWidth="1"/>
    <col min="4871" max="5120" width="11.5703125" style="217"/>
    <col min="5121" max="5121" width="4.5703125" style="217" customWidth="1"/>
    <col min="5122" max="5122" width="6.28515625" style="217" customWidth="1"/>
    <col min="5123" max="5123" width="9.7109375" style="217" customWidth="1"/>
    <col min="5124" max="5124" width="6.140625" style="217" customWidth="1"/>
    <col min="5125" max="5125" width="44.42578125" style="217" customWidth="1"/>
    <col min="5126" max="5126" width="17.140625" style="217" customWidth="1"/>
    <col min="5127" max="5376" width="11.5703125" style="217"/>
    <col min="5377" max="5377" width="4.5703125" style="217" customWidth="1"/>
    <col min="5378" max="5378" width="6.28515625" style="217" customWidth="1"/>
    <col min="5379" max="5379" width="9.7109375" style="217" customWidth="1"/>
    <col min="5380" max="5380" width="6.140625" style="217" customWidth="1"/>
    <col min="5381" max="5381" width="44.42578125" style="217" customWidth="1"/>
    <col min="5382" max="5382" width="17.140625" style="217" customWidth="1"/>
    <col min="5383" max="5632" width="11.5703125" style="217"/>
    <col min="5633" max="5633" width="4.5703125" style="217" customWidth="1"/>
    <col min="5634" max="5634" width="6.28515625" style="217" customWidth="1"/>
    <col min="5635" max="5635" width="9.7109375" style="217" customWidth="1"/>
    <col min="5636" max="5636" width="6.140625" style="217" customWidth="1"/>
    <col min="5637" max="5637" width="44.42578125" style="217" customWidth="1"/>
    <col min="5638" max="5638" width="17.140625" style="217" customWidth="1"/>
    <col min="5639" max="5888" width="11.5703125" style="217"/>
    <col min="5889" max="5889" width="4.5703125" style="217" customWidth="1"/>
    <col min="5890" max="5890" width="6.28515625" style="217" customWidth="1"/>
    <col min="5891" max="5891" width="9.7109375" style="217" customWidth="1"/>
    <col min="5892" max="5892" width="6.140625" style="217" customWidth="1"/>
    <col min="5893" max="5893" width="44.42578125" style="217" customWidth="1"/>
    <col min="5894" max="5894" width="17.140625" style="217" customWidth="1"/>
    <col min="5895" max="6144" width="11.5703125" style="217"/>
    <col min="6145" max="6145" width="4.5703125" style="217" customWidth="1"/>
    <col min="6146" max="6146" width="6.28515625" style="217" customWidth="1"/>
    <col min="6147" max="6147" width="9.7109375" style="217" customWidth="1"/>
    <col min="6148" max="6148" width="6.140625" style="217" customWidth="1"/>
    <col min="6149" max="6149" width="44.42578125" style="217" customWidth="1"/>
    <col min="6150" max="6150" width="17.140625" style="217" customWidth="1"/>
    <col min="6151" max="6400" width="11.5703125" style="217"/>
    <col min="6401" max="6401" width="4.5703125" style="217" customWidth="1"/>
    <col min="6402" max="6402" width="6.28515625" style="217" customWidth="1"/>
    <col min="6403" max="6403" width="9.7109375" style="217" customWidth="1"/>
    <col min="6404" max="6404" width="6.140625" style="217" customWidth="1"/>
    <col min="6405" max="6405" width="44.42578125" style="217" customWidth="1"/>
    <col min="6406" max="6406" width="17.140625" style="217" customWidth="1"/>
    <col min="6407" max="6656" width="11.5703125" style="217"/>
    <col min="6657" max="6657" width="4.5703125" style="217" customWidth="1"/>
    <col min="6658" max="6658" width="6.28515625" style="217" customWidth="1"/>
    <col min="6659" max="6659" width="9.7109375" style="217" customWidth="1"/>
    <col min="6660" max="6660" width="6.140625" style="217" customWidth="1"/>
    <col min="6661" max="6661" width="44.42578125" style="217" customWidth="1"/>
    <col min="6662" max="6662" width="17.140625" style="217" customWidth="1"/>
    <col min="6663" max="6912" width="11.5703125" style="217"/>
    <col min="6913" max="6913" width="4.5703125" style="217" customWidth="1"/>
    <col min="6914" max="6914" width="6.28515625" style="217" customWidth="1"/>
    <col min="6915" max="6915" width="9.7109375" style="217" customWidth="1"/>
    <col min="6916" max="6916" width="6.140625" style="217" customWidth="1"/>
    <col min="6917" max="6917" width="44.42578125" style="217" customWidth="1"/>
    <col min="6918" max="6918" width="17.140625" style="217" customWidth="1"/>
    <col min="6919" max="7168" width="11.5703125" style="217"/>
    <col min="7169" max="7169" width="4.5703125" style="217" customWidth="1"/>
    <col min="7170" max="7170" width="6.28515625" style="217" customWidth="1"/>
    <col min="7171" max="7171" width="9.7109375" style="217" customWidth="1"/>
    <col min="7172" max="7172" width="6.140625" style="217" customWidth="1"/>
    <col min="7173" max="7173" width="44.42578125" style="217" customWidth="1"/>
    <col min="7174" max="7174" width="17.140625" style="217" customWidth="1"/>
    <col min="7175" max="7424" width="11.5703125" style="217"/>
    <col min="7425" max="7425" width="4.5703125" style="217" customWidth="1"/>
    <col min="7426" max="7426" width="6.28515625" style="217" customWidth="1"/>
    <col min="7427" max="7427" width="9.7109375" style="217" customWidth="1"/>
    <col min="7428" max="7428" width="6.140625" style="217" customWidth="1"/>
    <col min="7429" max="7429" width="44.42578125" style="217" customWidth="1"/>
    <col min="7430" max="7430" width="17.140625" style="217" customWidth="1"/>
    <col min="7431" max="7680" width="11.5703125" style="217"/>
    <col min="7681" max="7681" width="4.5703125" style="217" customWidth="1"/>
    <col min="7682" max="7682" width="6.28515625" style="217" customWidth="1"/>
    <col min="7683" max="7683" width="9.7109375" style="217" customWidth="1"/>
    <col min="7684" max="7684" width="6.140625" style="217" customWidth="1"/>
    <col min="7685" max="7685" width="44.42578125" style="217" customWidth="1"/>
    <col min="7686" max="7686" width="17.140625" style="217" customWidth="1"/>
    <col min="7687" max="7936" width="11.5703125" style="217"/>
    <col min="7937" max="7937" width="4.5703125" style="217" customWidth="1"/>
    <col min="7938" max="7938" width="6.28515625" style="217" customWidth="1"/>
    <col min="7939" max="7939" width="9.7109375" style="217" customWidth="1"/>
    <col min="7940" max="7940" width="6.140625" style="217" customWidth="1"/>
    <col min="7941" max="7941" width="44.42578125" style="217" customWidth="1"/>
    <col min="7942" max="7942" width="17.140625" style="217" customWidth="1"/>
    <col min="7943" max="8192" width="11.5703125" style="217"/>
    <col min="8193" max="8193" width="4.5703125" style="217" customWidth="1"/>
    <col min="8194" max="8194" width="6.28515625" style="217" customWidth="1"/>
    <col min="8195" max="8195" width="9.7109375" style="217" customWidth="1"/>
    <col min="8196" max="8196" width="6.140625" style="217" customWidth="1"/>
    <col min="8197" max="8197" width="44.42578125" style="217" customWidth="1"/>
    <col min="8198" max="8198" width="17.140625" style="217" customWidth="1"/>
    <col min="8199" max="8448" width="11.5703125" style="217"/>
    <col min="8449" max="8449" width="4.5703125" style="217" customWidth="1"/>
    <col min="8450" max="8450" width="6.28515625" style="217" customWidth="1"/>
    <col min="8451" max="8451" width="9.7109375" style="217" customWidth="1"/>
    <col min="8452" max="8452" width="6.140625" style="217" customWidth="1"/>
    <col min="8453" max="8453" width="44.42578125" style="217" customWidth="1"/>
    <col min="8454" max="8454" width="17.140625" style="217" customWidth="1"/>
    <col min="8455" max="8704" width="11.5703125" style="217"/>
    <col min="8705" max="8705" width="4.5703125" style="217" customWidth="1"/>
    <col min="8706" max="8706" width="6.28515625" style="217" customWidth="1"/>
    <col min="8707" max="8707" width="9.7109375" style="217" customWidth="1"/>
    <col min="8708" max="8708" width="6.140625" style="217" customWidth="1"/>
    <col min="8709" max="8709" width="44.42578125" style="217" customWidth="1"/>
    <col min="8710" max="8710" width="17.140625" style="217" customWidth="1"/>
    <col min="8711" max="8960" width="11.5703125" style="217"/>
    <col min="8961" max="8961" width="4.5703125" style="217" customWidth="1"/>
    <col min="8962" max="8962" width="6.28515625" style="217" customWidth="1"/>
    <col min="8963" max="8963" width="9.7109375" style="217" customWidth="1"/>
    <col min="8964" max="8964" width="6.140625" style="217" customWidth="1"/>
    <col min="8965" max="8965" width="44.42578125" style="217" customWidth="1"/>
    <col min="8966" max="8966" width="17.140625" style="217" customWidth="1"/>
    <col min="8967" max="9216" width="11.5703125" style="217"/>
    <col min="9217" max="9217" width="4.5703125" style="217" customWidth="1"/>
    <col min="9218" max="9218" width="6.28515625" style="217" customWidth="1"/>
    <col min="9219" max="9219" width="9.7109375" style="217" customWidth="1"/>
    <col min="9220" max="9220" width="6.140625" style="217" customWidth="1"/>
    <col min="9221" max="9221" width="44.42578125" style="217" customWidth="1"/>
    <col min="9222" max="9222" width="17.140625" style="217" customWidth="1"/>
    <col min="9223" max="9472" width="11.5703125" style="217"/>
    <col min="9473" max="9473" width="4.5703125" style="217" customWidth="1"/>
    <col min="9474" max="9474" width="6.28515625" style="217" customWidth="1"/>
    <col min="9475" max="9475" width="9.7109375" style="217" customWidth="1"/>
    <col min="9476" max="9476" width="6.140625" style="217" customWidth="1"/>
    <col min="9477" max="9477" width="44.42578125" style="217" customWidth="1"/>
    <col min="9478" max="9478" width="17.140625" style="217" customWidth="1"/>
    <col min="9479" max="9728" width="11.5703125" style="217"/>
    <col min="9729" max="9729" width="4.5703125" style="217" customWidth="1"/>
    <col min="9730" max="9730" width="6.28515625" style="217" customWidth="1"/>
    <col min="9731" max="9731" width="9.7109375" style="217" customWidth="1"/>
    <col min="9732" max="9732" width="6.140625" style="217" customWidth="1"/>
    <col min="9733" max="9733" width="44.42578125" style="217" customWidth="1"/>
    <col min="9734" max="9734" width="17.140625" style="217" customWidth="1"/>
    <col min="9735" max="9984" width="11.5703125" style="217"/>
    <col min="9985" max="9985" width="4.5703125" style="217" customWidth="1"/>
    <col min="9986" max="9986" width="6.28515625" style="217" customWidth="1"/>
    <col min="9987" max="9987" width="9.7109375" style="217" customWidth="1"/>
    <col min="9988" max="9988" width="6.140625" style="217" customWidth="1"/>
    <col min="9989" max="9989" width="44.42578125" style="217" customWidth="1"/>
    <col min="9990" max="9990" width="17.140625" style="217" customWidth="1"/>
    <col min="9991" max="10240" width="11.5703125" style="217"/>
    <col min="10241" max="10241" width="4.5703125" style="217" customWidth="1"/>
    <col min="10242" max="10242" width="6.28515625" style="217" customWidth="1"/>
    <col min="10243" max="10243" width="9.7109375" style="217" customWidth="1"/>
    <col min="10244" max="10244" width="6.140625" style="217" customWidth="1"/>
    <col min="10245" max="10245" width="44.42578125" style="217" customWidth="1"/>
    <col min="10246" max="10246" width="17.140625" style="217" customWidth="1"/>
    <col min="10247" max="10496" width="11.5703125" style="217"/>
    <col min="10497" max="10497" width="4.5703125" style="217" customWidth="1"/>
    <col min="10498" max="10498" width="6.28515625" style="217" customWidth="1"/>
    <col min="10499" max="10499" width="9.7109375" style="217" customWidth="1"/>
    <col min="10500" max="10500" width="6.140625" style="217" customWidth="1"/>
    <col min="10501" max="10501" width="44.42578125" style="217" customWidth="1"/>
    <col min="10502" max="10502" width="17.140625" style="217" customWidth="1"/>
    <col min="10503" max="10752" width="11.5703125" style="217"/>
    <col min="10753" max="10753" width="4.5703125" style="217" customWidth="1"/>
    <col min="10754" max="10754" width="6.28515625" style="217" customWidth="1"/>
    <col min="10755" max="10755" width="9.7109375" style="217" customWidth="1"/>
    <col min="10756" max="10756" width="6.140625" style="217" customWidth="1"/>
    <col min="10757" max="10757" width="44.42578125" style="217" customWidth="1"/>
    <col min="10758" max="10758" width="17.140625" style="217" customWidth="1"/>
    <col min="10759" max="11008" width="11.5703125" style="217"/>
    <col min="11009" max="11009" width="4.5703125" style="217" customWidth="1"/>
    <col min="11010" max="11010" width="6.28515625" style="217" customWidth="1"/>
    <col min="11011" max="11011" width="9.7109375" style="217" customWidth="1"/>
    <col min="11012" max="11012" width="6.140625" style="217" customWidth="1"/>
    <col min="11013" max="11013" width="44.42578125" style="217" customWidth="1"/>
    <col min="11014" max="11014" width="17.140625" style="217" customWidth="1"/>
    <col min="11015" max="11264" width="11.5703125" style="217"/>
    <col min="11265" max="11265" width="4.5703125" style="217" customWidth="1"/>
    <col min="11266" max="11266" width="6.28515625" style="217" customWidth="1"/>
    <col min="11267" max="11267" width="9.7109375" style="217" customWidth="1"/>
    <col min="11268" max="11268" width="6.140625" style="217" customWidth="1"/>
    <col min="11269" max="11269" width="44.42578125" style="217" customWidth="1"/>
    <col min="11270" max="11270" width="17.140625" style="217" customWidth="1"/>
    <col min="11271" max="11520" width="11.5703125" style="217"/>
    <col min="11521" max="11521" width="4.5703125" style="217" customWidth="1"/>
    <col min="11522" max="11522" width="6.28515625" style="217" customWidth="1"/>
    <col min="11523" max="11523" width="9.7109375" style="217" customWidth="1"/>
    <col min="11524" max="11524" width="6.140625" style="217" customWidth="1"/>
    <col min="11525" max="11525" width="44.42578125" style="217" customWidth="1"/>
    <col min="11526" max="11526" width="17.140625" style="217" customWidth="1"/>
    <col min="11527" max="11776" width="11.5703125" style="217"/>
    <col min="11777" max="11777" width="4.5703125" style="217" customWidth="1"/>
    <col min="11778" max="11778" width="6.28515625" style="217" customWidth="1"/>
    <col min="11779" max="11779" width="9.7109375" style="217" customWidth="1"/>
    <col min="11780" max="11780" width="6.140625" style="217" customWidth="1"/>
    <col min="11781" max="11781" width="44.42578125" style="217" customWidth="1"/>
    <col min="11782" max="11782" width="17.140625" style="217" customWidth="1"/>
    <col min="11783" max="12032" width="11.5703125" style="217"/>
    <col min="12033" max="12033" width="4.5703125" style="217" customWidth="1"/>
    <col min="12034" max="12034" width="6.28515625" style="217" customWidth="1"/>
    <col min="12035" max="12035" width="9.7109375" style="217" customWidth="1"/>
    <col min="12036" max="12036" width="6.140625" style="217" customWidth="1"/>
    <col min="12037" max="12037" width="44.42578125" style="217" customWidth="1"/>
    <col min="12038" max="12038" width="17.140625" style="217" customWidth="1"/>
    <col min="12039" max="12288" width="11.5703125" style="217"/>
    <col min="12289" max="12289" width="4.5703125" style="217" customWidth="1"/>
    <col min="12290" max="12290" width="6.28515625" style="217" customWidth="1"/>
    <col min="12291" max="12291" width="9.7109375" style="217" customWidth="1"/>
    <col min="12292" max="12292" width="6.140625" style="217" customWidth="1"/>
    <col min="12293" max="12293" width="44.42578125" style="217" customWidth="1"/>
    <col min="12294" max="12294" width="17.140625" style="217" customWidth="1"/>
    <col min="12295" max="12544" width="11.5703125" style="217"/>
    <col min="12545" max="12545" width="4.5703125" style="217" customWidth="1"/>
    <col min="12546" max="12546" width="6.28515625" style="217" customWidth="1"/>
    <col min="12547" max="12547" width="9.7109375" style="217" customWidth="1"/>
    <col min="12548" max="12548" width="6.140625" style="217" customWidth="1"/>
    <col min="12549" max="12549" width="44.42578125" style="217" customWidth="1"/>
    <col min="12550" max="12550" width="17.140625" style="217" customWidth="1"/>
    <col min="12551" max="12800" width="11.5703125" style="217"/>
    <col min="12801" max="12801" width="4.5703125" style="217" customWidth="1"/>
    <col min="12802" max="12802" width="6.28515625" style="217" customWidth="1"/>
    <col min="12803" max="12803" width="9.7109375" style="217" customWidth="1"/>
    <col min="12804" max="12804" width="6.140625" style="217" customWidth="1"/>
    <col min="12805" max="12805" width="44.42578125" style="217" customWidth="1"/>
    <col min="12806" max="12806" width="17.140625" style="217" customWidth="1"/>
    <col min="12807" max="13056" width="11.5703125" style="217"/>
    <col min="13057" max="13057" width="4.5703125" style="217" customWidth="1"/>
    <col min="13058" max="13058" width="6.28515625" style="217" customWidth="1"/>
    <col min="13059" max="13059" width="9.7109375" style="217" customWidth="1"/>
    <col min="13060" max="13060" width="6.140625" style="217" customWidth="1"/>
    <col min="13061" max="13061" width="44.42578125" style="217" customWidth="1"/>
    <col min="13062" max="13062" width="17.140625" style="217" customWidth="1"/>
    <col min="13063" max="13312" width="11.5703125" style="217"/>
    <col min="13313" max="13313" width="4.5703125" style="217" customWidth="1"/>
    <col min="13314" max="13314" width="6.28515625" style="217" customWidth="1"/>
    <col min="13315" max="13315" width="9.7109375" style="217" customWidth="1"/>
    <col min="13316" max="13316" width="6.140625" style="217" customWidth="1"/>
    <col min="13317" max="13317" width="44.42578125" style="217" customWidth="1"/>
    <col min="13318" max="13318" width="17.140625" style="217" customWidth="1"/>
    <col min="13319" max="13568" width="11.5703125" style="217"/>
    <col min="13569" max="13569" width="4.5703125" style="217" customWidth="1"/>
    <col min="13570" max="13570" width="6.28515625" style="217" customWidth="1"/>
    <col min="13571" max="13571" width="9.7109375" style="217" customWidth="1"/>
    <col min="13572" max="13572" width="6.140625" style="217" customWidth="1"/>
    <col min="13573" max="13573" width="44.42578125" style="217" customWidth="1"/>
    <col min="13574" max="13574" width="17.140625" style="217" customWidth="1"/>
    <col min="13575" max="13824" width="11.5703125" style="217"/>
    <col min="13825" max="13825" width="4.5703125" style="217" customWidth="1"/>
    <col min="13826" max="13826" width="6.28515625" style="217" customWidth="1"/>
    <col min="13827" max="13827" width="9.7109375" style="217" customWidth="1"/>
    <col min="13828" max="13828" width="6.140625" style="217" customWidth="1"/>
    <col min="13829" max="13829" width="44.42578125" style="217" customWidth="1"/>
    <col min="13830" max="13830" width="17.140625" style="217" customWidth="1"/>
    <col min="13831" max="14080" width="11.5703125" style="217"/>
    <col min="14081" max="14081" width="4.5703125" style="217" customWidth="1"/>
    <col min="14082" max="14082" width="6.28515625" style="217" customWidth="1"/>
    <col min="14083" max="14083" width="9.7109375" style="217" customWidth="1"/>
    <col min="14084" max="14084" width="6.140625" style="217" customWidth="1"/>
    <col min="14085" max="14085" width="44.42578125" style="217" customWidth="1"/>
    <col min="14086" max="14086" width="17.140625" style="217" customWidth="1"/>
    <col min="14087" max="14336" width="11.5703125" style="217"/>
    <col min="14337" max="14337" width="4.5703125" style="217" customWidth="1"/>
    <col min="14338" max="14338" width="6.28515625" style="217" customWidth="1"/>
    <col min="14339" max="14339" width="9.7109375" style="217" customWidth="1"/>
    <col min="14340" max="14340" width="6.140625" style="217" customWidth="1"/>
    <col min="14341" max="14341" width="44.42578125" style="217" customWidth="1"/>
    <col min="14342" max="14342" width="17.140625" style="217" customWidth="1"/>
    <col min="14343" max="14592" width="11.5703125" style="217"/>
    <col min="14593" max="14593" width="4.5703125" style="217" customWidth="1"/>
    <col min="14594" max="14594" width="6.28515625" style="217" customWidth="1"/>
    <col min="14595" max="14595" width="9.7109375" style="217" customWidth="1"/>
    <col min="14596" max="14596" width="6.140625" style="217" customWidth="1"/>
    <col min="14597" max="14597" width="44.42578125" style="217" customWidth="1"/>
    <col min="14598" max="14598" width="17.140625" style="217" customWidth="1"/>
    <col min="14599" max="14848" width="11.5703125" style="217"/>
    <col min="14849" max="14849" width="4.5703125" style="217" customWidth="1"/>
    <col min="14850" max="14850" width="6.28515625" style="217" customWidth="1"/>
    <col min="14851" max="14851" width="9.7109375" style="217" customWidth="1"/>
    <col min="14852" max="14852" width="6.140625" style="217" customWidth="1"/>
    <col min="14853" max="14853" width="44.42578125" style="217" customWidth="1"/>
    <col min="14854" max="14854" width="17.140625" style="217" customWidth="1"/>
    <col min="14855" max="15104" width="11.5703125" style="217"/>
    <col min="15105" max="15105" width="4.5703125" style="217" customWidth="1"/>
    <col min="15106" max="15106" width="6.28515625" style="217" customWidth="1"/>
    <col min="15107" max="15107" width="9.7109375" style="217" customWidth="1"/>
    <col min="15108" max="15108" width="6.140625" style="217" customWidth="1"/>
    <col min="15109" max="15109" width="44.42578125" style="217" customWidth="1"/>
    <col min="15110" max="15110" width="17.140625" style="217" customWidth="1"/>
    <col min="15111" max="15360" width="11.5703125" style="217"/>
    <col min="15361" max="15361" width="4.5703125" style="217" customWidth="1"/>
    <col min="15362" max="15362" width="6.28515625" style="217" customWidth="1"/>
    <col min="15363" max="15363" width="9.7109375" style="217" customWidth="1"/>
    <col min="15364" max="15364" width="6.140625" style="217" customWidth="1"/>
    <col min="15365" max="15365" width="44.42578125" style="217" customWidth="1"/>
    <col min="15366" max="15366" width="17.140625" style="217" customWidth="1"/>
    <col min="15367" max="15616" width="11.5703125" style="217"/>
    <col min="15617" max="15617" width="4.5703125" style="217" customWidth="1"/>
    <col min="15618" max="15618" width="6.28515625" style="217" customWidth="1"/>
    <col min="15619" max="15619" width="9.7109375" style="217" customWidth="1"/>
    <col min="15620" max="15620" width="6.140625" style="217" customWidth="1"/>
    <col min="15621" max="15621" width="44.42578125" style="217" customWidth="1"/>
    <col min="15622" max="15622" width="17.140625" style="217" customWidth="1"/>
    <col min="15623" max="15872" width="11.5703125" style="217"/>
    <col min="15873" max="15873" width="4.5703125" style="217" customWidth="1"/>
    <col min="15874" max="15874" width="6.28515625" style="217" customWidth="1"/>
    <col min="15875" max="15875" width="9.7109375" style="217" customWidth="1"/>
    <col min="15876" max="15876" width="6.140625" style="217" customWidth="1"/>
    <col min="15877" max="15877" width="44.42578125" style="217" customWidth="1"/>
    <col min="15878" max="15878" width="17.140625" style="217" customWidth="1"/>
    <col min="15879" max="16128" width="11.5703125" style="217"/>
    <col min="16129" max="16129" width="4.5703125" style="217" customWidth="1"/>
    <col min="16130" max="16130" width="6.28515625" style="217" customWidth="1"/>
    <col min="16131" max="16131" width="9.7109375" style="217" customWidth="1"/>
    <col min="16132" max="16132" width="6.140625" style="217" customWidth="1"/>
    <col min="16133" max="16133" width="44.42578125" style="217" customWidth="1"/>
    <col min="16134" max="16134" width="17.140625" style="217" customWidth="1"/>
    <col min="16135" max="16384" width="11.5703125" style="217"/>
  </cols>
  <sheetData>
    <row r="1" spans="1:8" ht="14.25">
      <c r="G1" s="327" t="s">
        <v>493</v>
      </c>
    </row>
    <row r="2" spans="1:8" ht="6.6" customHeight="1"/>
    <row r="3" spans="1:8" ht="31.9" customHeight="1">
      <c r="A3" s="733" t="s">
        <v>592</v>
      </c>
      <c r="B3" s="733"/>
      <c r="C3" s="733"/>
      <c r="D3" s="733"/>
      <c r="E3" s="733"/>
      <c r="F3" s="733"/>
      <c r="G3" s="733"/>
      <c r="H3" s="733"/>
    </row>
    <row r="4" spans="1:8" ht="8.25" customHeight="1"/>
    <row r="5" spans="1:8" ht="3.6" customHeight="1">
      <c r="H5" s="554"/>
    </row>
    <row r="6" spans="1:8" ht="17.100000000000001" customHeight="1">
      <c r="H6" s="555" t="s">
        <v>39</v>
      </c>
    </row>
    <row r="7" spans="1:8" s="208" customFormat="1" ht="36.6" customHeight="1">
      <c r="A7" s="219" t="s">
        <v>448</v>
      </c>
      <c r="B7" s="219" t="s">
        <v>449</v>
      </c>
      <c r="C7" s="219" t="s">
        <v>450</v>
      </c>
      <c r="D7" s="219" t="s">
        <v>42</v>
      </c>
      <c r="E7" s="219" t="s">
        <v>451</v>
      </c>
      <c r="F7" s="220" t="s">
        <v>593</v>
      </c>
      <c r="G7" s="221" t="s">
        <v>594</v>
      </c>
      <c r="H7" s="556" t="s">
        <v>595</v>
      </c>
    </row>
    <row r="8" spans="1:8" ht="15.6" customHeight="1">
      <c r="A8" s="222">
        <v>1</v>
      </c>
      <c r="B8" s="223">
        <v>2</v>
      </c>
      <c r="C8" s="223">
        <v>3</v>
      </c>
      <c r="D8" s="223">
        <v>4</v>
      </c>
      <c r="E8" s="223">
        <v>5</v>
      </c>
      <c r="F8" s="222">
        <v>6</v>
      </c>
      <c r="G8" s="224">
        <v>7</v>
      </c>
      <c r="H8" s="557">
        <v>8</v>
      </c>
    </row>
    <row r="9" spans="1:8" ht="21.6" customHeight="1">
      <c r="A9" s="473">
        <v>1</v>
      </c>
      <c r="B9" s="443">
        <v>630</v>
      </c>
      <c r="C9" s="443">
        <v>63001</v>
      </c>
      <c r="D9" s="443">
        <v>2360</v>
      </c>
      <c r="E9" s="444" t="s">
        <v>452</v>
      </c>
      <c r="F9" s="445">
        <v>0</v>
      </c>
      <c r="G9" s="446">
        <v>40000</v>
      </c>
      <c r="H9" s="558">
        <v>32000</v>
      </c>
    </row>
    <row r="10" spans="1:8" ht="18.600000000000001" customHeight="1">
      <c r="A10" s="473">
        <v>2</v>
      </c>
      <c r="B10" s="443">
        <v>630</v>
      </c>
      <c r="C10" s="443">
        <v>63001</v>
      </c>
      <c r="D10" s="443">
        <v>2820</v>
      </c>
      <c r="E10" s="444" t="s">
        <v>452</v>
      </c>
      <c r="F10" s="445">
        <v>40000</v>
      </c>
      <c r="G10" s="446">
        <v>0</v>
      </c>
      <c r="H10" s="559">
        <f>G10</f>
        <v>0</v>
      </c>
    </row>
    <row r="11" spans="1:8" ht="52.9" customHeight="1">
      <c r="A11" s="473">
        <v>3</v>
      </c>
      <c r="B11" s="443">
        <v>801</v>
      </c>
      <c r="C11" s="443">
        <v>80110</v>
      </c>
      <c r="D11" s="443">
        <v>2820</v>
      </c>
      <c r="E11" s="447" t="s">
        <v>667</v>
      </c>
      <c r="F11" s="445">
        <v>0</v>
      </c>
      <c r="G11" s="446">
        <v>10044.01</v>
      </c>
      <c r="H11" s="559">
        <v>0</v>
      </c>
    </row>
    <row r="12" spans="1:8" ht="24" customHeight="1">
      <c r="A12" s="473">
        <v>4</v>
      </c>
      <c r="B12" s="443">
        <v>801</v>
      </c>
      <c r="C12" s="443">
        <v>80113</v>
      </c>
      <c r="D12" s="443">
        <v>2360</v>
      </c>
      <c r="E12" s="447" t="s">
        <v>261</v>
      </c>
      <c r="F12" s="445">
        <v>0</v>
      </c>
      <c r="G12" s="446">
        <v>26000</v>
      </c>
      <c r="H12" s="559">
        <v>16000</v>
      </c>
    </row>
    <row r="13" spans="1:8" ht="19.899999999999999" customHeight="1">
      <c r="A13" s="473">
        <v>5</v>
      </c>
      <c r="B13" s="443">
        <v>801</v>
      </c>
      <c r="C13" s="443">
        <v>80113</v>
      </c>
      <c r="D13" s="443">
        <v>2820</v>
      </c>
      <c r="E13" s="447" t="s">
        <v>261</v>
      </c>
      <c r="F13" s="445">
        <v>26000</v>
      </c>
      <c r="G13" s="446">
        <v>0</v>
      </c>
      <c r="H13" s="559">
        <f t="shared" ref="H13:H32" si="0">G13</f>
        <v>0</v>
      </c>
    </row>
    <row r="14" spans="1:8" ht="32.450000000000003" customHeight="1">
      <c r="A14" s="473">
        <v>6</v>
      </c>
      <c r="B14" s="443">
        <v>851</v>
      </c>
      <c r="C14" s="443">
        <v>85153</v>
      </c>
      <c r="D14" s="443">
        <v>2360</v>
      </c>
      <c r="E14" s="447" t="s">
        <v>465</v>
      </c>
      <c r="F14" s="445">
        <v>0</v>
      </c>
      <c r="G14" s="446">
        <v>45000</v>
      </c>
      <c r="H14" s="559">
        <v>26000</v>
      </c>
    </row>
    <row r="15" spans="1:8" ht="42" customHeight="1">
      <c r="A15" s="473">
        <v>7</v>
      </c>
      <c r="B15" s="443">
        <v>851</v>
      </c>
      <c r="C15" s="443">
        <v>85153</v>
      </c>
      <c r="D15" s="443">
        <v>2830</v>
      </c>
      <c r="E15" s="447" t="s">
        <v>465</v>
      </c>
      <c r="F15" s="445">
        <v>45000</v>
      </c>
      <c r="G15" s="446">
        <v>0</v>
      </c>
      <c r="H15" s="559">
        <v>0</v>
      </c>
    </row>
    <row r="16" spans="1:8" ht="31.9" customHeight="1">
      <c r="A16" s="473">
        <v>8</v>
      </c>
      <c r="B16" s="443">
        <v>851</v>
      </c>
      <c r="C16" s="443">
        <v>85154</v>
      </c>
      <c r="D16" s="443">
        <v>2820</v>
      </c>
      <c r="E16" s="448" t="s">
        <v>453</v>
      </c>
      <c r="F16" s="445">
        <v>273000</v>
      </c>
      <c r="G16" s="446">
        <v>273000</v>
      </c>
      <c r="H16" s="559">
        <v>113750</v>
      </c>
    </row>
    <row r="17" spans="1:12" ht="31.9" customHeight="1">
      <c r="A17" s="473">
        <v>9</v>
      </c>
      <c r="B17" s="443">
        <v>851</v>
      </c>
      <c r="C17" s="443">
        <v>85154</v>
      </c>
      <c r="D17" s="443">
        <v>2360</v>
      </c>
      <c r="E17" s="448" t="s">
        <v>265</v>
      </c>
      <c r="F17" s="445">
        <v>0</v>
      </c>
      <c r="G17" s="446">
        <v>102027</v>
      </c>
      <c r="H17" s="559">
        <v>78000</v>
      </c>
    </row>
    <row r="18" spans="1:12" ht="28.15" customHeight="1">
      <c r="A18" s="473">
        <v>10</v>
      </c>
      <c r="B18" s="443">
        <v>851</v>
      </c>
      <c r="C18" s="443">
        <v>85154</v>
      </c>
      <c r="D18" s="443">
        <v>2830</v>
      </c>
      <c r="E18" s="448" t="s">
        <v>265</v>
      </c>
      <c r="F18" s="445">
        <v>72027</v>
      </c>
      <c r="G18" s="446">
        <v>0</v>
      </c>
      <c r="H18" s="559">
        <f t="shared" si="0"/>
        <v>0</v>
      </c>
    </row>
    <row r="19" spans="1:12" ht="72.599999999999994" customHeight="1">
      <c r="A19" s="473">
        <v>11</v>
      </c>
      <c r="B19" s="443">
        <v>851</v>
      </c>
      <c r="C19" s="443">
        <v>85195</v>
      </c>
      <c r="D19" s="443">
        <v>2360</v>
      </c>
      <c r="E19" s="448" t="s">
        <v>494</v>
      </c>
      <c r="F19" s="445">
        <v>0</v>
      </c>
      <c r="G19" s="446">
        <v>20000</v>
      </c>
      <c r="H19" s="559">
        <v>20000</v>
      </c>
    </row>
    <row r="20" spans="1:12" ht="75.599999999999994" customHeight="1">
      <c r="A20" s="473">
        <v>12</v>
      </c>
      <c r="B20" s="443">
        <v>851</v>
      </c>
      <c r="C20" s="443">
        <v>85195</v>
      </c>
      <c r="D20" s="443">
        <v>2830</v>
      </c>
      <c r="E20" s="448" t="s">
        <v>494</v>
      </c>
      <c r="F20" s="445">
        <v>20000</v>
      </c>
      <c r="G20" s="446">
        <v>0</v>
      </c>
      <c r="H20" s="559">
        <v>0</v>
      </c>
      <c r="I20" s="218"/>
      <c r="J20" s="218"/>
      <c r="K20" s="218"/>
      <c r="L20" s="218"/>
    </row>
    <row r="21" spans="1:12" ht="40.15" customHeight="1">
      <c r="A21" s="473">
        <v>13</v>
      </c>
      <c r="B21" s="443">
        <v>852</v>
      </c>
      <c r="C21" s="443">
        <v>85203</v>
      </c>
      <c r="D21" s="443">
        <v>2360</v>
      </c>
      <c r="E21" s="449" t="s">
        <v>454</v>
      </c>
      <c r="F21" s="445">
        <v>319167</v>
      </c>
      <c r="G21" s="446">
        <v>456480</v>
      </c>
      <c r="H21" s="559">
        <v>231480</v>
      </c>
      <c r="J21" s="335"/>
    </row>
    <row r="22" spans="1:12" ht="40.15" customHeight="1">
      <c r="A22" s="473">
        <v>14</v>
      </c>
      <c r="B22" s="443">
        <v>852</v>
      </c>
      <c r="C22" s="443">
        <v>85228</v>
      </c>
      <c r="D22" s="443">
        <v>2360</v>
      </c>
      <c r="E22" s="449" t="s">
        <v>596</v>
      </c>
      <c r="F22" s="445">
        <v>1150000</v>
      </c>
      <c r="G22" s="446">
        <v>1305000</v>
      </c>
      <c r="H22" s="559">
        <v>627855.18000000005</v>
      </c>
      <c r="J22" s="335"/>
    </row>
    <row r="23" spans="1:12">
      <c r="A23" s="473">
        <v>15</v>
      </c>
      <c r="B23" s="443">
        <v>852</v>
      </c>
      <c r="C23" s="443">
        <v>85295</v>
      </c>
      <c r="D23" s="443">
        <v>2360</v>
      </c>
      <c r="E23" s="447" t="s">
        <v>455</v>
      </c>
      <c r="F23" s="445">
        <v>100000</v>
      </c>
      <c r="G23" s="446">
        <v>100000</v>
      </c>
      <c r="H23" s="559">
        <v>50000</v>
      </c>
    </row>
    <row r="24" spans="1:12" ht="22.5">
      <c r="A24" s="473">
        <v>16</v>
      </c>
      <c r="B24" s="443">
        <v>852</v>
      </c>
      <c r="C24" s="443">
        <v>85295</v>
      </c>
      <c r="D24" s="443">
        <v>2360</v>
      </c>
      <c r="E24" s="447" t="s">
        <v>456</v>
      </c>
      <c r="F24" s="445">
        <v>0</v>
      </c>
      <c r="G24" s="446">
        <v>40000</v>
      </c>
      <c r="H24" s="559">
        <v>20000</v>
      </c>
    </row>
    <row r="25" spans="1:12" ht="35.1" customHeight="1">
      <c r="A25" s="473">
        <v>17</v>
      </c>
      <c r="B25" s="443">
        <v>852</v>
      </c>
      <c r="C25" s="443">
        <v>85295</v>
      </c>
      <c r="D25" s="443">
        <v>2830</v>
      </c>
      <c r="E25" s="447" t="s">
        <v>456</v>
      </c>
      <c r="F25" s="445">
        <v>40000</v>
      </c>
      <c r="G25" s="446">
        <v>0</v>
      </c>
      <c r="H25" s="559">
        <f t="shared" si="0"/>
        <v>0</v>
      </c>
    </row>
    <row r="26" spans="1:12" ht="35.1" customHeight="1">
      <c r="A26" s="473">
        <v>18</v>
      </c>
      <c r="B26" s="443">
        <v>852</v>
      </c>
      <c r="C26" s="443">
        <v>85295</v>
      </c>
      <c r="D26" s="443">
        <v>2360</v>
      </c>
      <c r="E26" s="447" t="s">
        <v>597</v>
      </c>
      <c r="F26" s="445">
        <v>0</v>
      </c>
      <c r="G26" s="446">
        <v>144000</v>
      </c>
      <c r="H26" s="559">
        <v>72000</v>
      </c>
    </row>
    <row r="27" spans="1:12" s="417" customFormat="1" ht="35.1" customHeight="1">
      <c r="A27" s="473">
        <v>19</v>
      </c>
      <c r="B27" s="443">
        <v>852</v>
      </c>
      <c r="C27" s="443">
        <v>85295</v>
      </c>
      <c r="D27" s="443">
        <v>2820</v>
      </c>
      <c r="E27" s="447" t="s">
        <v>600</v>
      </c>
      <c r="F27" s="445">
        <v>144000</v>
      </c>
      <c r="G27" s="446">
        <v>0</v>
      </c>
      <c r="H27" s="559">
        <f t="shared" si="0"/>
        <v>0</v>
      </c>
    </row>
    <row r="28" spans="1:12" ht="22.5">
      <c r="A28" s="473">
        <v>20</v>
      </c>
      <c r="B28" s="443">
        <v>900</v>
      </c>
      <c r="C28" s="443">
        <v>90013</v>
      </c>
      <c r="D28" s="443">
        <v>2360</v>
      </c>
      <c r="E28" s="447" t="s">
        <v>457</v>
      </c>
      <c r="F28" s="445">
        <v>460000</v>
      </c>
      <c r="G28" s="446">
        <v>500000</v>
      </c>
      <c r="H28" s="559">
        <v>240500</v>
      </c>
    </row>
    <row r="29" spans="1:12" ht="45" customHeight="1">
      <c r="A29" s="473">
        <v>21</v>
      </c>
      <c r="B29" s="443">
        <v>900</v>
      </c>
      <c r="C29" s="443">
        <v>90019</v>
      </c>
      <c r="D29" s="443">
        <v>2820</v>
      </c>
      <c r="E29" s="447" t="s">
        <v>545</v>
      </c>
      <c r="F29" s="445">
        <v>40000</v>
      </c>
      <c r="G29" s="446">
        <v>42000</v>
      </c>
      <c r="H29" s="559">
        <v>31000</v>
      </c>
    </row>
    <row r="30" spans="1:12" ht="43.15" customHeight="1">
      <c r="A30" s="473">
        <v>22</v>
      </c>
      <c r="B30" s="443">
        <v>921</v>
      </c>
      <c r="C30" s="443">
        <v>92195</v>
      </c>
      <c r="D30" s="443">
        <v>2800</v>
      </c>
      <c r="E30" s="447" t="s">
        <v>598</v>
      </c>
      <c r="F30" s="445">
        <v>0</v>
      </c>
      <c r="G30" s="446">
        <v>20000</v>
      </c>
      <c r="H30" s="559">
        <f t="shared" si="0"/>
        <v>20000</v>
      </c>
    </row>
    <row r="31" spans="1:12" ht="43.9" customHeight="1">
      <c r="A31" s="473">
        <v>23</v>
      </c>
      <c r="B31" s="443">
        <v>921</v>
      </c>
      <c r="C31" s="443">
        <v>92195</v>
      </c>
      <c r="D31" s="443">
        <v>2360</v>
      </c>
      <c r="E31" s="447" t="s">
        <v>458</v>
      </c>
      <c r="F31" s="445">
        <v>0</v>
      </c>
      <c r="G31" s="446">
        <v>21000</v>
      </c>
      <c r="H31" s="559">
        <v>18000</v>
      </c>
    </row>
    <row r="32" spans="1:12" ht="48" customHeight="1">
      <c r="A32" s="473">
        <v>24</v>
      </c>
      <c r="B32" s="443">
        <v>921</v>
      </c>
      <c r="C32" s="443">
        <v>92195</v>
      </c>
      <c r="D32" s="443">
        <v>2830</v>
      </c>
      <c r="E32" s="447" t="s">
        <v>458</v>
      </c>
      <c r="F32" s="445">
        <v>21000</v>
      </c>
      <c r="G32" s="446">
        <v>0</v>
      </c>
      <c r="H32" s="559">
        <f t="shared" si="0"/>
        <v>0</v>
      </c>
    </row>
    <row r="33" spans="1:8" ht="82.15" customHeight="1">
      <c r="A33" s="473">
        <v>25</v>
      </c>
      <c r="B33" s="443">
        <v>926</v>
      </c>
      <c r="C33" s="443">
        <v>92605</v>
      </c>
      <c r="D33" s="443">
        <v>2360</v>
      </c>
      <c r="E33" s="447" t="s">
        <v>466</v>
      </c>
      <c r="F33" s="445">
        <v>0</v>
      </c>
      <c r="G33" s="446">
        <v>234000</v>
      </c>
      <c r="H33" s="559">
        <v>190000</v>
      </c>
    </row>
    <row r="34" spans="1:8" ht="48" customHeight="1">
      <c r="A34" s="473">
        <v>26</v>
      </c>
      <c r="B34" s="443">
        <v>926</v>
      </c>
      <c r="C34" s="443">
        <v>92605</v>
      </c>
      <c r="D34" s="443">
        <v>2820</v>
      </c>
      <c r="E34" s="447" t="s">
        <v>599</v>
      </c>
      <c r="F34" s="593">
        <v>0</v>
      </c>
      <c r="G34" s="594">
        <v>200000</v>
      </c>
      <c r="H34" s="595">
        <v>128000</v>
      </c>
    </row>
    <row r="35" spans="1:8" ht="84.6" customHeight="1">
      <c r="A35" s="473">
        <v>27</v>
      </c>
      <c r="B35" s="443">
        <v>926</v>
      </c>
      <c r="C35" s="443">
        <v>92605</v>
      </c>
      <c r="D35" s="443">
        <v>2830</v>
      </c>
      <c r="E35" s="592" t="s">
        <v>466</v>
      </c>
      <c r="F35" s="597">
        <v>434000</v>
      </c>
      <c r="G35" s="597">
        <v>0</v>
      </c>
      <c r="H35" s="559">
        <v>0</v>
      </c>
    </row>
    <row r="36" spans="1:8" ht="22.9" customHeight="1">
      <c r="A36" s="734" t="s">
        <v>459</v>
      </c>
      <c r="B36" s="734"/>
      <c r="C36" s="734"/>
      <c r="D36" s="734"/>
      <c r="E36" s="734"/>
      <c r="F36" s="596">
        <f>SUM(F9:F35)</f>
        <v>3184194</v>
      </c>
      <c r="G36" s="596">
        <f t="shared" ref="G36:H36" si="1">SUM(G9:G35)</f>
        <v>3578551.01</v>
      </c>
      <c r="H36" s="596">
        <f t="shared" si="1"/>
        <v>1914585.1800000002</v>
      </c>
    </row>
    <row r="38" spans="1:8">
      <c r="G38" s="336"/>
      <c r="H38" s="560"/>
    </row>
    <row r="40" spans="1:8">
      <c r="H40" s="560"/>
    </row>
  </sheetData>
  <mergeCells count="2">
    <mergeCell ref="A3:H3"/>
    <mergeCell ref="A36:E36"/>
  </mergeCells>
  <pageMargins left="0.9055118110236221" right="0.51181102362204722" top="0.35433070866141736" bottom="0.35433070866141736" header="0.31496062992125984" footer="0.31496062992125984"/>
  <pageSetup paperSize="9" orientation="portrait" r:id="rId1"/>
  <headerFooter>
    <oddFooter>Strona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dimension ref="A2:H18"/>
  <sheetViews>
    <sheetView workbookViewId="0">
      <selection activeCell="E8" sqref="E8"/>
    </sheetView>
  </sheetViews>
  <sheetFormatPr defaultRowHeight="12.75"/>
  <cols>
    <col min="1" max="1" width="4.42578125" bestFit="1" customWidth="1"/>
    <col min="2" max="2" width="8.5703125" bestFit="1" customWidth="1"/>
    <col min="3" max="3" width="14" bestFit="1" customWidth="1"/>
    <col min="4" max="4" width="9.85546875" customWidth="1"/>
    <col min="5" max="5" width="29.85546875" customWidth="1"/>
    <col min="6" max="6" width="21.7109375" customWidth="1"/>
    <col min="7" max="7" width="23.42578125" style="541" customWidth="1"/>
    <col min="8" max="8" width="19.140625" style="541" customWidth="1"/>
    <col min="257" max="257" width="8.28515625" customWidth="1"/>
    <col min="258" max="258" width="13" customWidth="1"/>
    <col min="259" max="259" width="14.7109375" customWidth="1"/>
    <col min="260" max="260" width="9.85546875" customWidth="1"/>
    <col min="261" max="261" width="68.28515625" customWidth="1"/>
    <col min="262" max="262" width="25.7109375" customWidth="1"/>
    <col min="513" max="513" width="8.28515625" customWidth="1"/>
    <col min="514" max="514" width="13" customWidth="1"/>
    <col min="515" max="515" width="14.7109375" customWidth="1"/>
    <col min="516" max="516" width="9.85546875" customWidth="1"/>
    <col min="517" max="517" width="68.28515625" customWidth="1"/>
    <col min="518" max="518" width="25.7109375" customWidth="1"/>
    <col min="769" max="769" width="8.28515625" customWidth="1"/>
    <col min="770" max="770" width="13" customWidth="1"/>
    <col min="771" max="771" width="14.7109375" customWidth="1"/>
    <col min="772" max="772" width="9.85546875" customWidth="1"/>
    <col min="773" max="773" width="68.28515625" customWidth="1"/>
    <col min="774" max="774" width="25.7109375" customWidth="1"/>
    <col min="1025" max="1025" width="8.28515625" customWidth="1"/>
    <col min="1026" max="1026" width="13" customWidth="1"/>
    <col min="1027" max="1027" width="14.7109375" customWidth="1"/>
    <col min="1028" max="1028" width="9.85546875" customWidth="1"/>
    <col min="1029" max="1029" width="68.28515625" customWidth="1"/>
    <col min="1030" max="1030" width="25.7109375" customWidth="1"/>
    <col min="1281" max="1281" width="8.28515625" customWidth="1"/>
    <col min="1282" max="1282" width="13" customWidth="1"/>
    <col min="1283" max="1283" width="14.7109375" customWidth="1"/>
    <col min="1284" max="1284" width="9.85546875" customWidth="1"/>
    <col min="1285" max="1285" width="68.28515625" customWidth="1"/>
    <col min="1286" max="1286" width="25.7109375" customWidth="1"/>
    <col min="1537" max="1537" width="8.28515625" customWidth="1"/>
    <col min="1538" max="1538" width="13" customWidth="1"/>
    <col min="1539" max="1539" width="14.7109375" customWidth="1"/>
    <col min="1540" max="1540" width="9.85546875" customWidth="1"/>
    <col min="1541" max="1541" width="68.28515625" customWidth="1"/>
    <col min="1542" max="1542" width="25.7109375" customWidth="1"/>
    <col min="1793" max="1793" width="8.28515625" customWidth="1"/>
    <col min="1794" max="1794" width="13" customWidth="1"/>
    <col min="1795" max="1795" width="14.7109375" customWidth="1"/>
    <col min="1796" max="1796" width="9.85546875" customWidth="1"/>
    <col min="1797" max="1797" width="68.28515625" customWidth="1"/>
    <col min="1798" max="1798" width="25.7109375" customWidth="1"/>
    <col min="2049" max="2049" width="8.28515625" customWidth="1"/>
    <col min="2050" max="2050" width="13" customWidth="1"/>
    <col min="2051" max="2051" width="14.7109375" customWidth="1"/>
    <col min="2052" max="2052" width="9.85546875" customWidth="1"/>
    <col min="2053" max="2053" width="68.28515625" customWidth="1"/>
    <col min="2054" max="2054" width="25.7109375" customWidth="1"/>
    <col min="2305" max="2305" width="8.28515625" customWidth="1"/>
    <col min="2306" max="2306" width="13" customWidth="1"/>
    <col min="2307" max="2307" width="14.7109375" customWidth="1"/>
    <col min="2308" max="2308" width="9.85546875" customWidth="1"/>
    <col min="2309" max="2309" width="68.28515625" customWidth="1"/>
    <col min="2310" max="2310" width="25.7109375" customWidth="1"/>
    <col min="2561" max="2561" width="8.28515625" customWidth="1"/>
    <col min="2562" max="2562" width="13" customWidth="1"/>
    <col min="2563" max="2563" width="14.7109375" customWidth="1"/>
    <col min="2564" max="2564" width="9.85546875" customWidth="1"/>
    <col min="2565" max="2565" width="68.28515625" customWidth="1"/>
    <col min="2566" max="2566" width="25.7109375" customWidth="1"/>
    <col min="2817" max="2817" width="8.28515625" customWidth="1"/>
    <col min="2818" max="2818" width="13" customWidth="1"/>
    <col min="2819" max="2819" width="14.7109375" customWidth="1"/>
    <col min="2820" max="2820" width="9.85546875" customWidth="1"/>
    <col min="2821" max="2821" width="68.28515625" customWidth="1"/>
    <col min="2822" max="2822" width="25.7109375" customWidth="1"/>
    <col min="3073" max="3073" width="8.28515625" customWidth="1"/>
    <col min="3074" max="3074" width="13" customWidth="1"/>
    <col min="3075" max="3075" width="14.7109375" customWidth="1"/>
    <col min="3076" max="3076" width="9.85546875" customWidth="1"/>
    <col min="3077" max="3077" width="68.28515625" customWidth="1"/>
    <col min="3078" max="3078" width="25.7109375" customWidth="1"/>
    <col min="3329" max="3329" width="8.28515625" customWidth="1"/>
    <col min="3330" max="3330" width="13" customWidth="1"/>
    <col min="3331" max="3331" width="14.7109375" customWidth="1"/>
    <col min="3332" max="3332" width="9.85546875" customWidth="1"/>
    <col min="3333" max="3333" width="68.28515625" customWidth="1"/>
    <col min="3334" max="3334" width="25.7109375" customWidth="1"/>
    <col min="3585" max="3585" width="8.28515625" customWidth="1"/>
    <col min="3586" max="3586" width="13" customWidth="1"/>
    <col min="3587" max="3587" width="14.7109375" customWidth="1"/>
    <col min="3588" max="3588" width="9.85546875" customWidth="1"/>
    <col min="3589" max="3589" width="68.28515625" customWidth="1"/>
    <col min="3590" max="3590" width="25.7109375" customWidth="1"/>
    <col min="3841" max="3841" width="8.28515625" customWidth="1"/>
    <col min="3842" max="3842" width="13" customWidth="1"/>
    <col min="3843" max="3843" width="14.7109375" customWidth="1"/>
    <col min="3844" max="3844" width="9.85546875" customWidth="1"/>
    <col min="3845" max="3845" width="68.28515625" customWidth="1"/>
    <col min="3846" max="3846" width="25.7109375" customWidth="1"/>
    <col min="4097" max="4097" width="8.28515625" customWidth="1"/>
    <col min="4098" max="4098" width="13" customWidth="1"/>
    <col min="4099" max="4099" width="14.7109375" customWidth="1"/>
    <col min="4100" max="4100" width="9.85546875" customWidth="1"/>
    <col min="4101" max="4101" width="68.28515625" customWidth="1"/>
    <col min="4102" max="4102" width="25.7109375" customWidth="1"/>
    <col min="4353" max="4353" width="8.28515625" customWidth="1"/>
    <col min="4354" max="4354" width="13" customWidth="1"/>
    <col min="4355" max="4355" width="14.7109375" customWidth="1"/>
    <col min="4356" max="4356" width="9.85546875" customWidth="1"/>
    <col min="4357" max="4357" width="68.28515625" customWidth="1"/>
    <col min="4358" max="4358" width="25.7109375" customWidth="1"/>
    <col min="4609" max="4609" width="8.28515625" customWidth="1"/>
    <col min="4610" max="4610" width="13" customWidth="1"/>
    <col min="4611" max="4611" width="14.7109375" customWidth="1"/>
    <col min="4612" max="4612" width="9.85546875" customWidth="1"/>
    <col min="4613" max="4613" width="68.28515625" customWidth="1"/>
    <col min="4614" max="4614" width="25.7109375" customWidth="1"/>
    <col min="4865" max="4865" width="8.28515625" customWidth="1"/>
    <col min="4866" max="4866" width="13" customWidth="1"/>
    <col min="4867" max="4867" width="14.7109375" customWidth="1"/>
    <col min="4868" max="4868" width="9.85546875" customWidth="1"/>
    <col min="4869" max="4869" width="68.28515625" customWidth="1"/>
    <col min="4870" max="4870" width="25.7109375" customWidth="1"/>
    <col min="5121" max="5121" width="8.28515625" customWidth="1"/>
    <col min="5122" max="5122" width="13" customWidth="1"/>
    <col min="5123" max="5123" width="14.7109375" customWidth="1"/>
    <col min="5124" max="5124" width="9.85546875" customWidth="1"/>
    <col min="5125" max="5125" width="68.28515625" customWidth="1"/>
    <col min="5126" max="5126" width="25.7109375" customWidth="1"/>
    <col min="5377" max="5377" width="8.28515625" customWidth="1"/>
    <col min="5378" max="5378" width="13" customWidth="1"/>
    <col min="5379" max="5379" width="14.7109375" customWidth="1"/>
    <col min="5380" max="5380" width="9.85546875" customWidth="1"/>
    <col min="5381" max="5381" width="68.28515625" customWidth="1"/>
    <col min="5382" max="5382" width="25.7109375" customWidth="1"/>
    <col min="5633" max="5633" width="8.28515625" customWidth="1"/>
    <col min="5634" max="5634" width="13" customWidth="1"/>
    <col min="5635" max="5635" width="14.7109375" customWidth="1"/>
    <col min="5636" max="5636" width="9.85546875" customWidth="1"/>
    <col min="5637" max="5637" width="68.28515625" customWidth="1"/>
    <col min="5638" max="5638" width="25.7109375" customWidth="1"/>
    <col min="5889" max="5889" width="8.28515625" customWidth="1"/>
    <col min="5890" max="5890" width="13" customWidth="1"/>
    <col min="5891" max="5891" width="14.7109375" customWidth="1"/>
    <col min="5892" max="5892" width="9.85546875" customWidth="1"/>
    <col min="5893" max="5893" width="68.28515625" customWidth="1"/>
    <col min="5894" max="5894" width="25.7109375" customWidth="1"/>
    <col min="6145" max="6145" width="8.28515625" customWidth="1"/>
    <col min="6146" max="6146" width="13" customWidth="1"/>
    <col min="6147" max="6147" width="14.7109375" customWidth="1"/>
    <col min="6148" max="6148" width="9.85546875" customWidth="1"/>
    <col min="6149" max="6149" width="68.28515625" customWidth="1"/>
    <col min="6150" max="6150" width="25.7109375" customWidth="1"/>
    <col min="6401" max="6401" width="8.28515625" customWidth="1"/>
    <col min="6402" max="6402" width="13" customWidth="1"/>
    <col min="6403" max="6403" width="14.7109375" customWidth="1"/>
    <col min="6404" max="6404" width="9.85546875" customWidth="1"/>
    <col min="6405" max="6405" width="68.28515625" customWidth="1"/>
    <col min="6406" max="6406" width="25.7109375" customWidth="1"/>
    <col min="6657" max="6657" width="8.28515625" customWidth="1"/>
    <col min="6658" max="6658" width="13" customWidth="1"/>
    <col min="6659" max="6659" width="14.7109375" customWidth="1"/>
    <col min="6660" max="6660" width="9.85546875" customWidth="1"/>
    <col min="6661" max="6661" width="68.28515625" customWidth="1"/>
    <col min="6662" max="6662" width="25.7109375" customWidth="1"/>
    <col min="6913" max="6913" width="8.28515625" customWidth="1"/>
    <col min="6914" max="6914" width="13" customWidth="1"/>
    <col min="6915" max="6915" width="14.7109375" customWidth="1"/>
    <col min="6916" max="6916" width="9.85546875" customWidth="1"/>
    <col min="6917" max="6917" width="68.28515625" customWidth="1"/>
    <col min="6918" max="6918" width="25.7109375" customWidth="1"/>
    <col min="7169" max="7169" width="8.28515625" customWidth="1"/>
    <col min="7170" max="7170" width="13" customWidth="1"/>
    <col min="7171" max="7171" width="14.7109375" customWidth="1"/>
    <col min="7172" max="7172" width="9.85546875" customWidth="1"/>
    <col min="7173" max="7173" width="68.28515625" customWidth="1"/>
    <col min="7174" max="7174" width="25.7109375" customWidth="1"/>
    <col min="7425" max="7425" width="8.28515625" customWidth="1"/>
    <col min="7426" max="7426" width="13" customWidth="1"/>
    <col min="7427" max="7427" width="14.7109375" customWidth="1"/>
    <col min="7428" max="7428" width="9.85546875" customWidth="1"/>
    <col min="7429" max="7429" width="68.28515625" customWidth="1"/>
    <col min="7430" max="7430" width="25.7109375" customWidth="1"/>
    <col min="7681" max="7681" width="8.28515625" customWidth="1"/>
    <col min="7682" max="7682" width="13" customWidth="1"/>
    <col min="7683" max="7683" width="14.7109375" customWidth="1"/>
    <col min="7684" max="7684" width="9.85546875" customWidth="1"/>
    <col min="7685" max="7685" width="68.28515625" customWidth="1"/>
    <col min="7686" max="7686" width="25.7109375" customWidth="1"/>
    <col min="7937" max="7937" width="8.28515625" customWidth="1"/>
    <col min="7938" max="7938" width="13" customWidth="1"/>
    <col min="7939" max="7939" width="14.7109375" customWidth="1"/>
    <col min="7940" max="7940" width="9.85546875" customWidth="1"/>
    <col min="7941" max="7941" width="68.28515625" customWidth="1"/>
    <col min="7942" max="7942" width="25.7109375" customWidth="1"/>
    <col min="8193" max="8193" width="8.28515625" customWidth="1"/>
    <col min="8194" max="8194" width="13" customWidth="1"/>
    <col min="8195" max="8195" width="14.7109375" customWidth="1"/>
    <col min="8196" max="8196" width="9.85546875" customWidth="1"/>
    <col min="8197" max="8197" width="68.28515625" customWidth="1"/>
    <col min="8198" max="8198" width="25.7109375" customWidth="1"/>
    <col min="8449" max="8449" width="8.28515625" customWidth="1"/>
    <col min="8450" max="8450" width="13" customWidth="1"/>
    <col min="8451" max="8451" width="14.7109375" customWidth="1"/>
    <col min="8452" max="8452" width="9.85546875" customWidth="1"/>
    <col min="8453" max="8453" width="68.28515625" customWidth="1"/>
    <col min="8454" max="8454" width="25.7109375" customWidth="1"/>
    <col min="8705" max="8705" width="8.28515625" customWidth="1"/>
    <col min="8706" max="8706" width="13" customWidth="1"/>
    <col min="8707" max="8707" width="14.7109375" customWidth="1"/>
    <col min="8708" max="8708" width="9.85546875" customWidth="1"/>
    <col min="8709" max="8709" width="68.28515625" customWidth="1"/>
    <col min="8710" max="8710" width="25.7109375" customWidth="1"/>
    <col min="8961" max="8961" width="8.28515625" customWidth="1"/>
    <col min="8962" max="8962" width="13" customWidth="1"/>
    <col min="8963" max="8963" width="14.7109375" customWidth="1"/>
    <col min="8964" max="8964" width="9.85546875" customWidth="1"/>
    <col min="8965" max="8965" width="68.28515625" customWidth="1"/>
    <col min="8966" max="8966" width="25.7109375" customWidth="1"/>
    <col min="9217" max="9217" width="8.28515625" customWidth="1"/>
    <col min="9218" max="9218" width="13" customWidth="1"/>
    <col min="9219" max="9219" width="14.7109375" customWidth="1"/>
    <col min="9220" max="9220" width="9.85546875" customWidth="1"/>
    <col min="9221" max="9221" width="68.28515625" customWidth="1"/>
    <col min="9222" max="9222" width="25.7109375" customWidth="1"/>
    <col min="9473" max="9473" width="8.28515625" customWidth="1"/>
    <col min="9474" max="9474" width="13" customWidth="1"/>
    <col min="9475" max="9475" width="14.7109375" customWidth="1"/>
    <col min="9476" max="9476" width="9.85546875" customWidth="1"/>
    <col min="9477" max="9477" width="68.28515625" customWidth="1"/>
    <col min="9478" max="9478" width="25.7109375" customWidth="1"/>
    <col min="9729" max="9729" width="8.28515625" customWidth="1"/>
    <col min="9730" max="9730" width="13" customWidth="1"/>
    <col min="9731" max="9731" width="14.7109375" customWidth="1"/>
    <col min="9732" max="9732" width="9.85546875" customWidth="1"/>
    <col min="9733" max="9733" width="68.28515625" customWidth="1"/>
    <col min="9734" max="9734" width="25.7109375" customWidth="1"/>
    <col min="9985" max="9985" width="8.28515625" customWidth="1"/>
    <col min="9986" max="9986" width="13" customWidth="1"/>
    <col min="9987" max="9987" width="14.7109375" customWidth="1"/>
    <col min="9988" max="9988" width="9.85546875" customWidth="1"/>
    <col min="9989" max="9989" width="68.28515625" customWidth="1"/>
    <col min="9990" max="9990" width="25.7109375" customWidth="1"/>
    <col min="10241" max="10241" width="8.28515625" customWidth="1"/>
    <col min="10242" max="10242" width="13" customWidth="1"/>
    <col min="10243" max="10243" width="14.7109375" customWidth="1"/>
    <col min="10244" max="10244" width="9.85546875" customWidth="1"/>
    <col min="10245" max="10245" width="68.28515625" customWidth="1"/>
    <col min="10246" max="10246" width="25.7109375" customWidth="1"/>
    <col min="10497" max="10497" width="8.28515625" customWidth="1"/>
    <col min="10498" max="10498" width="13" customWidth="1"/>
    <col min="10499" max="10499" width="14.7109375" customWidth="1"/>
    <col min="10500" max="10500" width="9.85546875" customWidth="1"/>
    <col min="10501" max="10501" width="68.28515625" customWidth="1"/>
    <col min="10502" max="10502" width="25.7109375" customWidth="1"/>
    <col min="10753" max="10753" width="8.28515625" customWidth="1"/>
    <col min="10754" max="10754" width="13" customWidth="1"/>
    <col min="10755" max="10755" width="14.7109375" customWidth="1"/>
    <col min="10756" max="10756" width="9.85546875" customWidth="1"/>
    <col min="10757" max="10757" width="68.28515625" customWidth="1"/>
    <col min="10758" max="10758" width="25.7109375" customWidth="1"/>
    <col min="11009" max="11009" width="8.28515625" customWidth="1"/>
    <col min="11010" max="11010" width="13" customWidth="1"/>
    <col min="11011" max="11011" width="14.7109375" customWidth="1"/>
    <col min="11012" max="11012" width="9.85546875" customWidth="1"/>
    <col min="11013" max="11013" width="68.28515625" customWidth="1"/>
    <col min="11014" max="11014" width="25.7109375" customWidth="1"/>
    <col min="11265" max="11265" width="8.28515625" customWidth="1"/>
    <col min="11266" max="11266" width="13" customWidth="1"/>
    <col min="11267" max="11267" width="14.7109375" customWidth="1"/>
    <col min="11268" max="11268" width="9.85546875" customWidth="1"/>
    <col min="11269" max="11269" width="68.28515625" customWidth="1"/>
    <col min="11270" max="11270" width="25.7109375" customWidth="1"/>
    <col min="11521" max="11521" width="8.28515625" customWidth="1"/>
    <col min="11522" max="11522" width="13" customWidth="1"/>
    <col min="11523" max="11523" width="14.7109375" customWidth="1"/>
    <col min="11524" max="11524" width="9.85546875" customWidth="1"/>
    <col min="11525" max="11525" width="68.28515625" customWidth="1"/>
    <col min="11526" max="11526" width="25.7109375" customWidth="1"/>
    <col min="11777" max="11777" width="8.28515625" customWidth="1"/>
    <col min="11778" max="11778" width="13" customWidth="1"/>
    <col min="11779" max="11779" width="14.7109375" customWidth="1"/>
    <col min="11780" max="11780" width="9.85546875" customWidth="1"/>
    <col min="11781" max="11781" width="68.28515625" customWidth="1"/>
    <col min="11782" max="11782" width="25.7109375" customWidth="1"/>
    <col min="12033" max="12033" width="8.28515625" customWidth="1"/>
    <col min="12034" max="12034" width="13" customWidth="1"/>
    <col min="12035" max="12035" width="14.7109375" customWidth="1"/>
    <col min="12036" max="12036" width="9.85546875" customWidth="1"/>
    <col min="12037" max="12037" width="68.28515625" customWidth="1"/>
    <col min="12038" max="12038" width="25.7109375" customWidth="1"/>
    <col min="12289" max="12289" width="8.28515625" customWidth="1"/>
    <col min="12290" max="12290" width="13" customWidth="1"/>
    <col min="12291" max="12291" width="14.7109375" customWidth="1"/>
    <col min="12292" max="12292" width="9.85546875" customWidth="1"/>
    <col min="12293" max="12293" width="68.28515625" customWidth="1"/>
    <col min="12294" max="12294" width="25.7109375" customWidth="1"/>
    <col min="12545" max="12545" width="8.28515625" customWidth="1"/>
    <col min="12546" max="12546" width="13" customWidth="1"/>
    <col min="12547" max="12547" width="14.7109375" customWidth="1"/>
    <col min="12548" max="12548" width="9.85546875" customWidth="1"/>
    <col min="12549" max="12549" width="68.28515625" customWidth="1"/>
    <col min="12550" max="12550" width="25.7109375" customWidth="1"/>
    <col min="12801" max="12801" width="8.28515625" customWidth="1"/>
    <col min="12802" max="12802" width="13" customWidth="1"/>
    <col min="12803" max="12803" width="14.7109375" customWidth="1"/>
    <col min="12804" max="12804" width="9.85546875" customWidth="1"/>
    <col min="12805" max="12805" width="68.28515625" customWidth="1"/>
    <col min="12806" max="12806" width="25.7109375" customWidth="1"/>
    <col min="13057" max="13057" width="8.28515625" customWidth="1"/>
    <col min="13058" max="13058" width="13" customWidth="1"/>
    <col min="13059" max="13059" width="14.7109375" customWidth="1"/>
    <col min="13060" max="13060" width="9.85546875" customWidth="1"/>
    <col min="13061" max="13061" width="68.28515625" customWidth="1"/>
    <col min="13062" max="13062" width="25.7109375" customWidth="1"/>
    <col min="13313" max="13313" width="8.28515625" customWidth="1"/>
    <col min="13314" max="13314" width="13" customWidth="1"/>
    <col min="13315" max="13315" width="14.7109375" customWidth="1"/>
    <col min="13316" max="13316" width="9.85546875" customWidth="1"/>
    <col min="13317" max="13317" width="68.28515625" customWidth="1"/>
    <col min="13318" max="13318" width="25.7109375" customWidth="1"/>
    <col min="13569" max="13569" width="8.28515625" customWidth="1"/>
    <col min="13570" max="13570" width="13" customWidth="1"/>
    <col min="13571" max="13571" width="14.7109375" customWidth="1"/>
    <col min="13572" max="13572" width="9.85546875" customWidth="1"/>
    <col min="13573" max="13573" width="68.28515625" customWidth="1"/>
    <col min="13574" max="13574" width="25.7109375" customWidth="1"/>
    <col min="13825" max="13825" width="8.28515625" customWidth="1"/>
    <col min="13826" max="13826" width="13" customWidth="1"/>
    <col min="13827" max="13827" width="14.7109375" customWidth="1"/>
    <col min="13828" max="13828" width="9.85546875" customWidth="1"/>
    <col min="13829" max="13829" width="68.28515625" customWidth="1"/>
    <col min="13830" max="13830" width="25.7109375" customWidth="1"/>
    <col min="14081" max="14081" width="8.28515625" customWidth="1"/>
    <col min="14082" max="14082" width="13" customWidth="1"/>
    <col min="14083" max="14083" width="14.7109375" customWidth="1"/>
    <col min="14084" max="14084" width="9.85546875" customWidth="1"/>
    <col min="14085" max="14085" width="68.28515625" customWidth="1"/>
    <col min="14086" max="14086" width="25.7109375" customWidth="1"/>
    <col min="14337" max="14337" width="8.28515625" customWidth="1"/>
    <col min="14338" max="14338" width="13" customWidth="1"/>
    <col min="14339" max="14339" width="14.7109375" customWidth="1"/>
    <col min="14340" max="14340" width="9.85546875" customWidth="1"/>
    <col min="14341" max="14341" width="68.28515625" customWidth="1"/>
    <col min="14342" max="14342" width="25.7109375" customWidth="1"/>
    <col min="14593" max="14593" width="8.28515625" customWidth="1"/>
    <col min="14594" max="14594" width="13" customWidth="1"/>
    <col min="14595" max="14595" width="14.7109375" customWidth="1"/>
    <col min="14596" max="14596" width="9.85546875" customWidth="1"/>
    <col min="14597" max="14597" width="68.28515625" customWidth="1"/>
    <col min="14598" max="14598" width="25.7109375" customWidth="1"/>
    <col min="14849" max="14849" width="8.28515625" customWidth="1"/>
    <col min="14850" max="14850" width="13" customWidth="1"/>
    <col min="14851" max="14851" width="14.7109375" customWidth="1"/>
    <col min="14852" max="14852" width="9.85546875" customWidth="1"/>
    <col min="14853" max="14853" width="68.28515625" customWidth="1"/>
    <col min="14854" max="14854" width="25.7109375" customWidth="1"/>
    <col min="15105" max="15105" width="8.28515625" customWidth="1"/>
    <col min="15106" max="15106" width="13" customWidth="1"/>
    <col min="15107" max="15107" width="14.7109375" customWidth="1"/>
    <col min="15108" max="15108" width="9.85546875" customWidth="1"/>
    <col min="15109" max="15109" width="68.28515625" customWidth="1"/>
    <col min="15110" max="15110" width="25.7109375" customWidth="1"/>
    <col min="15361" max="15361" width="8.28515625" customWidth="1"/>
    <col min="15362" max="15362" width="13" customWidth="1"/>
    <col min="15363" max="15363" width="14.7109375" customWidth="1"/>
    <col min="15364" max="15364" width="9.85546875" customWidth="1"/>
    <col min="15365" max="15365" width="68.28515625" customWidth="1"/>
    <col min="15366" max="15366" width="25.7109375" customWidth="1"/>
    <col min="15617" max="15617" width="8.28515625" customWidth="1"/>
    <col min="15618" max="15618" width="13" customWidth="1"/>
    <col min="15619" max="15619" width="14.7109375" customWidth="1"/>
    <col min="15620" max="15620" width="9.85546875" customWidth="1"/>
    <col min="15621" max="15621" width="68.28515625" customWidth="1"/>
    <col min="15622" max="15622" width="25.7109375" customWidth="1"/>
    <col min="15873" max="15873" width="8.28515625" customWidth="1"/>
    <col min="15874" max="15874" width="13" customWidth="1"/>
    <col min="15875" max="15875" width="14.7109375" customWidth="1"/>
    <col min="15876" max="15876" width="9.85546875" customWidth="1"/>
    <col min="15877" max="15877" width="68.28515625" customWidth="1"/>
    <col min="15878" max="15878" width="25.7109375" customWidth="1"/>
    <col min="16129" max="16129" width="8.28515625" customWidth="1"/>
    <col min="16130" max="16130" width="13" customWidth="1"/>
    <col min="16131" max="16131" width="14.7109375" customWidth="1"/>
    <col min="16132" max="16132" width="9.85546875" customWidth="1"/>
    <col min="16133" max="16133" width="68.28515625" customWidth="1"/>
    <col min="16134" max="16134" width="25.7109375" customWidth="1"/>
  </cols>
  <sheetData>
    <row r="2" spans="1:8" ht="14.25">
      <c r="H2" s="301" t="s">
        <v>495</v>
      </c>
    </row>
    <row r="4" spans="1:8" s="212" customFormat="1" ht="54.75" customHeight="1">
      <c r="A4" s="739" t="s">
        <v>685</v>
      </c>
      <c r="B4" s="739"/>
      <c r="C4" s="739"/>
      <c r="D4" s="739"/>
      <c r="E4" s="739"/>
      <c r="F4" s="739"/>
      <c r="G4" s="739"/>
      <c r="H4" s="739"/>
    </row>
    <row r="5" spans="1:8" s="212" customFormat="1" ht="30" customHeight="1">
      <c r="G5" s="474"/>
      <c r="H5" s="561" t="s">
        <v>39</v>
      </c>
    </row>
    <row r="6" spans="1:8" s="212" customFormat="1" ht="57.6" customHeight="1">
      <c r="A6" s="566" t="s">
        <v>448</v>
      </c>
      <c r="B6" s="566" t="s">
        <v>449</v>
      </c>
      <c r="C6" s="566" t="s">
        <v>450</v>
      </c>
      <c r="D6" s="566" t="s">
        <v>42</v>
      </c>
      <c r="E6" s="566" t="s">
        <v>463</v>
      </c>
      <c r="F6" s="566" t="s">
        <v>686</v>
      </c>
      <c r="G6" s="567" t="s">
        <v>687</v>
      </c>
      <c r="H6" s="567" t="s">
        <v>688</v>
      </c>
    </row>
    <row r="7" spans="1:8" s="212" customFormat="1" ht="18.600000000000001" customHeight="1">
      <c r="A7" s="568">
        <v>1</v>
      </c>
      <c r="B7" s="568">
        <v>2</v>
      </c>
      <c r="C7" s="568">
        <v>3</v>
      </c>
      <c r="D7" s="568">
        <v>4</v>
      </c>
      <c r="E7" s="568">
        <v>5</v>
      </c>
      <c r="F7" s="568">
        <v>6</v>
      </c>
      <c r="G7" s="569">
        <v>7</v>
      </c>
      <c r="H7" s="569">
        <v>8</v>
      </c>
    </row>
    <row r="8" spans="1:8" s="474" customFormat="1" ht="31.15" customHeight="1">
      <c r="A8" s="476">
        <v>1</v>
      </c>
      <c r="B8" s="369">
        <v>801</v>
      </c>
      <c r="C8" s="369">
        <v>80101</v>
      </c>
      <c r="D8" s="369">
        <v>2540</v>
      </c>
      <c r="E8" s="477" t="s">
        <v>601</v>
      </c>
      <c r="F8" s="478">
        <v>1050000</v>
      </c>
      <c r="G8" s="478">
        <v>1030000</v>
      </c>
      <c r="H8" s="478">
        <v>505684.22</v>
      </c>
    </row>
    <row r="9" spans="1:8" s="212" customFormat="1" ht="15">
      <c r="A9" s="367">
        <v>2</v>
      </c>
      <c r="B9" s="367">
        <v>801</v>
      </c>
      <c r="C9" s="367">
        <v>80104</v>
      </c>
      <c r="D9" s="367">
        <v>2540</v>
      </c>
      <c r="E9" s="368" t="s">
        <v>464</v>
      </c>
      <c r="F9" s="475">
        <v>513000</v>
      </c>
      <c r="G9" s="562">
        <v>523000</v>
      </c>
      <c r="H9" s="562">
        <v>260181.72</v>
      </c>
    </row>
    <row r="10" spans="1:8" s="212" customFormat="1" ht="15.75">
      <c r="A10" s="735" t="s">
        <v>460</v>
      </c>
      <c r="B10" s="735"/>
      <c r="C10" s="735"/>
      <c r="D10" s="735"/>
      <c r="E10" s="736"/>
      <c r="F10" s="215">
        <f>SUM(F8:F9)</f>
        <v>1563000</v>
      </c>
      <c r="G10" s="564">
        <f>SUM(G8:G9)</f>
        <v>1553000</v>
      </c>
      <c r="H10" s="564">
        <f>SUM(H8:H9)</f>
        <v>765865.94</v>
      </c>
    </row>
    <row r="11" spans="1:8" s="212" customFormat="1" ht="30">
      <c r="A11" s="213">
        <v>8</v>
      </c>
      <c r="B11" s="213">
        <v>921</v>
      </c>
      <c r="C11" s="213">
        <v>92109</v>
      </c>
      <c r="D11" s="213">
        <v>2480</v>
      </c>
      <c r="E11" s="216" t="s">
        <v>671</v>
      </c>
      <c r="F11" s="214">
        <v>470400</v>
      </c>
      <c r="G11" s="599">
        <v>470400</v>
      </c>
      <c r="H11" s="599">
        <v>187608.2</v>
      </c>
    </row>
    <row r="12" spans="1:8" s="212" customFormat="1" ht="15">
      <c r="A12" s="213">
        <v>9</v>
      </c>
      <c r="B12" s="213">
        <v>921</v>
      </c>
      <c r="C12" s="213">
        <v>92116</v>
      </c>
      <c r="D12" s="213">
        <v>2480</v>
      </c>
      <c r="E12" s="216" t="s">
        <v>461</v>
      </c>
      <c r="F12" s="214">
        <v>209745</v>
      </c>
      <c r="G12" s="563">
        <v>209745</v>
      </c>
      <c r="H12" s="563">
        <v>96000</v>
      </c>
    </row>
    <row r="13" spans="1:8" s="212" customFormat="1" ht="15.75">
      <c r="A13" s="735" t="s">
        <v>462</v>
      </c>
      <c r="B13" s="735"/>
      <c r="C13" s="735"/>
      <c r="D13" s="735"/>
      <c r="E13" s="736"/>
      <c r="F13" s="215">
        <f>SUM(F11:F12)</f>
        <v>680145</v>
      </c>
      <c r="G13" s="565">
        <f>SUM(G11:G12)</f>
        <v>680145</v>
      </c>
      <c r="H13" s="565">
        <f>SUM(H11:H12)</f>
        <v>283608.2</v>
      </c>
    </row>
    <row r="14" spans="1:8" s="212" customFormat="1" ht="15.75">
      <c r="A14" s="737" t="s">
        <v>210</v>
      </c>
      <c r="B14" s="737"/>
      <c r="C14" s="737"/>
      <c r="D14" s="737"/>
      <c r="E14" s="738"/>
      <c r="F14" s="225">
        <f>SUM(F10+F13)</f>
        <v>2243145</v>
      </c>
      <c r="G14" s="225">
        <f>SUM(G10+G13)</f>
        <v>2233145</v>
      </c>
      <c r="H14" s="225">
        <f>SUM(H10+H13)</f>
        <v>1049474.1399999999</v>
      </c>
    </row>
    <row r="15" spans="1:8" ht="13.35" customHeight="1">
      <c r="A15" s="209"/>
      <c r="B15" s="209"/>
      <c r="C15" s="209"/>
      <c r="D15" s="209"/>
      <c r="E15" s="209"/>
      <c r="F15" s="210"/>
    </row>
    <row r="16" spans="1:8" ht="14.1" customHeight="1">
      <c r="A16" s="211"/>
      <c r="B16" s="211"/>
      <c r="C16" s="211"/>
      <c r="D16" s="211"/>
      <c r="E16" s="211"/>
      <c r="F16" s="211"/>
    </row>
    <row r="17" spans="1:6" ht="13.35" customHeight="1">
      <c r="A17" s="211"/>
      <c r="B17" s="211"/>
      <c r="C17" s="211"/>
      <c r="D17" s="211"/>
      <c r="E17" s="211"/>
      <c r="F17" s="211"/>
    </row>
    <row r="18" spans="1:6" ht="13.35" customHeight="1">
      <c r="A18" s="211"/>
      <c r="B18" s="211"/>
      <c r="C18" s="211"/>
      <c r="D18" s="211"/>
      <c r="E18" s="211"/>
      <c r="F18" s="211"/>
    </row>
  </sheetData>
  <mergeCells count="4">
    <mergeCell ref="A10:E10"/>
    <mergeCell ref="A13:E13"/>
    <mergeCell ref="A14:E14"/>
    <mergeCell ref="A4:H4"/>
  </mergeCells>
  <pageMargins left="0.7" right="0.7" top="0.75" bottom="0.75" header="0.3" footer="0.3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H21"/>
  <sheetViews>
    <sheetView tabSelected="1" workbookViewId="0">
      <selection activeCell="S21" sqref="S21"/>
    </sheetView>
  </sheetViews>
  <sheetFormatPr defaultColWidth="9.140625" defaultRowHeight="14.25" customHeight="1"/>
  <cols>
    <col min="1" max="1" width="5" style="1" customWidth="1"/>
    <col min="2" max="2" width="5.42578125" style="1" customWidth="1"/>
    <col min="3" max="3" width="27.5703125" style="44" customWidth="1"/>
    <col min="4" max="4" width="15" style="1" customWidth="1"/>
    <col min="5" max="5" width="16" style="1" customWidth="1"/>
    <col min="6" max="6" width="22.85546875" style="1" customWidth="1"/>
    <col min="7" max="8" width="10" style="1" bestFit="1" customWidth="1"/>
    <col min="9" max="16384" width="9.140625" style="1"/>
  </cols>
  <sheetData>
    <row r="1" spans="1:8" ht="14.25" customHeight="1">
      <c r="G1" s="1" t="s">
        <v>708</v>
      </c>
    </row>
    <row r="3" spans="1:8" ht="15" customHeight="1">
      <c r="A3" s="638" t="s">
        <v>676</v>
      </c>
      <c r="B3" s="638"/>
      <c r="C3" s="638"/>
      <c r="D3" s="638"/>
      <c r="E3" s="638"/>
      <c r="F3" s="638"/>
      <c r="G3" s="638"/>
      <c r="H3" s="638"/>
    </row>
    <row r="4" spans="1:8" ht="15" customHeight="1">
      <c r="A4" s="11"/>
    </row>
    <row r="5" spans="1:8" ht="15" customHeight="1">
      <c r="A5" s="11"/>
    </row>
    <row r="6" spans="1:8" ht="14.25" customHeight="1">
      <c r="G6" s="1" t="s">
        <v>39</v>
      </c>
    </row>
    <row r="7" spans="1:8" ht="14.25" customHeight="1">
      <c r="A7" s="741" t="s">
        <v>295</v>
      </c>
      <c r="B7" s="741" t="s">
        <v>40</v>
      </c>
      <c r="C7" s="743" t="s">
        <v>2</v>
      </c>
      <c r="D7" s="639" t="s">
        <v>672</v>
      </c>
      <c r="E7" s="639"/>
      <c r="F7" s="741" t="s">
        <v>673</v>
      </c>
      <c r="G7" s="743" t="s">
        <v>296</v>
      </c>
      <c r="H7" s="743" t="s">
        <v>297</v>
      </c>
    </row>
    <row r="8" spans="1:8" ht="57" customHeight="1">
      <c r="A8" s="742"/>
      <c r="B8" s="742"/>
      <c r="C8" s="744"/>
      <c r="D8" s="64" t="s">
        <v>675</v>
      </c>
      <c r="E8" s="64" t="s">
        <v>4</v>
      </c>
      <c r="F8" s="742"/>
      <c r="G8" s="744"/>
      <c r="H8" s="744"/>
    </row>
    <row r="9" spans="1:8" s="45" customFormat="1" ht="14.25" customHeight="1">
      <c r="A9" s="601"/>
      <c r="B9" s="572">
        <v>2</v>
      </c>
      <c r="C9" s="573">
        <v>3</v>
      </c>
      <c r="D9" s="572">
        <v>4</v>
      </c>
      <c r="E9" s="572">
        <v>5</v>
      </c>
      <c r="F9" s="572">
        <v>6</v>
      </c>
      <c r="G9" s="572">
        <v>7</v>
      </c>
      <c r="H9" s="572">
        <v>8</v>
      </c>
    </row>
    <row r="10" spans="1:8" ht="14.25" customHeight="1">
      <c r="A10" s="602">
        <v>1</v>
      </c>
      <c r="B10" s="600">
        <v>10</v>
      </c>
      <c r="C10" s="603" t="s">
        <v>215</v>
      </c>
      <c r="D10" s="600"/>
      <c r="E10" s="604">
        <v>1769000</v>
      </c>
      <c r="F10" s="604">
        <v>1555671.38</v>
      </c>
      <c r="G10" s="606">
        <f>F10/E10*100</f>
        <v>87.940722442057648</v>
      </c>
      <c r="H10" s="600"/>
    </row>
    <row r="11" spans="1:8" ht="14.25" customHeight="1">
      <c r="A11" s="147">
        <v>2</v>
      </c>
      <c r="B11" s="147">
        <v>600</v>
      </c>
      <c r="C11" s="575" t="s">
        <v>55</v>
      </c>
      <c r="D11" s="576">
        <v>1485000</v>
      </c>
      <c r="E11" s="576">
        <v>1485000</v>
      </c>
      <c r="F11" s="576">
        <v>0</v>
      </c>
      <c r="G11" s="577">
        <f t="shared" ref="G11:G18" si="0">F11/E11*100</f>
        <v>0</v>
      </c>
      <c r="H11" s="577">
        <f>E11/D11*100</f>
        <v>100</v>
      </c>
    </row>
    <row r="12" spans="1:8" ht="14.25" customHeight="1">
      <c r="A12" s="147">
        <v>4</v>
      </c>
      <c r="B12" s="147">
        <v>700</v>
      </c>
      <c r="C12" s="575" t="s">
        <v>76</v>
      </c>
      <c r="D12" s="576">
        <v>25000</v>
      </c>
      <c r="E12" s="576">
        <v>25000</v>
      </c>
      <c r="F12" s="576">
        <v>4592</v>
      </c>
      <c r="G12" s="577">
        <f t="shared" si="0"/>
        <v>18.368000000000002</v>
      </c>
      <c r="H12" s="577">
        <f t="shared" ref="H12:H18" si="1">E12/D12*100</f>
        <v>100</v>
      </c>
    </row>
    <row r="13" spans="1:8" ht="13.9" customHeight="1">
      <c r="A13" s="147">
        <v>5</v>
      </c>
      <c r="B13" s="147">
        <v>710</v>
      </c>
      <c r="C13" s="575" t="s">
        <v>81</v>
      </c>
      <c r="D13" s="576">
        <v>250000</v>
      </c>
      <c r="E13" s="576">
        <v>250000</v>
      </c>
      <c r="F13" s="576">
        <f>'wykonanie wydatków'!I81</f>
        <v>0</v>
      </c>
      <c r="G13" s="577">
        <f t="shared" si="0"/>
        <v>0</v>
      </c>
      <c r="H13" s="577">
        <v>100</v>
      </c>
    </row>
    <row r="14" spans="1:8" ht="14.25" customHeight="1">
      <c r="A14" s="147">
        <v>6</v>
      </c>
      <c r="B14" s="147">
        <v>750</v>
      </c>
      <c r="C14" s="575" t="s">
        <v>89</v>
      </c>
      <c r="D14" s="576">
        <v>1452015</v>
      </c>
      <c r="E14" s="576">
        <v>1452015</v>
      </c>
      <c r="F14" s="576">
        <v>1262435.27</v>
      </c>
      <c r="G14" s="577">
        <f t="shared" si="0"/>
        <v>86.943679645182726</v>
      </c>
      <c r="H14" s="577">
        <f t="shared" si="1"/>
        <v>100</v>
      </c>
    </row>
    <row r="15" spans="1:8" ht="14.25" customHeight="1">
      <c r="A15" s="147">
        <v>20</v>
      </c>
      <c r="B15" s="147">
        <v>900</v>
      </c>
      <c r="C15" s="575" t="s">
        <v>191</v>
      </c>
      <c r="D15" s="576">
        <v>205000</v>
      </c>
      <c r="E15" s="576">
        <v>575700</v>
      </c>
      <c r="F15" s="576">
        <v>284310.53999999998</v>
      </c>
      <c r="G15" s="577">
        <f t="shared" si="0"/>
        <v>49.385190203230842</v>
      </c>
      <c r="H15" s="577">
        <f t="shared" si="1"/>
        <v>280.82926829268291</v>
      </c>
    </row>
    <row r="16" spans="1:8" s="11" customFormat="1" ht="16.149999999999999" customHeight="1">
      <c r="A16" s="147">
        <v>21</v>
      </c>
      <c r="B16" s="147">
        <v>921</v>
      </c>
      <c r="C16" s="605" t="s">
        <v>677</v>
      </c>
      <c r="D16" s="576">
        <v>550000</v>
      </c>
      <c r="E16" s="576">
        <v>567000</v>
      </c>
      <c r="F16" s="576">
        <v>31868.25</v>
      </c>
      <c r="G16" s="577">
        <f t="shared" si="0"/>
        <v>5.6205026455026452</v>
      </c>
      <c r="H16" s="577">
        <f>E16/D16*100</f>
        <v>103.09090909090909</v>
      </c>
    </row>
    <row r="17" spans="1:8" ht="14.25" customHeight="1">
      <c r="A17" s="147">
        <v>22</v>
      </c>
      <c r="B17" s="147">
        <v>926</v>
      </c>
      <c r="C17" s="575" t="s">
        <v>200</v>
      </c>
      <c r="D17" s="576">
        <v>240000</v>
      </c>
      <c r="E17" s="576">
        <v>263000</v>
      </c>
      <c r="F17" s="576">
        <v>0</v>
      </c>
      <c r="G17" s="577">
        <f t="shared" si="0"/>
        <v>0</v>
      </c>
      <c r="H17" s="577">
        <f t="shared" si="1"/>
        <v>109.58333333333334</v>
      </c>
    </row>
    <row r="18" spans="1:8" ht="14.25" customHeight="1">
      <c r="A18" s="740" t="s">
        <v>298</v>
      </c>
      <c r="B18" s="740"/>
      <c r="C18" s="740"/>
      <c r="D18" s="574">
        <f>SUM(D10:D17)</f>
        <v>4207015</v>
      </c>
      <c r="E18" s="574">
        <f>SUM(E10:E17)</f>
        <v>6386715</v>
      </c>
      <c r="F18" s="574">
        <f>SUM(F10:F17)</f>
        <v>3138877.4399999999</v>
      </c>
      <c r="G18" s="578">
        <f t="shared" si="0"/>
        <v>49.146978376207485</v>
      </c>
      <c r="H18" s="578">
        <f t="shared" si="1"/>
        <v>151.81108220436582</v>
      </c>
    </row>
    <row r="21" spans="1:8" ht="14.25" customHeight="1">
      <c r="E21" s="351"/>
    </row>
  </sheetData>
  <sheetProtection selectLockedCells="1" selectUnlockedCells="1"/>
  <mergeCells count="9">
    <mergeCell ref="A18:C18"/>
    <mergeCell ref="A3:H3"/>
    <mergeCell ref="A7:A8"/>
    <mergeCell ref="B7:B8"/>
    <mergeCell ref="C7:C8"/>
    <mergeCell ref="D7:E7"/>
    <mergeCell ref="F7:F8"/>
    <mergeCell ref="G7:G8"/>
    <mergeCell ref="H7:H8"/>
  </mergeCells>
  <printOptions horizontalCentered="1"/>
  <pageMargins left="0.70833333333333337" right="0.70833333333333337" top="1.3777777777777778" bottom="0.74791666666666667" header="0.51180555555555551" footer="0.51180555555555551"/>
  <pageSetup paperSize="9" firstPageNumber="0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L128"/>
  <sheetViews>
    <sheetView workbookViewId="0">
      <selection activeCell="P15" sqref="P15"/>
    </sheetView>
  </sheetViews>
  <sheetFormatPr defaultColWidth="9.140625" defaultRowHeight="11.25" customHeight="1"/>
  <cols>
    <col min="1" max="1" width="4.85546875" style="46" customWidth="1"/>
    <col min="2" max="2" width="8" style="46" customWidth="1"/>
    <col min="3" max="3" width="7.5703125" style="46" customWidth="1"/>
    <col min="4" max="4" width="22.140625" style="46" customWidth="1"/>
    <col min="5" max="5" width="11" style="47" customWidth="1"/>
    <col min="6" max="6" width="11" style="48" customWidth="1"/>
    <col min="7" max="9" width="11" style="47" customWidth="1"/>
    <col min="10" max="10" width="7.28515625" style="46" bestFit="1" customWidth="1"/>
    <col min="11" max="11" width="9.140625" style="49"/>
    <col min="12" max="16384" width="9.140625" style="46"/>
  </cols>
  <sheetData>
    <row r="1" spans="1:11" ht="16.899999999999999" customHeight="1">
      <c r="G1" s="325" t="s">
        <v>491</v>
      </c>
    </row>
    <row r="3" spans="1:11" ht="44.25" customHeight="1">
      <c r="A3" s="748" t="s">
        <v>678</v>
      </c>
      <c r="B3" s="748"/>
      <c r="C3" s="748"/>
      <c r="D3" s="748"/>
      <c r="E3" s="748"/>
      <c r="F3" s="748"/>
      <c r="G3" s="748"/>
      <c r="H3" s="748"/>
      <c r="I3" s="244"/>
    </row>
    <row r="4" spans="1:11" ht="14.25" customHeight="1">
      <c r="A4" s="50"/>
      <c r="B4" s="50"/>
      <c r="C4" s="50"/>
      <c r="D4" s="50"/>
      <c r="E4" s="50"/>
      <c r="F4" s="50"/>
      <c r="G4" s="50"/>
      <c r="H4" s="50"/>
      <c r="I4" s="50"/>
    </row>
    <row r="5" spans="1:11" ht="11.25" customHeight="1">
      <c r="H5" s="47" t="s">
        <v>39</v>
      </c>
    </row>
    <row r="6" spans="1:11" ht="15" customHeight="1">
      <c r="A6" s="749" t="s">
        <v>40</v>
      </c>
      <c r="B6" s="749" t="s">
        <v>41</v>
      </c>
      <c r="C6" s="749" t="s">
        <v>299</v>
      </c>
      <c r="D6" s="750" t="s">
        <v>300</v>
      </c>
      <c r="E6" s="751" t="s">
        <v>301</v>
      </c>
      <c r="F6" s="751"/>
      <c r="G6" s="751" t="s">
        <v>302</v>
      </c>
      <c r="H6" s="752"/>
      <c r="I6" s="226"/>
    </row>
    <row r="7" spans="1:11" ht="11.25" customHeight="1">
      <c r="A7" s="749"/>
      <c r="B7" s="749"/>
      <c r="C7" s="749"/>
      <c r="D7" s="750"/>
      <c r="E7" s="246" t="s">
        <v>303</v>
      </c>
      <c r="F7" s="246" t="s">
        <v>304</v>
      </c>
      <c r="G7" s="232" t="s">
        <v>303</v>
      </c>
      <c r="H7" s="235" t="s">
        <v>304</v>
      </c>
      <c r="I7" s="227"/>
      <c r="J7" s="46" t="s">
        <v>399</v>
      </c>
    </row>
    <row r="8" spans="1:11" ht="11.25" customHeight="1">
      <c r="A8" s="245" t="s">
        <v>48</v>
      </c>
      <c r="B8" s="245" t="s">
        <v>49</v>
      </c>
      <c r="C8" s="245" t="s">
        <v>50</v>
      </c>
      <c r="D8" s="245" t="s">
        <v>51</v>
      </c>
      <c r="E8" s="245" t="s">
        <v>52</v>
      </c>
      <c r="F8" s="245" t="s">
        <v>305</v>
      </c>
      <c r="G8" s="232" t="s">
        <v>306</v>
      </c>
      <c r="H8" s="157" t="s">
        <v>307</v>
      </c>
      <c r="I8" s="228"/>
    </row>
    <row r="9" spans="1:11" s="54" customFormat="1" ht="11.25" customHeight="1">
      <c r="A9" s="51" t="s">
        <v>88</v>
      </c>
      <c r="B9" s="51"/>
      <c r="C9" s="51"/>
      <c r="D9" s="52" t="s">
        <v>89</v>
      </c>
      <c r="E9" s="53">
        <f>E10</f>
        <v>329734</v>
      </c>
      <c r="F9" s="53">
        <f>F10</f>
        <v>226991</v>
      </c>
      <c r="G9" s="233">
        <f>+G10</f>
        <v>329734</v>
      </c>
      <c r="H9" s="236">
        <f>H10</f>
        <v>226991</v>
      </c>
      <c r="I9" s="229"/>
      <c r="J9" s="193">
        <f>H9/G9*100</f>
        <v>68.840641244154384</v>
      </c>
      <c r="K9" s="55"/>
    </row>
    <row r="10" spans="1:11" s="54" customFormat="1" ht="11.25" customHeight="1">
      <c r="A10" s="152"/>
      <c r="B10" s="245" t="s">
        <v>90</v>
      </c>
      <c r="C10" s="245"/>
      <c r="D10" s="61" t="s">
        <v>91</v>
      </c>
      <c r="E10" s="62">
        <f>SUM(E11:E14)</f>
        <v>329734</v>
      </c>
      <c r="F10" s="62">
        <f>SUM(F11:F14)</f>
        <v>226991</v>
      </c>
      <c r="G10" s="62">
        <f>SUM(G11:G14)</f>
        <v>329734</v>
      </c>
      <c r="H10" s="62">
        <f>SUM(H11:H14)</f>
        <v>226991</v>
      </c>
      <c r="I10" s="229"/>
      <c r="J10" s="193">
        <f t="shared" ref="J10:J56" si="0">H10/G10*100</f>
        <v>68.840641244154384</v>
      </c>
      <c r="K10" s="55"/>
    </row>
    <row r="11" spans="1:11" ht="78.75" customHeight="1">
      <c r="A11" s="56"/>
      <c r="B11" s="56"/>
      <c r="C11" s="59" t="s">
        <v>92</v>
      </c>
      <c r="D11" s="60" t="s">
        <v>514</v>
      </c>
      <c r="E11" s="32">
        <v>329734</v>
      </c>
      <c r="F11" s="32">
        <v>226991</v>
      </c>
      <c r="G11" s="191">
        <v>0</v>
      </c>
      <c r="H11" s="237">
        <v>0</v>
      </c>
      <c r="I11" s="230"/>
      <c r="J11" s="193" t="e">
        <f t="shared" si="0"/>
        <v>#DIV/0!</v>
      </c>
    </row>
    <row r="12" spans="1:11" ht="22.5" customHeight="1">
      <c r="A12" s="56"/>
      <c r="B12" s="56"/>
      <c r="C12" s="57" t="s">
        <v>308</v>
      </c>
      <c r="D12" s="58" t="s">
        <v>220</v>
      </c>
      <c r="E12" s="43">
        <v>0</v>
      </c>
      <c r="F12" s="43">
        <v>0</v>
      </c>
      <c r="G12" s="191">
        <v>275605.92</v>
      </c>
      <c r="H12" s="238">
        <v>182527.82</v>
      </c>
      <c r="I12" s="184"/>
      <c r="J12" s="193">
        <f t="shared" si="0"/>
        <v>66.227829939211759</v>
      </c>
    </row>
    <row r="13" spans="1:11" ht="22.5" customHeight="1">
      <c r="A13" s="56"/>
      <c r="B13" s="56"/>
      <c r="C13" s="57" t="s">
        <v>309</v>
      </c>
      <c r="D13" s="58" t="s">
        <v>221</v>
      </c>
      <c r="E13" s="43">
        <v>0</v>
      </c>
      <c r="F13" s="43">
        <v>0</v>
      </c>
      <c r="G13" s="294">
        <v>47376.639999999999</v>
      </c>
      <c r="H13" s="238">
        <v>39435.5</v>
      </c>
      <c r="I13" s="184"/>
      <c r="J13" s="193">
        <f t="shared" si="0"/>
        <v>83.238279455866859</v>
      </c>
    </row>
    <row r="14" spans="1:11" ht="11.25" customHeight="1">
      <c r="A14" s="56"/>
      <c r="B14" s="56"/>
      <c r="C14" s="57" t="s">
        <v>310</v>
      </c>
      <c r="D14" s="58" t="s">
        <v>222</v>
      </c>
      <c r="E14" s="43">
        <v>0</v>
      </c>
      <c r="F14" s="191">
        <v>0</v>
      </c>
      <c r="G14" s="238">
        <v>6751.44</v>
      </c>
      <c r="H14" s="238">
        <v>5027.68</v>
      </c>
      <c r="I14" s="184"/>
      <c r="J14" s="193">
        <f t="shared" si="0"/>
        <v>74.468261585676544</v>
      </c>
    </row>
    <row r="15" spans="1:11" s="54" customFormat="1" ht="56.25" customHeight="1">
      <c r="A15" s="377" t="s">
        <v>98</v>
      </c>
      <c r="B15" s="245"/>
      <c r="C15" s="245"/>
      <c r="D15" s="61" t="s">
        <v>99</v>
      </c>
      <c r="E15" s="62">
        <f>E16</f>
        <v>6774</v>
      </c>
      <c r="F15" s="62">
        <f t="shared" ref="F15:H15" si="1">F16</f>
        <v>3390</v>
      </c>
      <c r="G15" s="53">
        <f t="shared" si="1"/>
        <v>6774</v>
      </c>
      <c r="H15" s="53">
        <f t="shared" si="1"/>
        <v>1974.07</v>
      </c>
      <c r="I15" s="231"/>
      <c r="J15" s="193">
        <f t="shared" si="0"/>
        <v>29.141865958074991</v>
      </c>
      <c r="K15" s="55"/>
    </row>
    <row r="16" spans="1:11" s="54" customFormat="1" ht="47.45" customHeight="1">
      <c r="A16" s="153"/>
      <c r="B16" s="245" t="s">
        <v>100</v>
      </c>
      <c r="C16" s="245"/>
      <c r="D16" s="61" t="s">
        <v>101</v>
      </c>
      <c r="E16" s="62">
        <f>SUM(E17:E21)</f>
        <v>6774</v>
      </c>
      <c r="F16" s="62">
        <f t="shared" ref="F16:H16" si="2">SUM(F17:F21)</f>
        <v>3390</v>
      </c>
      <c r="G16" s="62">
        <f t="shared" si="2"/>
        <v>6774</v>
      </c>
      <c r="H16" s="62">
        <f t="shared" si="2"/>
        <v>1974.07</v>
      </c>
      <c r="I16" s="231"/>
      <c r="J16" s="193">
        <f t="shared" si="0"/>
        <v>29.141865958074991</v>
      </c>
      <c r="K16" s="55"/>
    </row>
    <row r="17" spans="1:11" ht="78.75" customHeight="1">
      <c r="A17" s="154"/>
      <c r="B17" s="56"/>
      <c r="C17" s="242" t="s">
        <v>92</v>
      </c>
      <c r="D17" s="60" t="s">
        <v>514</v>
      </c>
      <c r="E17" s="32">
        <v>6774</v>
      </c>
      <c r="F17" s="32">
        <v>3390</v>
      </c>
      <c r="G17" s="191">
        <v>0</v>
      </c>
      <c r="H17" s="238">
        <v>0</v>
      </c>
      <c r="I17" s="184"/>
      <c r="J17" s="193" t="e">
        <f t="shared" si="0"/>
        <v>#DIV/0!</v>
      </c>
    </row>
    <row r="18" spans="1:11" ht="22.5" customHeight="1">
      <c r="A18" s="154"/>
      <c r="B18" s="56"/>
      <c r="C18" s="57" t="s">
        <v>309</v>
      </c>
      <c r="D18" s="58" t="s">
        <v>221</v>
      </c>
      <c r="E18" s="43">
        <v>0</v>
      </c>
      <c r="F18" s="43">
        <v>0</v>
      </c>
      <c r="G18" s="191">
        <v>714</v>
      </c>
      <c r="H18" s="237">
        <v>283.64</v>
      </c>
      <c r="I18" s="230"/>
      <c r="J18" s="193">
        <f t="shared" si="0"/>
        <v>39.725490196078425</v>
      </c>
    </row>
    <row r="19" spans="1:11" ht="17.25" customHeight="1">
      <c r="A19" s="154"/>
      <c r="B19" s="56"/>
      <c r="C19" s="57" t="s">
        <v>310</v>
      </c>
      <c r="D19" s="58" t="s">
        <v>222</v>
      </c>
      <c r="E19" s="43">
        <v>0</v>
      </c>
      <c r="F19" s="43">
        <v>0</v>
      </c>
      <c r="G19" s="191">
        <v>102</v>
      </c>
      <c r="H19" s="237">
        <v>40.43</v>
      </c>
      <c r="I19" s="230"/>
      <c r="J19" s="193">
        <f t="shared" si="0"/>
        <v>39.63725490196078</v>
      </c>
    </row>
    <row r="20" spans="1:11" ht="18.75" customHeight="1">
      <c r="A20" s="154"/>
      <c r="B20" s="56"/>
      <c r="C20" s="57" t="s">
        <v>311</v>
      </c>
      <c r="D20" s="58" t="s">
        <v>237</v>
      </c>
      <c r="E20" s="43">
        <v>0</v>
      </c>
      <c r="F20" s="43">
        <v>0</v>
      </c>
      <c r="G20" s="191">
        <v>4150</v>
      </c>
      <c r="H20" s="238">
        <v>1650</v>
      </c>
      <c r="I20" s="184"/>
      <c r="J20" s="193">
        <f t="shared" si="0"/>
        <v>39.75903614457831</v>
      </c>
    </row>
    <row r="21" spans="1:11" ht="22.5" customHeight="1">
      <c r="A21" s="154"/>
      <c r="B21" s="56"/>
      <c r="C21" s="57" t="s">
        <v>312</v>
      </c>
      <c r="D21" s="58" t="s">
        <v>225</v>
      </c>
      <c r="E21" s="43">
        <v>0</v>
      </c>
      <c r="F21" s="43">
        <v>0</v>
      </c>
      <c r="G21" s="191">
        <v>1808</v>
      </c>
      <c r="H21" s="238">
        <v>0</v>
      </c>
      <c r="I21" s="184"/>
      <c r="J21" s="193">
        <f t="shared" si="0"/>
        <v>0</v>
      </c>
    </row>
    <row r="22" spans="1:11" s="54" customFormat="1" ht="11.25" customHeight="1">
      <c r="A22" s="157" t="s">
        <v>546</v>
      </c>
      <c r="B22" s="157"/>
      <c r="C22" s="157"/>
      <c r="D22" s="168" t="s">
        <v>547</v>
      </c>
      <c r="E22" s="62">
        <f>E23</f>
        <v>1878.12</v>
      </c>
      <c r="F22" s="62">
        <f t="shared" ref="F22:H22" si="3">F23</f>
        <v>0</v>
      </c>
      <c r="G22" s="62">
        <f t="shared" si="3"/>
        <v>1878.12</v>
      </c>
      <c r="H22" s="460">
        <f t="shared" si="3"/>
        <v>0</v>
      </c>
      <c r="I22" s="231"/>
      <c r="J22" s="193"/>
      <c r="K22" s="55"/>
    </row>
    <row r="23" spans="1:11" s="54" customFormat="1" ht="11.25" customHeight="1">
      <c r="A23" s="379"/>
      <c r="B23" s="157" t="s">
        <v>548</v>
      </c>
      <c r="C23" s="157"/>
      <c r="D23" s="168" t="s">
        <v>549</v>
      </c>
      <c r="E23" s="192">
        <f t="shared" ref="E23:F23" si="4">SUM(E24:E26)</f>
        <v>1878.12</v>
      </c>
      <c r="F23" s="192">
        <f t="shared" si="4"/>
        <v>0</v>
      </c>
      <c r="G23" s="192">
        <f>SUM(G24:G26)</f>
        <v>1878.12</v>
      </c>
      <c r="H23" s="239">
        <f>SUM(H24:H26)</f>
        <v>0</v>
      </c>
      <c r="I23" s="231"/>
      <c r="J23" s="193"/>
      <c r="K23" s="55"/>
    </row>
    <row r="24" spans="1:11" ht="75" customHeight="1">
      <c r="A24" s="165"/>
      <c r="B24" s="156"/>
      <c r="C24" s="161" t="s">
        <v>64</v>
      </c>
      <c r="D24" s="373" t="s">
        <v>65</v>
      </c>
      <c r="E24" s="43">
        <v>1878.12</v>
      </c>
      <c r="F24" s="43">
        <v>0</v>
      </c>
      <c r="G24" s="191">
        <v>0</v>
      </c>
      <c r="H24" s="238">
        <v>0</v>
      </c>
      <c r="I24" s="184"/>
      <c r="J24" s="193"/>
    </row>
    <row r="25" spans="1:11" ht="11.25" customHeight="1">
      <c r="A25" s="165"/>
      <c r="B25" s="156"/>
      <c r="C25" s="161" t="s">
        <v>312</v>
      </c>
      <c r="D25" s="373" t="s">
        <v>225</v>
      </c>
      <c r="E25" s="43">
        <v>0</v>
      </c>
      <c r="F25" s="43">
        <v>0</v>
      </c>
      <c r="G25" s="191">
        <v>1720</v>
      </c>
      <c r="H25" s="238">
        <v>0</v>
      </c>
      <c r="I25" s="184"/>
      <c r="J25" s="193"/>
    </row>
    <row r="26" spans="1:11" ht="11.25" customHeight="1">
      <c r="A26" s="378"/>
      <c r="B26" s="166"/>
      <c r="C26" s="161" t="s">
        <v>313</v>
      </c>
      <c r="D26" s="373" t="s">
        <v>230</v>
      </c>
      <c r="E26" s="43">
        <v>0</v>
      </c>
      <c r="F26" s="43">
        <v>0</v>
      </c>
      <c r="G26" s="191">
        <v>158.12</v>
      </c>
      <c r="H26" s="238">
        <v>0</v>
      </c>
      <c r="I26" s="184"/>
      <c r="J26" s="193"/>
    </row>
    <row r="27" spans="1:11" s="54" customFormat="1">
      <c r="A27" s="157" t="s">
        <v>149</v>
      </c>
      <c r="B27" s="157"/>
      <c r="C27" s="157"/>
      <c r="D27" s="168" t="s">
        <v>150</v>
      </c>
      <c r="E27" s="62">
        <f>SUM(E28,E33,E38)</f>
        <v>303831.15999999997</v>
      </c>
      <c r="F27" s="62">
        <f>SUM(F28,F33,F38)</f>
        <v>396944.26</v>
      </c>
      <c r="G27" s="192">
        <f>SUM(G28,G33,G38)</f>
        <v>303831.15999999997</v>
      </c>
      <c r="H27" s="239">
        <f>SUM(H28,H33,H38)</f>
        <v>2585.54</v>
      </c>
      <c r="I27" s="231"/>
      <c r="J27" s="193">
        <f t="shared" si="0"/>
        <v>0.85097920832083196</v>
      </c>
      <c r="K27" s="55"/>
    </row>
    <row r="28" spans="1:11" s="54" customFormat="1">
      <c r="A28" s="753"/>
      <c r="B28" s="157" t="s">
        <v>151</v>
      </c>
      <c r="C28" s="157"/>
      <c r="D28" s="168" t="s">
        <v>152</v>
      </c>
      <c r="E28" s="62">
        <f>SUM(E29:E32)</f>
        <v>222661</v>
      </c>
      <c r="F28" s="62">
        <f t="shared" ref="F28:H28" si="5">SUM(F29:F32)</f>
        <v>291750.09000000003</v>
      </c>
      <c r="G28" s="62">
        <f t="shared" si="5"/>
        <v>222661</v>
      </c>
      <c r="H28" s="62">
        <f t="shared" si="5"/>
        <v>0</v>
      </c>
      <c r="I28" s="231"/>
      <c r="J28" s="193">
        <f t="shared" si="0"/>
        <v>0</v>
      </c>
      <c r="K28" s="55"/>
    </row>
    <row r="29" spans="1:11" ht="80.45" customHeight="1">
      <c r="A29" s="754"/>
      <c r="B29" s="163"/>
      <c r="C29" s="161" t="s">
        <v>92</v>
      </c>
      <c r="D29" s="60" t="s">
        <v>514</v>
      </c>
      <c r="E29" s="43">
        <v>222661</v>
      </c>
      <c r="F29" s="43">
        <v>291750.09000000003</v>
      </c>
      <c r="G29" s="191">
        <v>0</v>
      </c>
      <c r="H29" s="237">
        <v>0</v>
      </c>
      <c r="I29" s="230"/>
      <c r="J29" s="193" t="e">
        <f t="shared" si="0"/>
        <v>#DIV/0!</v>
      </c>
    </row>
    <row r="30" spans="1:11" ht="22.5">
      <c r="A30" s="754"/>
      <c r="B30" s="156"/>
      <c r="C30" s="161" t="s">
        <v>312</v>
      </c>
      <c r="D30" s="162" t="s">
        <v>225</v>
      </c>
      <c r="E30" s="43">
        <v>0</v>
      </c>
      <c r="F30" s="43">
        <v>0</v>
      </c>
      <c r="G30" s="191">
        <v>204.54</v>
      </c>
      <c r="H30" s="237">
        <v>0</v>
      </c>
      <c r="I30" s="230"/>
      <c r="J30" s="193">
        <f t="shared" si="0"/>
        <v>0</v>
      </c>
    </row>
    <row r="31" spans="1:11" ht="34.15" customHeight="1">
      <c r="A31" s="754"/>
      <c r="B31" s="156"/>
      <c r="C31" s="163" t="s">
        <v>386</v>
      </c>
      <c r="D31" s="370" t="s">
        <v>515</v>
      </c>
      <c r="E31" s="339">
        <v>0</v>
      </c>
      <c r="F31" s="339">
        <v>0</v>
      </c>
      <c r="G31" s="294">
        <v>220456.46</v>
      </c>
      <c r="H31" s="341">
        <v>0</v>
      </c>
      <c r="I31" s="230"/>
      <c r="J31" s="193">
        <f t="shared" si="0"/>
        <v>0</v>
      </c>
    </row>
    <row r="32" spans="1:11" ht="34.15" customHeight="1">
      <c r="A32" s="754"/>
      <c r="B32" s="156"/>
      <c r="C32" s="161" t="s">
        <v>314</v>
      </c>
      <c r="D32" s="345" t="s">
        <v>219</v>
      </c>
      <c r="E32" s="238">
        <v>0</v>
      </c>
      <c r="F32" s="238">
        <v>0</v>
      </c>
      <c r="G32" s="238">
        <v>2000</v>
      </c>
      <c r="H32" s="237">
        <v>0</v>
      </c>
      <c r="I32" s="230"/>
      <c r="J32" s="193">
        <f t="shared" si="0"/>
        <v>0</v>
      </c>
    </row>
    <row r="33" spans="1:11">
      <c r="A33" s="754"/>
      <c r="B33" s="157" t="s">
        <v>158</v>
      </c>
      <c r="C33" s="161"/>
      <c r="D33" s="372" t="s">
        <v>159</v>
      </c>
      <c r="E33" s="239">
        <f>SUM(E34:E34)</f>
        <v>71573</v>
      </c>
      <c r="F33" s="239">
        <f>SUM(F34:F34)</f>
        <v>95597.01</v>
      </c>
      <c r="G33" s="239">
        <f>SUM(G34:G37)</f>
        <v>71573</v>
      </c>
      <c r="H33" s="236">
        <f>SUM(H34:H37)</f>
        <v>2524.98</v>
      </c>
      <c r="I33" s="229"/>
      <c r="J33" s="193">
        <f t="shared" si="0"/>
        <v>3.5278387101281208</v>
      </c>
    </row>
    <row r="34" spans="1:11" ht="83.45" customHeight="1">
      <c r="A34" s="754"/>
      <c r="B34" s="754"/>
      <c r="C34" s="166" t="s">
        <v>92</v>
      </c>
      <c r="D34" s="371" t="s">
        <v>514</v>
      </c>
      <c r="E34" s="342">
        <v>71573</v>
      </c>
      <c r="F34" s="342">
        <v>95597.01</v>
      </c>
      <c r="G34" s="343">
        <v>0</v>
      </c>
      <c r="H34" s="344">
        <v>0</v>
      </c>
      <c r="I34" s="230"/>
      <c r="J34" s="193" t="e">
        <f t="shared" si="0"/>
        <v>#DIV/0!</v>
      </c>
    </row>
    <row r="35" spans="1:11" ht="70.150000000000006" customHeight="1">
      <c r="A35" s="754"/>
      <c r="B35" s="754"/>
      <c r="C35" s="161" t="s">
        <v>474</v>
      </c>
      <c r="D35" s="162" t="s">
        <v>228</v>
      </c>
      <c r="E35" s="43">
        <v>0</v>
      </c>
      <c r="F35" s="43">
        <v>0</v>
      </c>
      <c r="G35" s="191">
        <v>10044.01</v>
      </c>
      <c r="H35" s="237">
        <v>0</v>
      </c>
      <c r="I35" s="230"/>
      <c r="J35" s="193">
        <f t="shared" si="0"/>
        <v>0</v>
      </c>
    </row>
    <row r="36" spans="1:11" ht="22.5">
      <c r="A36" s="754"/>
      <c r="B36" s="754"/>
      <c r="C36" s="161" t="s">
        <v>312</v>
      </c>
      <c r="D36" s="162" t="s">
        <v>225</v>
      </c>
      <c r="E36" s="43">
        <v>0</v>
      </c>
      <c r="F36" s="43">
        <v>0</v>
      </c>
      <c r="G36" s="191">
        <v>708.63</v>
      </c>
      <c r="H36" s="237">
        <v>0</v>
      </c>
      <c r="I36" s="230"/>
      <c r="J36" s="193">
        <f t="shared" si="0"/>
        <v>0</v>
      </c>
    </row>
    <row r="37" spans="1:11" ht="22.5">
      <c r="A37" s="754"/>
      <c r="B37" s="755"/>
      <c r="C37" s="161" t="s">
        <v>386</v>
      </c>
      <c r="D37" s="347" t="s">
        <v>515</v>
      </c>
      <c r="E37" s="43">
        <v>0</v>
      </c>
      <c r="F37" s="43">
        <v>0</v>
      </c>
      <c r="G37" s="191">
        <v>60820.36</v>
      </c>
      <c r="H37" s="237">
        <v>2524.98</v>
      </c>
      <c r="I37" s="230"/>
      <c r="J37" s="193">
        <f t="shared" si="0"/>
        <v>4.1515374128005824</v>
      </c>
    </row>
    <row r="38" spans="1:11" ht="111.4" customHeight="1">
      <c r="A38" s="754"/>
      <c r="B38" s="247" t="s">
        <v>390</v>
      </c>
      <c r="C38" s="161"/>
      <c r="D38" s="168" t="s">
        <v>398</v>
      </c>
      <c r="E38" s="62">
        <f>SUM(E39:E39)</f>
        <v>9597.16</v>
      </c>
      <c r="F38" s="62">
        <f>SUM(F39:F39)</f>
        <v>9597.16</v>
      </c>
      <c r="G38" s="192">
        <f>SUM(G39:G41)</f>
        <v>9597.16</v>
      </c>
      <c r="H38" s="236">
        <f>SUM(H39:H41)</f>
        <v>60.56</v>
      </c>
      <c r="I38" s="229"/>
      <c r="J38" s="193">
        <f t="shared" si="0"/>
        <v>0.63102001008631725</v>
      </c>
    </row>
    <row r="39" spans="1:11" ht="76.900000000000006" customHeight="1">
      <c r="A39" s="754"/>
      <c r="B39" s="753"/>
      <c r="C39" s="161" t="s">
        <v>92</v>
      </c>
      <c r="D39" s="60" t="s">
        <v>514</v>
      </c>
      <c r="E39" s="43">
        <v>9597.16</v>
      </c>
      <c r="F39" s="43">
        <v>9597.16</v>
      </c>
      <c r="G39" s="191">
        <v>0</v>
      </c>
      <c r="H39" s="237">
        <v>0</v>
      </c>
      <c r="I39" s="230"/>
      <c r="J39" s="193" t="e">
        <f t="shared" si="0"/>
        <v>#DIV/0!</v>
      </c>
    </row>
    <row r="40" spans="1:11" ht="22.5">
      <c r="A40" s="754"/>
      <c r="B40" s="754"/>
      <c r="C40" s="161" t="s">
        <v>312</v>
      </c>
      <c r="D40" s="162" t="s">
        <v>225</v>
      </c>
      <c r="E40" s="43">
        <v>0</v>
      </c>
      <c r="F40" s="43">
        <v>0</v>
      </c>
      <c r="G40" s="191">
        <v>94.97</v>
      </c>
      <c r="H40" s="237">
        <v>0</v>
      </c>
      <c r="I40" s="230"/>
      <c r="J40" s="193">
        <f t="shared" si="0"/>
        <v>0</v>
      </c>
    </row>
    <row r="41" spans="1:11" ht="22.5" customHeight="1">
      <c r="A41" s="755"/>
      <c r="B41" s="755"/>
      <c r="C41" s="161" t="s">
        <v>386</v>
      </c>
      <c r="D41" s="162" t="s">
        <v>515</v>
      </c>
      <c r="E41" s="43">
        <v>0</v>
      </c>
      <c r="F41" s="43">
        <v>0</v>
      </c>
      <c r="G41" s="191">
        <v>9502.19</v>
      </c>
      <c r="H41" s="237">
        <v>60.56</v>
      </c>
      <c r="I41" s="230"/>
      <c r="J41" s="193">
        <f t="shared" si="0"/>
        <v>0.63732676361975504</v>
      </c>
    </row>
    <row r="42" spans="1:11" ht="15.75" customHeight="1">
      <c r="A42" s="157" t="s">
        <v>160</v>
      </c>
      <c r="B42" s="157"/>
      <c r="C42" s="167"/>
      <c r="D42" s="241" t="s">
        <v>161</v>
      </c>
      <c r="E42" s="62">
        <f>E43</f>
        <v>2271</v>
      </c>
      <c r="F42" s="62">
        <f>F43</f>
        <v>959</v>
      </c>
      <c r="G42" s="192">
        <f>+G43</f>
        <v>2271</v>
      </c>
      <c r="H42" s="239">
        <f>H43</f>
        <v>859.3</v>
      </c>
      <c r="I42" s="231"/>
      <c r="J42" s="193">
        <f t="shared" si="0"/>
        <v>37.837956847203877</v>
      </c>
    </row>
    <row r="43" spans="1:11" s="54" customFormat="1" ht="18.75" customHeight="1">
      <c r="A43" s="158"/>
      <c r="B43" s="157" t="s">
        <v>162</v>
      </c>
      <c r="C43" s="159"/>
      <c r="D43" s="61" t="s">
        <v>70</v>
      </c>
      <c r="E43" s="62">
        <f>SUM(E44:E46)</f>
        <v>2271</v>
      </c>
      <c r="F43" s="62">
        <f>SUM(F44:F46)</f>
        <v>959</v>
      </c>
      <c r="G43" s="62">
        <f>SUM(G44:G46)</f>
        <v>2271</v>
      </c>
      <c r="H43" s="62">
        <f>SUM(H44:H46)</f>
        <v>859.3</v>
      </c>
      <c r="I43" s="229"/>
      <c r="J43" s="193">
        <f t="shared" si="0"/>
        <v>37.837956847203877</v>
      </c>
      <c r="K43" s="160"/>
    </row>
    <row r="44" spans="1:11" ht="76.150000000000006" customHeight="1">
      <c r="A44" s="56"/>
      <c r="B44" s="56"/>
      <c r="C44" s="57" t="s">
        <v>92</v>
      </c>
      <c r="D44" s="60" t="s">
        <v>514</v>
      </c>
      <c r="E44" s="43">
        <v>2271</v>
      </c>
      <c r="F44" s="43">
        <v>959</v>
      </c>
      <c r="G44" s="191">
        <v>0</v>
      </c>
      <c r="H44" s="237">
        <v>0</v>
      </c>
      <c r="I44" s="230"/>
      <c r="J44" s="193" t="e">
        <f t="shared" si="0"/>
        <v>#DIV/0!</v>
      </c>
    </row>
    <row r="45" spans="1:11" ht="22.5" customHeight="1">
      <c r="A45" s="56"/>
      <c r="B45" s="56"/>
      <c r="C45" s="57" t="s">
        <v>312</v>
      </c>
      <c r="D45" s="58" t="s">
        <v>225</v>
      </c>
      <c r="E45" s="43">
        <v>0</v>
      </c>
      <c r="F45" s="43">
        <v>0</v>
      </c>
      <c r="G45" s="191">
        <v>1600</v>
      </c>
      <c r="H45" s="237">
        <v>524.29999999999995</v>
      </c>
      <c r="I45" s="230"/>
      <c r="J45" s="193">
        <f t="shared" si="0"/>
        <v>32.768749999999997</v>
      </c>
    </row>
    <row r="46" spans="1:11" ht="16.5" customHeight="1">
      <c r="A46" s="56"/>
      <c r="B46" s="56"/>
      <c r="C46" s="57" t="s">
        <v>314</v>
      </c>
      <c r="D46" s="58" t="s">
        <v>219</v>
      </c>
      <c r="E46" s="339">
        <v>0</v>
      </c>
      <c r="F46" s="339">
        <v>0</v>
      </c>
      <c r="G46" s="294">
        <v>671</v>
      </c>
      <c r="H46" s="295">
        <v>335</v>
      </c>
      <c r="I46" s="184"/>
      <c r="J46" s="193">
        <f t="shared" si="0"/>
        <v>49.925484351713862</v>
      </c>
    </row>
    <row r="47" spans="1:11" s="54" customFormat="1" ht="15.75" customHeight="1">
      <c r="A47" s="157" t="s">
        <v>163</v>
      </c>
      <c r="B47" s="157"/>
      <c r="C47" s="159"/>
      <c r="D47" s="61" t="s">
        <v>164</v>
      </c>
      <c r="E47" s="53">
        <f>E48+E70+E73</f>
        <v>1838958</v>
      </c>
      <c r="F47" s="53">
        <f>F48+F70+F73</f>
        <v>908616</v>
      </c>
      <c r="G47" s="53">
        <f>G48+G70+G73</f>
        <v>1838958</v>
      </c>
      <c r="H47" s="53">
        <f>H48+H70+H73</f>
        <v>827949.16</v>
      </c>
      <c r="I47" s="231"/>
      <c r="J47" s="193">
        <f t="shared" si="0"/>
        <v>45.022733526268681</v>
      </c>
      <c r="K47" s="55"/>
    </row>
    <row r="48" spans="1:11" s="54" customFormat="1" ht="14.25" customHeight="1">
      <c r="A48" s="158"/>
      <c r="B48" s="157" t="s">
        <v>165</v>
      </c>
      <c r="C48" s="159"/>
      <c r="D48" s="61" t="s">
        <v>166</v>
      </c>
      <c r="E48" s="62">
        <f>SUM(E49:E69)</f>
        <v>1696584</v>
      </c>
      <c r="F48" s="62">
        <f>SUM(F49:F69)</f>
        <v>844488</v>
      </c>
      <c r="G48" s="62">
        <f>SUM(G49:G69)</f>
        <v>1696584</v>
      </c>
      <c r="H48" s="62">
        <f>SUM(H49:H69)</f>
        <v>765742.52</v>
      </c>
      <c r="I48" s="231"/>
      <c r="J48" s="193">
        <f t="shared" si="0"/>
        <v>45.134371183507568</v>
      </c>
      <c r="K48" s="55"/>
    </row>
    <row r="49" spans="1:10" ht="77.45" customHeight="1">
      <c r="A49" s="56"/>
      <c r="B49" s="56"/>
      <c r="C49" s="57" t="s">
        <v>92</v>
      </c>
      <c r="D49" s="60" t="s">
        <v>514</v>
      </c>
      <c r="E49" s="43">
        <v>1696584</v>
      </c>
      <c r="F49" s="43">
        <v>844488</v>
      </c>
      <c r="G49" s="191">
        <v>0</v>
      </c>
      <c r="H49" s="238">
        <v>0</v>
      </c>
      <c r="I49" s="184"/>
      <c r="J49" s="193" t="e">
        <f t="shared" si="0"/>
        <v>#DIV/0!</v>
      </c>
    </row>
    <row r="50" spans="1:10" ht="89.45" customHeight="1">
      <c r="A50" s="56"/>
      <c r="B50" s="56"/>
      <c r="C50" s="57" t="s">
        <v>602</v>
      </c>
      <c r="D50" s="58" t="s">
        <v>645</v>
      </c>
      <c r="E50" s="43">
        <v>0</v>
      </c>
      <c r="F50" s="43">
        <v>0</v>
      </c>
      <c r="G50" s="191">
        <v>456480</v>
      </c>
      <c r="H50" s="238">
        <v>231480</v>
      </c>
      <c r="I50" s="184"/>
      <c r="J50" s="193">
        <f t="shared" si="0"/>
        <v>50.709779179810724</v>
      </c>
    </row>
    <row r="51" spans="1:10" ht="20.25" customHeight="1">
      <c r="A51" s="56"/>
      <c r="B51" s="56"/>
      <c r="C51" s="57" t="s">
        <v>315</v>
      </c>
      <c r="D51" s="58" t="s">
        <v>229</v>
      </c>
      <c r="E51" s="43">
        <v>0</v>
      </c>
      <c r="F51" s="43">
        <v>0</v>
      </c>
      <c r="G51" s="191">
        <v>354</v>
      </c>
      <c r="H51" s="238">
        <v>0</v>
      </c>
      <c r="I51" s="184"/>
      <c r="J51" s="193">
        <f t="shared" si="0"/>
        <v>0</v>
      </c>
    </row>
    <row r="52" spans="1:10" ht="23.25" customHeight="1">
      <c r="A52" s="56"/>
      <c r="B52" s="56"/>
      <c r="C52" s="57" t="s">
        <v>308</v>
      </c>
      <c r="D52" s="58" t="s">
        <v>220</v>
      </c>
      <c r="E52" s="43">
        <v>0</v>
      </c>
      <c r="F52" s="43">
        <v>0</v>
      </c>
      <c r="G52" s="191">
        <v>698293</v>
      </c>
      <c r="H52" s="238">
        <v>299714.71000000002</v>
      </c>
      <c r="I52" s="184"/>
      <c r="J52" s="193">
        <f t="shared" si="0"/>
        <v>42.92105319686722</v>
      </c>
    </row>
    <row r="53" spans="1:10" ht="22.5" customHeight="1">
      <c r="A53" s="56"/>
      <c r="B53" s="56"/>
      <c r="C53" s="57" t="s">
        <v>316</v>
      </c>
      <c r="D53" s="58" t="s">
        <v>241</v>
      </c>
      <c r="E53" s="43">
        <v>0</v>
      </c>
      <c r="F53" s="43">
        <v>0</v>
      </c>
      <c r="G53" s="191">
        <v>41335</v>
      </c>
      <c r="H53" s="238">
        <v>40836.15</v>
      </c>
      <c r="I53" s="184"/>
      <c r="J53" s="193">
        <f t="shared" si="0"/>
        <v>98.793153501874926</v>
      </c>
    </row>
    <row r="54" spans="1:10" ht="22.5" customHeight="1">
      <c r="A54" s="56"/>
      <c r="B54" s="56"/>
      <c r="C54" s="57" t="s">
        <v>309</v>
      </c>
      <c r="D54" s="58" t="s">
        <v>221</v>
      </c>
      <c r="E54" s="43">
        <v>0</v>
      </c>
      <c r="F54" s="43">
        <v>0</v>
      </c>
      <c r="G54" s="191">
        <v>130344</v>
      </c>
      <c r="H54" s="238">
        <v>58713.09</v>
      </c>
      <c r="I54" s="184"/>
      <c r="J54" s="193">
        <f t="shared" si="0"/>
        <v>45.044720125207142</v>
      </c>
    </row>
    <row r="55" spans="1:10" ht="18.75" customHeight="1">
      <c r="A55" s="56"/>
      <c r="B55" s="56"/>
      <c r="C55" s="57" t="s">
        <v>310</v>
      </c>
      <c r="D55" s="58" t="s">
        <v>222</v>
      </c>
      <c r="E55" s="43">
        <v>0</v>
      </c>
      <c r="F55" s="43">
        <v>0</v>
      </c>
      <c r="G55" s="191">
        <v>15912</v>
      </c>
      <c r="H55" s="238">
        <v>6807.53</v>
      </c>
      <c r="I55" s="184"/>
      <c r="J55" s="193">
        <f t="shared" si="0"/>
        <v>42.782365510306683</v>
      </c>
    </row>
    <row r="56" spans="1:10">
      <c r="A56" s="56"/>
      <c r="B56" s="56"/>
      <c r="C56" s="57" t="s">
        <v>311</v>
      </c>
      <c r="D56" s="58" t="s">
        <v>237</v>
      </c>
      <c r="E56" s="43">
        <v>0</v>
      </c>
      <c r="F56" s="43">
        <v>0</v>
      </c>
      <c r="G56" s="191">
        <v>25200</v>
      </c>
      <c r="H56" s="238">
        <v>16600</v>
      </c>
      <c r="I56" s="184"/>
      <c r="J56" s="193">
        <f t="shared" si="0"/>
        <v>65.873015873015873</v>
      </c>
    </row>
    <row r="57" spans="1:10" ht="22.5">
      <c r="A57" s="56"/>
      <c r="B57" s="56"/>
      <c r="C57" s="57" t="s">
        <v>312</v>
      </c>
      <c r="D57" s="58" t="s">
        <v>225</v>
      </c>
      <c r="E57" s="43">
        <v>0</v>
      </c>
      <c r="F57" s="43">
        <v>0</v>
      </c>
      <c r="G57" s="191">
        <v>90524</v>
      </c>
      <c r="H57" s="238">
        <v>38466.53</v>
      </c>
      <c r="I57" s="184"/>
      <c r="J57" s="193">
        <f t="shared" ref="J57:J123" si="6">H57/G57*100</f>
        <v>42.49318412796606</v>
      </c>
    </row>
    <row r="58" spans="1:10" ht="13.5" customHeight="1">
      <c r="A58" s="56"/>
      <c r="B58" s="56"/>
      <c r="C58" s="57" t="s">
        <v>313</v>
      </c>
      <c r="D58" s="58" t="s">
        <v>230</v>
      </c>
      <c r="E58" s="43">
        <v>0</v>
      </c>
      <c r="F58" s="43">
        <v>0</v>
      </c>
      <c r="G58" s="191">
        <v>44149</v>
      </c>
      <c r="H58" s="238">
        <v>21771.41</v>
      </c>
      <c r="I58" s="184"/>
      <c r="J58" s="193">
        <f t="shared" si="6"/>
        <v>49.313483884119684</v>
      </c>
    </row>
    <row r="59" spans="1:10" ht="12" customHeight="1">
      <c r="A59" s="56"/>
      <c r="B59" s="56"/>
      <c r="C59" s="57" t="s">
        <v>317</v>
      </c>
      <c r="D59" s="58" t="s">
        <v>223</v>
      </c>
      <c r="E59" s="43">
        <v>0</v>
      </c>
      <c r="F59" s="43">
        <v>0</v>
      </c>
      <c r="G59" s="191">
        <v>60000</v>
      </c>
      <c r="H59" s="238">
        <v>1571.94</v>
      </c>
      <c r="I59" s="184"/>
      <c r="J59" s="193">
        <f t="shared" si="6"/>
        <v>2.6198999999999999</v>
      </c>
    </row>
    <row r="60" spans="1:10" ht="13.5" customHeight="1">
      <c r="A60" s="56"/>
      <c r="B60" s="56"/>
      <c r="C60" s="155" t="s">
        <v>318</v>
      </c>
      <c r="D60" s="58" t="s">
        <v>231</v>
      </c>
      <c r="E60" s="43">
        <v>0</v>
      </c>
      <c r="F60" s="43">
        <v>0</v>
      </c>
      <c r="G60" s="191">
        <v>1400</v>
      </c>
      <c r="H60" s="238">
        <v>542</v>
      </c>
      <c r="I60" s="184"/>
      <c r="J60" s="193">
        <f t="shared" si="6"/>
        <v>38.714285714285715</v>
      </c>
    </row>
    <row r="61" spans="1:10" ht="16.5" customHeight="1">
      <c r="A61" s="156"/>
      <c r="B61" s="156"/>
      <c r="C61" s="161" t="s">
        <v>314</v>
      </c>
      <c r="D61" s="162" t="s">
        <v>219</v>
      </c>
      <c r="E61" s="43">
        <v>0</v>
      </c>
      <c r="F61" s="43">
        <v>0</v>
      </c>
      <c r="G61" s="191">
        <v>79392</v>
      </c>
      <c r="H61" s="238">
        <v>20991.45</v>
      </c>
      <c r="I61" s="184"/>
      <c r="J61" s="193">
        <f t="shared" si="6"/>
        <v>26.440258464328902</v>
      </c>
    </row>
    <row r="62" spans="1:10" ht="50.25" customHeight="1">
      <c r="A62" s="56"/>
      <c r="B62" s="56"/>
      <c r="C62" s="57" t="s">
        <v>319</v>
      </c>
      <c r="D62" s="58" t="s">
        <v>400</v>
      </c>
      <c r="E62" s="43">
        <v>0</v>
      </c>
      <c r="F62" s="43">
        <v>0</v>
      </c>
      <c r="G62" s="191">
        <v>4000</v>
      </c>
      <c r="H62" s="238">
        <v>2350.89</v>
      </c>
      <c r="I62" s="184"/>
      <c r="J62" s="193">
        <f t="shared" si="6"/>
        <v>58.772249999999993</v>
      </c>
    </row>
    <row r="63" spans="1:10" ht="16.5" customHeight="1">
      <c r="A63" s="56"/>
      <c r="B63" s="56"/>
      <c r="C63" s="57" t="s">
        <v>320</v>
      </c>
      <c r="D63" s="58" t="s">
        <v>245</v>
      </c>
      <c r="E63" s="43">
        <v>0</v>
      </c>
      <c r="F63" s="43">
        <v>0</v>
      </c>
      <c r="G63" s="191">
        <v>4000</v>
      </c>
      <c r="H63" s="238">
        <v>382.9</v>
      </c>
      <c r="I63" s="184"/>
      <c r="J63" s="193">
        <f t="shared" si="6"/>
        <v>9.5724999999999998</v>
      </c>
    </row>
    <row r="64" spans="1:10" ht="16.5" customHeight="1">
      <c r="A64" s="56"/>
      <c r="B64" s="56"/>
      <c r="C64" s="57" t="s">
        <v>603</v>
      </c>
      <c r="D64" s="403" t="s">
        <v>246</v>
      </c>
      <c r="E64" s="43">
        <v>0</v>
      </c>
      <c r="F64" s="43">
        <v>0</v>
      </c>
      <c r="G64" s="191">
        <v>2500</v>
      </c>
      <c r="H64" s="238">
        <v>0</v>
      </c>
      <c r="I64" s="184"/>
      <c r="J64" s="193">
        <f t="shared" si="6"/>
        <v>0</v>
      </c>
    </row>
    <row r="65" spans="1:11" ht="15" customHeight="1">
      <c r="A65" s="56"/>
      <c r="B65" s="56"/>
      <c r="C65" s="57" t="s">
        <v>321</v>
      </c>
      <c r="D65" s="58" t="s">
        <v>226</v>
      </c>
      <c r="E65" s="43">
        <v>0</v>
      </c>
      <c r="F65" s="43">
        <v>0</v>
      </c>
      <c r="G65" s="191">
        <v>6000</v>
      </c>
      <c r="H65" s="238">
        <v>1510.67</v>
      </c>
      <c r="I65" s="184"/>
      <c r="J65" s="193">
        <f t="shared" si="6"/>
        <v>25.177833333333332</v>
      </c>
    </row>
    <row r="66" spans="1:11" ht="27" customHeight="1">
      <c r="A66" s="56"/>
      <c r="B66" s="56"/>
      <c r="C66" s="57" t="s">
        <v>322</v>
      </c>
      <c r="D66" s="58" t="s">
        <v>232</v>
      </c>
      <c r="E66" s="43">
        <v>0</v>
      </c>
      <c r="F66" s="43">
        <v>0</v>
      </c>
      <c r="G66" s="191">
        <v>19563</v>
      </c>
      <c r="H66" s="238">
        <v>14672.25</v>
      </c>
      <c r="I66" s="184"/>
      <c r="J66" s="193">
        <f t="shared" si="6"/>
        <v>75</v>
      </c>
    </row>
    <row r="67" spans="1:11" ht="18.399999999999999" customHeight="1">
      <c r="A67" s="56"/>
      <c r="B67" s="56"/>
      <c r="C67" s="57" t="s">
        <v>396</v>
      </c>
      <c r="D67" s="58" t="s">
        <v>116</v>
      </c>
      <c r="E67" s="43">
        <v>0</v>
      </c>
      <c r="F67" s="43">
        <v>0</v>
      </c>
      <c r="G67" s="191">
        <v>7844</v>
      </c>
      <c r="H67" s="238">
        <v>3924</v>
      </c>
      <c r="I67" s="184"/>
      <c r="J67" s="193">
        <f t="shared" si="6"/>
        <v>50.025497195308525</v>
      </c>
    </row>
    <row r="68" spans="1:11" ht="40.9" customHeight="1">
      <c r="A68" s="56"/>
      <c r="B68" s="56"/>
      <c r="C68" s="57" t="s">
        <v>387</v>
      </c>
      <c r="D68" s="58" t="s">
        <v>269</v>
      </c>
      <c r="E68" s="43">
        <v>0</v>
      </c>
      <c r="F68" s="43">
        <v>0</v>
      </c>
      <c r="G68" s="191">
        <v>3294</v>
      </c>
      <c r="H68" s="238">
        <v>3294</v>
      </c>
      <c r="I68" s="184"/>
      <c r="J68" s="193">
        <f t="shared" si="6"/>
        <v>100</v>
      </c>
    </row>
    <row r="69" spans="1:11" ht="33.75">
      <c r="A69" s="56"/>
      <c r="B69" s="56"/>
      <c r="C69" s="57" t="s">
        <v>323</v>
      </c>
      <c r="D69" s="58" t="s">
        <v>247</v>
      </c>
      <c r="E69" s="43">
        <v>0</v>
      </c>
      <c r="F69" s="43">
        <v>0</v>
      </c>
      <c r="G69" s="191">
        <v>6000</v>
      </c>
      <c r="H69" s="238">
        <v>2113</v>
      </c>
      <c r="I69" s="184"/>
      <c r="J69" s="193">
        <f t="shared" si="6"/>
        <v>35.216666666666669</v>
      </c>
    </row>
    <row r="70" spans="1:11" s="54" customFormat="1" ht="99.6" customHeight="1">
      <c r="A70" s="158"/>
      <c r="B70" s="157" t="s">
        <v>171</v>
      </c>
      <c r="C70" s="159"/>
      <c r="D70" s="61" t="s">
        <v>172</v>
      </c>
      <c r="E70" s="62">
        <f>E71</f>
        <v>131861</v>
      </c>
      <c r="F70" s="62">
        <f>F71</f>
        <v>54239</v>
      </c>
      <c r="G70" s="192">
        <f>+G72</f>
        <v>131861</v>
      </c>
      <c r="H70" s="236">
        <f>SUM(H71:H72)</f>
        <v>52387.71</v>
      </c>
      <c r="I70" s="229"/>
      <c r="J70" s="193">
        <f t="shared" si="6"/>
        <v>39.729495453545773</v>
      </c>
      <c r="K70" s="55"/>
    </row>
    <row r="71" spans="1:11" ht="81.599999999999994" customHeight="1">
      <c r="A71" s="56"/>
      <c r="B71" s="56"/>
      <c r="C71" s="57" t="s">
        <v>92</v>
      </c>
      <c r="D71" s="60" t="s">
        <v>514</v>
      </c>
      <c r="E71" s="43">
        <v>131861</v>
      </c>
      <c r="F71" s="43">
        <v>54239</v>
      </c>
      <c r="G71" s="191">
        <v>0</v>
      </c>
      <c r="H71" s="237">
        <v>0</v>
      </c>
      <c r="I71" s="230"/>
      <c r="J71" s="193" t="e">
        <f t="shared" si="6"/>
        <v>#DIV/0!</v>
      </c>
    </row>
    <row r="72" spans="1:11" ht="22.5">
      <c r="A72" s="56"/>
      <c r="B72" s="56"/>
      <c r="C72" s="57" t="s">
        <v>325</v>
      </c>
      <c r="D72" s="58" t="s">
        <v>273</v>
      </c>
      <c r="E72" s="43">
        <v>0</v>
      </c>
      <c r="F72" s="43">
        <v>0</v>
      </c>
      <c r="G72" s="191">
        <v>131861</v>
      </c>
      <c r="H72" s="237">
        <v>52387.71</v>
      </c>
      <c r="I72" s="230"/>
      <c r="J72" s="193">
        <f t="shared" si="6"/>
        <v>39.729495453545773</v>
      </c>
    </row>
    <row r="73" spans="1:11" s="54" customFormat="1" ht="17.25" customHeight="1">
      <c r="A73" s="152"/>
      <c r="B73" s="245" t="s">
        <v>175</v>
      </c>
      <c r="C73" s="245"/>
      <c r="D73" s="61" t="s">
        <v>176</v>
      </c>
      <c r="E73" s="62">
        <f>E74</f>
        <v>10513</v>
      </c>
      <c r="F73" s="62">
        <f>F74</f>
        <v>9889</v>
      </c>
      <c r="G73" s="192">
        <f>+G74+G75+G76</f>
        <v>10513</v>
      </c>
      <c r="H73" s="239">
        <f>+H74+H75+H76</f>
        <v>9818.93</v>
      </c>
      <c r="I73" s="229"/>
      <c r="J73" s="193">
        <f t="shared" si="6"/>
        <v>93.397983449063076</v>
      </c>
      <c r="K73" s="55"/>
    </row>
    <row r="74" spans="1:11" ht="78.75" customHeight="1">
      <c r="A74" s="56"/>
      <c r="B74" s="56"/>
      <c r="C74" s="242" t="s">
        <v>92</v>
      </c>
      <c r="D74" s="60" t="s">
        <v>514</v>
      </c>
      <c r="E74" s="43">
        <v>10513</v>
      </c>
      <c r="F74" s="43">
        <v>9889</v>
      </c>
      <c r="G74" s="191">
        <v>0</v>
      </c>
      <c r="H74" s="238">
        <v>0</v>
      </c>
      <c r="I74" s="184"/>
      <c r="J74" s="193" t="e">
        <f t="shared" si="6"/>
        <v>#DIV/0!</v>
      </c>
    </row>
    <row r="75" spans="1:11" ht="18" customHeight="1">
      <c r="A75" s="56"/>
      <c r="B75" s="56"/>
      <c r="C75" s="242" t="s">
        <v>324</v>
      </c>
      <c r="D75" s="240" t="s">
        <v>271</v>
      </c>
      <c r="E75" s="43">
        <v>0</v>
      </c>
      <c r="F75" s="43">
        <v>0</v>
      </c>
      <c r="G75" s="191">
        <v>10302</v>
      </c>
      <c r="H75" s="238">
        <v>9626.4</v>
      </c>
      <c r="I75" s="184"/>
      <c r="J75" s="193">
        <f t="shared" si="6"/>
        <v>93.442050087361679</v>
      </c>
    </row>
    <row r="76" spans="1:11" ht="19.5" customHeight="1">
      <c r="A76" s="56"/>
      <c r="B76" s="56"/>
      <c r="C76" s="480" t="s">
        <v>312</v>
      </c>
      <c r="D76" s="420" t="s">
        <v>225</v>
      </c>
      <c r="E76" s="339">
        <v>0</v>
      </c>
      <c r="F76" s="339">
        <v>0</v>
      </c>
      <c r="G76" s="294">
        <v>211</v>
      </c>
      <c r="H76" s="295">
        <v>192.53</v>
      </c>
      <c r="I76" s="184"/>
      <c r="J76" s="193">
        <f t="shared" si="6"/>
        <v>91.246445497630333</v>
      </c>
    </row>
    <row r="77" spans="1:11" ht="19.5" customHeight="1">
      <c r="A77" s="157" t="s">
        <v>569</v>
      </c>
      <c r="B77" s="157"/>
      <c r="C77" s="388"/>
      <c r="D77" s="486" t="s">
        <v>570</v>
      </c>
      <c r="E77" s="239">
        <f>E78+E96+E114+E117</f>
        <v>30221095</v>
      </c>
      <c r="F77" s="239">
        <f>F78+F96+F114+F117</f>
        <v>16265009</v>
      </c>
      <c r="G77" s="239">
        <f>G78+G96+G114+G117</f>
        <v>30221095</v>
      </c>
      <c r="H77" s="239">
        <f>H78+H96+H114+H117</f>
        <v>16230504.930000002</v>
      </c>
      <c r="I77" s="184"/>
      <c r="J77" s="193"/>
    </row>
    <row r="78" spans="1:11" ht="19.5" customHeight="1">
      <c r="A78" s="163"/>
      <c r="B78" s="376" t="s">
        <v>571</v>
      </c>
      <c r="C78" s="388"/>
      <c r="D78" s="372" t="s">
        <v>536</v>
      </c>
      <c r="E78" s="239">
        <f>SUM(E79:E95)</f>
        <v>17457768</v>
      </c>
      <c r="F78" s="239">
        <f t="shared" ref="F78:H78" si="7">SUM(F79:F95)</f>
        <v>9670921</v>
      </c>
      <c r="G78" s="239">
        <f t="shared" si="7"/>
        <v>17457768</v>
      </c>
      <c r="H78" s="239">
        <f t="shared" si="7"/>
        <v>9655282.8500000015</v>
      </c>
      <c r="I78" s="184"/>
      <c r="J78" s="193"/>
    </row>
    <row r="79" spans="1:11" ht="110.45" customHeight="1">
      <c r="A79" s="156"/>
      <c r="B79" s="479"/>
      <c r="C79" s="386" t="s">
        <v>507</v>
      </c>
      <c r="D79" s="345" t="s">
        <v>508</v>
      </c>
      <c r="E79" s="238">
        <v>17457768</v>
      </c>
      <c r="F79" s="238">
        <v>9670921</v>
      </c>
      <c r="G79" s="238">
        <v>0</v>
      </c>
      <c r="H79" s="238">
        <v>0</v>
      </c>
      <c r="I79" s="184"/>
      <c r="J79" s="193"/>
    </row>
    <row r="80" spans="1:11">
      <c r="A80" s="156"/>
      <c r="B80" s="479"/>
      <c r="C80" s="57" t="s">
        <v>324</v>
      </c>
      <c r="D80" s="403" t="s">
        <v>271</v>
      </c>
      <c r="E80" s="238">
        <v>0</v>
      </c>
      <c r="F80" s="238">
        <v>0</v>
      </c>
      <c r="G80" s="238">
        <v>17198875</v>
      </c>
      <c r="H80" s="238">
        <v>9512593.8499999996</v>
      </c>
      <c r="I80" s="184"/>
      <c r="J80" s="193"/>
    </row>
    <row r="81" spans="1:11" ht="22.5">
      <c r="A81" s="156"/>
      <c r="B81" s="479"/>
      <c r="C81" s="57" t="s">
        <v>308</v>
      </c>
      <c r="D81" s="403" t="s">
        <v>220</v>
      </c>
      <c r="E81" s="238">
        <v>0</v>
      </c>
      <c r="F81" s="238">
        <v>0</v>
      </c>
      <c r="G81" s="238">
        <v>174120</v>
      </c>
      <c r="H81" s="238">
        <v>84449.81</v>
      </c>
      <c r="I81" s="184"/>
      <c r="J81" s="193"/>
    </row>
    <row r="82" spans="1:11" ht="22.5">
      <c r="A82" s="156"/>
      <c r="B82" s="479"/>
      <c r="C82" s="57" t="s">
        <v>316</v>
      </c>
      <c r="D82" s="403" t="s">
        <v>241</v>
      </c>
      <c r="E82" s="238">
        <v>0</v>
      </c>
      <c r="F82" s="238">
        <v>0</v>
      </c>
      <c r="G82" s="238">
        <v>10726</v>
      </c>
      <c r="H82" s="238">
        <v>9261.1200000000008</v>
      </c>
      <c r="I82" s="184"/>
      <c r="J82" s="193"/>
    </row>
    <row r="83" spans="1:11" ht="22.5">
      <c r="A83" s="156"/>
      <c r="B83" s="479"/>
      <c r="C83" s="57" t="s">
        <v>309</v>
      </c>
      <c r="D83" s="403" t="s">
        <v>221</v>
      </c>
      <c r="E83" s="238">
        <v>0</v>
      </c>
      <c r="F83" s="238">
        <v>0</v>
      </c>
      <c r="G83" s="238">
        <v>32052</v>
      </c>
      <c r="H83" s="238">
        <v>13863.38</v>
      </c>
      <c r="I83" s="184"/>
      <c r="J83" s="193"/>
    </row>
    <row r="84" spans="1:11">
      <c r="A84" s="156"/>
      <c r="B84" s="479"/>
      <c r="C84" s="57" t="s">
        <v>310</v>
      </c>
      <c r="D84" s="403" t="s">
        <v>222</v>
      </c>
      <c r="E84" s="238">
        <v>0</v>
      </c>
      <c r="F84" s="238">
        <v>0</v>
      </c>
      <c r="G84" s="238">
        <v>4529</v>
      </c>
      <c r="H84" s="238">
        <v>1804.14</v>
      </c>
      <c r="I84" s="184"/>
      <c r="J84" s="193"/>
    </row>
    <row r="85" spans="1:11">
      <c r="A85" s="156"/>
      <c r="B85" s="479"/>
      <c r="C85" s="57" t="s">
        <v>311</v>
      </c>
      <c r="D85" s="403" t="s">
        <v>237</v>
      </c>
      <c r="E85" s="238">
        <v>0</v>
      </c>
      <c r="F85" s="238">
        <v>0</v>
      </c>
      <c r="G85" s="238">
        <v>1000</v>
      </c>
      <c r="H85" s="238">
        <v>0</v>
      </c>
      <c r="I85" s="184"/>
      <c r="J85" s="193"/>
    </row>
    <row r="86" spans="1:11" ht="22.5">
      <c r="A86" s="156"/>
      <c r="B86" s="479"/>
      <c r="C86" s="57" t="s">
        <v>312</v>
      </c>
      <c r="D86" s="403" t="s">
        <v>225</v>
      </c>
      <c r="E86" s="238">
        <v>0</v>
      </c>
      <c r="F86" s="238">
        <v>0</v>
      </c>
      <c r="G86" s="238">
        <v>7725</v>
      </c>
      <c r="H86" s="238">
        <v>6968.84</v>
      </c>
      <c r="I86" s="184"/>
      <c r="J86" s="193"/>
    </row>
    <row r="87" spans="1:11">
      <c r="A87" s="156"/>
      <c r="B87" s="479"/>
      <c r="C87" s="57" t="s">
        <v>313</v>
      </c>
      <c r="D87" s="403" t="s">
        <v>230</v>
      </c>
      <c r="E87" s="238">
        <v>0</v>
      </c>
      <c r="F87" s="238">
        <v>0</v>
      </c>
      <c r="G87" s="238">
        <v>2000</v>
      </c>
      <c r="H87" s="238">
        <v>1850</v>
      </c>
      <c r="I87" s="184"/>
      <c r="J87" s="193"/>
    </row>
    <row r="88" spans="1:11">
      <c r="A88" s="156"/>
      <c r="B88" s="479"/>
      <c r="C88" s="155" t="s">
        <v>317</v>
      </c>
      <c r="D88" s="340" t="s">
        <v>223</v>
      </c>
      <c r="E88" s="238">
        <v>0</v>
      </c>
      <c r="F88" s="238">
        <v>0</v>
      </c>
      <c r="G88" s="238">
        <v>2000</v>
      </c>
      <c r="H88" s="238">
        <v>2000</v>
      </c>
      <c r="I88" s="184"/>
      <c r="J88" s="193"/>
    </row>
    <row r="89" spans="1:11">
      <c r="A89" s="156"/>
      <c r="B89" s="479"/>
      <c r="C89" s="161" t="s">
        <v>318</v>
      </c>
      <c r="D89" s="481" t="s">
        <v>231</v>
      </c>
      <c r="E89" s="238">
        <v>0</v>
      </c>
      <c r="F89" s="238">
        <v>0</v>
      </c>
      <c r="G89" s="238">
        <v>100</v>
      </c>
      <c r="H89" s="238">
        <v>0</v>
      </c>
      <c r="I89" s="184"/>
      <c r="J89" s="193"/>
    </row>
    <row r="90" spans="1:11">
      <c r="A90" s="156"/>
      <c r="B90" s="479"/>
      <c r="C90" s="161" t="s">
        <v>314</v>
      </c>
      <c r="D90" s="482" t="s">
        <v>219</v>
      </c>
      <c r="E90" s="238">
        <v>0</v>
      </c>
      <c r="F90" s="238">
        <v>0</v>
      </c>
      <c r="G90" s="238">
        <v>18000</v>
      </c>
      <c r="H90" s="238">
        <v>17494.91</v>
      </c>
      <c r="I90" s="184"/>
      <c r="J90" s="193"/>
    </row>
    <row r="91" spans="1:11" ht="22.5">
      <c r="A91" s="156"/>
      <c r="B91" s="479"/>
      <c r="C91" s="326" t="s">
        <v>319</v>
      </c>
      <c r="D91" s="403" t="s">
        <v>401</v>
      </c>
      <c r="E91" s="238">
        <v>0</v>
      </c>
      <c r="F91" s="238">
        <v>0</v>
      </c>
      <c r="G91" s="238">
        <v>1044</v>
      </c>
      <c r="H91" s="238">
        <v>400</v>
      </c>
      <c r="I91" s="184"/>
      <c r="J91" s="193"/>
    </row>
    <row r="92" spans="1:11">
      <c r="A92" s="156"/>
      <c r="B92" s="479"/>
      <c r="C92" s="326" t="s">
        <v>320</v>
      </c>
      <c r="D92" s="403" t="s">
        <v>245</v>
      </c>
      <c r="E92" s="238">
        <v>0</v>
      </c>
      <c r="F92" s="238">
        <v>0</v>
      </c>
      <c r="G92" s="238">
        <v>500</v>
      </c>
      <c r="H92" s="238">
        <v>0</v>
      </c>
      <c r="I92" s="184"/>
      <c r="J92" s="193"/>
    </row>
    <row r="93" spans="1:11">
      <c r="A93" s="156"/>
      <c r="B93" s="479"/>
      <c r="C93" s="57" t="s">
        <v>321</v>
      </c>
      <c r="D93" s="403" t="s">
        <v>226</v>
      </c>
      <c r="E93" s="238">
        <v>0</v>
      </c>
      <c r="F93" s="238">
        <v>0</v>
      </c>
      <c r="G93" s="238">
        <v>540</v>
      </c>
      <c r="H93" s="238">
        <v>359</v>
      </c>
      <c r="I93" s="184"/>
      <c r="J93" s="193"/>
    </row>
    <row r="94" spans="1:11" s="496" customFormat="1" ht="33.75">
      <c r="A94" s="156"/>
      <c r="B94" s="479"/>
      <c r="C94" s="155" t="s">
        <v>322</v>
      </c>
      <c r="D94" s="403" t="s">
        <v>232</v>
      </c>
      <c r="E94" s="238">
        <v>0</v>
      </c>
      <c r="F94" s="238">
        <v>0</v>
      </c>
      <c r="G94" s="238">
        <v>3557</v>
      </c>
      <c r="H94" s="238">
        <v>3557</v>
      </c>
      <c r="I94" s="184"/>
      <c r="J94" s="494"/>
      <c r="K94" s="495"/>
    </row>
    <row r="95" spans="1:11" ht="33.75">
      <c r="A95" s="156"/>
      <c r="B95" s="479"/>
      <c r="C95" s="163" t="s">
        <v>323</v>
      </c>
      <c r="D95" s="370" t="s">
        <v>247</v>
      </c>
      <c r="E95" s="295">
        <v>0</v>
      </c>
      <c r="F95" s="295">
        <v>0</v>
      </c>
      <c r="G95" s="295">
        <v>1000</v>
      </c>
      <c r="H95" s="295">
        <v>680.8</v>
      </c>
      <c r="I95" s="184"/>
      <c r="J95" s="193"/>
    </row>
    <row r="96" spans="1:11" ht="110.45" customHeight="1">
      <c r="A96" s="156"/>
      <c r="B96" s="376" t="s">
        <v>572</v>
      </c>
      <c r="C96" s="388"/>
      <c r="D96" s="486" t="s">
        <v>665</v>
      </c>
      <c r="E96" s="239">
        <f>SUM(E97:E113)</f>
        <v>12742530</v>
      </c>
      <c r="F96" s="239">
        <f t="shared" ref="F96:H96" si="8">SUM(F97:F113)</f>
        <v>6589771</v>
      </c>
      <c r="G96" s="239">
        <f t="shared" si="8"/>
        <v>12742530</v>
      </c>
      <c r="H96" s="239">
        <f t="shared" si="8"/>
        <v>6570905.0800000001</v>
      </c>
      <c r="I96" s="184"/>
      <c r="J96" s="193"/>
    </row>
    <row r="97" spans="1:10" ht="83.45" customHeight="1">
      <c r="A97" s="156"/>
      <c r="B97" s="479"/>
      <c r="C97" s="483" t="s">
        <v>92</v>
      </c>
      <c r="D97" s="484" t="s">
        <v>514</v>
      </c>
      <c r="E97" s="295">
        <v>12742530</v>
      </c>
      <c r="F97" s="295">
        <v>6589771</v>
      </c>
      <c r="G97" s="295">
        <v>0</v>
      </c>
      <c r="H97" s="295">
        <v>0</v>
      </c>
      <c r="I97" s="184"/>
      <c r="J97" s="193"/>
    </row>
    <row r="98" spans="1:10">
      <c r="A98" s="156"/>
      <c r="B98" s="479"/>
      <c r="C98" s="57" t="s">
        <v>324</v>
      </c>
      <c r="D98" s="58" t="s">
        <v>271</v>
      </c>
      <c r="E98" s="295">
        <v>0</v>
      </c>
      <c r="F98" s="295">
        <v>0</v>
      </c>
      <c r="G98" s="295">
        <v>12347211</v>
      </c>
      <c r="H98" s="295">
        <v>6391118.6500000004</v>
      </c>
      <c r="I98" s="184"/>
      <c r="J98" s="193"/>
    </row>
    <row r="99" spans="1:10" ht="22.5">
      <c r="A99" s="156"/>
      <c r="B99" s="479"/>
      <c r="C99" s="57" t="s">
        <v>308</v>
      </c>
      <c r="D99" s="58" t="s">
        <v>220</v>
      </c>
      <c r="E99" s="295">
        <v>0</v>
      </c>
      <c r="F99" s="295">
        <v>0</v>
      </c>
      <c r="G99" s="295">
        <v>274059</v>
      </c>
      <c r="H99" s="295">
        <v>111698.5</v>
      </c>
      <c r="I99" s="184"/>
      <c r="J99" s="193"/>
    </row>
    <row r="100" spans="1:10" ht="22.5">
      <c r="A100" s="156"/>
      <c r="B100" s="479"/>
      <c r="C100" s="57" t="s">
        <v>316</v>
      </c>
      <c r="D100" s="58" t="s">
        <v>241</v>
      </c>
      <c r="E100" s="295">
        <v>0</v>
      </c>
      <c r="F100" s="295">
        <v>0</v>
      </c>
      <c r="G100" s="295">
        <v>19333</v>
      </c>
      <c r="H100" s="295">
        <v>19308.97</v>
      </c>
      <c r="I100" s="184"/>
      <c r="J100" s="193"/>
    </row>
    <row r="101" spans="1:10" ht="22.5">
      <c r="A101" s="156"/>
      <c r="B101" s="479"/>
      <c r="C101" s="57" t="s">
        <v>309</v>
      </c>
      <c r="D101" s="58" t="s">
        <v>221</v>
      </c>
      <c r="E101" s="295">
        <v>0</v>
      </c>
      <c r="F101" s="295">
        <v>0</v>
      </c>
      <c r="G101" s="295">
        <v>54783</v>
      </c>
      <c r="H101" s="295">
        <v>23072.46</v>
      </c>
      <c r="I101" s="184"/>
      <c r="J101" s="193"/>
    </row>
    <row r="102" spans="1:10">
      <c r="A102" s="156"/>
      <c r="B102" s="479"/>
      <c r="C102" s="57" t="s">
        <v>310</v>
      </c>
      <c r="D102" s="58" t="s">
        <v>222</v>
      </c>
      <c r="E102" s="295">
        <v>0</v>
      </c>
      <c r="F102" s="295">
        <v>0</v>
      </c>
      <c r="G102" s="295">
        <v>7740</v>
      </c>
      <c r="H102" s="295">
        <v>936.95</v>
      </c>
      <c r="I102" s="184"/>
      <c r="J102" s="193"/>
    </row>
    <row r="103" spans="1:10">
      <c r="A103" s="156"/>
      <c r="B103" s="479"/>
      <c r="C103" s="57" t="s">
        <v>311</v>
      </c>
      <c r="D103" s="403" t="s">
        <v>237</v>
      </c>
      <c r="E103" s="295">
        <v>0</v>
      </c>
      <c r="F103" s="295">
        <v>0</v>
      </c>
      <c r="G103" s="295">
        <v>1000</v>
      </c>
      <c r="H103" s="295">
        <v>0</v>
      </c>
      <c r="I103" s="184"/>
      <c r="J103" s="193"/>
    </row>
    <row r="104" spans="1:10" ht="22.5">
      <c r="A104" s="156"/>
      <c r="B104" s="479"/>
      <c r="C104" s="57" t="s">
        <v>312</v>
      </c>
      <c r="D104" s="58" t="s">
        <v>225</v>
      </c>
      <c r="E104" s="295">
        <v>0</v>
      </c>
      <c r="F104" s="295">
        <v>0</v>
      </c>
      <c r="G104" s="295">
        <v>8000</v>
      </c>
      <c r="H104" s="295">
        <v>6079.57</v>
      </c>
      <c r="I104" s="184"/>
      <c r="J104" s="193"/>
    </row>
    <row r="105" spans="1:10">
      <c r="A105" s="156"/>
      <c r="B105" s="479"/>
      <c r="C105" s="155" t="s">
        <v>313</v>
      </c>
      <c r="D105" s="58" t="s">
        <v>230</v>
      </c>
      <c r="E105" s="295">
        <v>0</v>
      </c>
      <c r="F105" s="295">
        <v>0</v>
      </c>
      <c r="G105" s="295">
        <v>1000</v>
      </c>
      <c r="H105" s="295">
        <v>36.61</v>
      </c>
      <c r="I105" s="184"/>
      <c r="J105" s="193"/>
    </row>
    <row r="106" spans="1:10">
      <c r="A106" s="156"/>
      <c r="B106" s="479"/>
      <c r="C106" s="161" t="s">
        <v>317</v>
      </c>
      <c r="D106" s="370" t="s">
        <v>223</v>
      </c>
      <c r="E106" s="295">
        <v>0</v>
      </c>
      <c r="F106" s="295">
        <v>0</v>
      </c>
      <c r="G106" s="295">
        <v>18000</v>
      </c>
      <c r="H106" s="295">
        <v>8469.77</v>
      </c>
      <c r="I106" s="184"/>
      <c r="J106" s="193"/>
    </row>
    <row r="107" spans="1:10">
      <c r="A107" s="156"/>
      <c r="B107" s="479"/>
      <c r="C107" s="161" t="s">
        <v>318</v>
      </c>
      <c r="D107" s="481" t="s">
        <v>231</v>
      </c>
      <c r="E107" s="295">
        <v>0</v>
      </c>
      <c r="F107" s="295">
        <v>0</v>
      </c>
      <c r="G107" s="295">
        <v>100</v>
      </c>
      <c r="H107" s="295">
        <v>0</v>
      </c>
      <c r="I107" s="184"/>
      <c r="J107" s="193"/>
    </row>
    <row r="108" spans="1:10">
      <c r="A108" s="156"/>
      <c r="B108" s="479"/>
      <c r="C108" s="161" t="s">
        <v>314</v>
      </c>
      <c r="D108" s="373" t="s">
        <v>219</v>
      </c>
      <c r="E108" s="295">
        <v>0</v>
      </c>
      <c r="F108" s="295">
        <v>0</v>
      </c>
      <c r="G108" s="295">
        <v>2290</v>
      </c>
      <c r="H108" s="295">
        <v>2280.6</v>
      </c>
      <c r="I108" s="184"/>
      <c r="J108" s="193"/>
    </row>
    <row r="109" spans="1:10" ht="22.5">
      <c r="A109" s="156"/>
      <c r="B109" s="479"/>
      <c r="C109" s="161" t="s">
        <v>319</v>
      </c>
      <c r="D109" s="373" t="s">
        <v>401</v>
      </c>
      <c r="E109" s="295">
        <v>0</v>
      </c>
      <c r="F109" s="295">
        <v>0</v>
      </c>
      <c r="G109" s="295">
        <v>500</v>
      </c>
      <c r="H109" s="295">
        <v>200</v>
      </c>
      <c r="I109" s="184"/>
      <c r="J109" s="193"/>
    </row>
    <row r="110" spans="1:10">
      <c r="A110" s="156"/>
      <c r="B110" s="479"/>
      <c r="C110" s="161" t="s">
        <v>320</v>
      </c>
      <c r="D110" s="373" t="s">
        <v>245</v>
      </c>
      <c r="E110" s="295">
        <v>0</v>
      </c>
      <c r="F110" s="295">
        <v>0</v>
      </c>
      <c r="G110" s="295">
        <v>200</v>
      </c>
      <c r="H110" s="295">
        <v>0</v>
      </c>
      <c r="I110" s="184"/>
      <c r="J110" s="193"/>
    </row>
    <row r="111" spans="1:10">
      <c r="A111" s="156"/>
      <c r="B111" s="479"/>
      <c r="C111" s="161" t="s">
        <v>321</v>
      </c>
      <c r="D111" s="373" t="s">
        <v>226</v>
      </c>
      <c r="E111" s="295">
        <v>0</v>
      </c>
      <c r="F111" s="295">
        <v>0</v>
      </c>
      <c r="G111" s="295">
        <v>200</v>
      </c>
      <c r="H111" s="295">
        <v>0</v>
      </c>
      <c r="I111" s="184"/>
      <c r="J111" s="193"/>
    </row>
    <row r="112" spans="1:10" ht="33.75">
      <c r="A112" s="156"/>
      <c r="B112" s="479"/>
      <c r="C112" s="161" t="s">
        <v>322</v>
      </c>
      <c r="D112" s="373" t="s">
        <v>232</v>
      </c>
      <c r="E112" s="295">
        <v>0</v>
      </c>
      <c r="F112" s="295">
        <v>0</v>
      </c>
      <c r="G112" s="295">
        <v>7114</v>
      </c>
      <c r="H112" s="295">
        <v>7114</v>
      </c>
      <c r="I112" s="184"/>
      <c r="J112" s="193"/>
    </row>
    <row r="113" spans="1:12" ht="33.75">
      <c r="A113" s="156"/>
      <c r="B113" s="479"/>
      <c r="C113" s="161" t="s">
        <v>323</v>
      </c>
      <c r="D113" s="373" t="s">
        <v>247</v>
      </c>
      <c r="E113" s="295">
        <v>0</v>
      </c>
      <c r="F113" s="295">
        <v>0</v>
      </c>
      <c r="G113" s="295">
        <v>1000</v>
      </c>
      <c r="H113" s="295">
        <v>589</v>
      </c>
      <c r="I113" s="184"/>
      <c r="J113" s="193"/>
    </row>
    <row r="114" spans="1:12" ht="19.5" customHeight="1">
      <c r="A114" s="156"/>
      <c r="B114" s="376" t="s">
        <v>585</v>
      </c>
      <c r="C114" s="388"/>
      <c r="D114" s="397" t="s">
        <v>586</v>
      </c>
      <c r="E114" s="239">
        <f>SUM(E115:E116)</f>
        <v>197</v>
      </c>
      <c r="F114" s="239">
        <f t="shared" ref="F114:H114" si="9">SUM(F115:F116)</f>
        <v>197</v>
      </c>
      <c r="G114" s="239">
        <f t="shared" si="9"/>
        <v>197</v>
      </c>
      <c r="H114" s="239">
        <f t="shared" si="9"/>
        <v>197</v>
      </c>
      <c r="I114" s="184"/>
      <c r="J114" s="193"/>
    </row>
    <row r="115" spans="1:12" ht="96.6" customHeight="1">
      <c r="A115" s="156"/>
      <c r="B115" s="479"/>
      <c r="C115" s="405" t="s">
        <v>92</v>
      </c>
      <c r="D115" s="371" t="s">
        <v>514</v>
      </c>
      <c r="E115" s="238">
        <v>197</v>
      </c>
      <c r="F115" s="238">
        <v>197</v>
      </c>
      <c r="G115" s="238">
        <v>0</v>
      </c>
      <c r="H115" s="238">
        <v>0</v>
      </c>
      <c r="I115" s="184"/>
      <c r="J115" s="193"/>
    </row>
    <row r="116" spans="1:12" ht="19.5" customHeight="1">
      <c r="A116" s="156"/>
      <c r="B116" s="479"/>
      <c r="C116" s="155" t="s">
        <v>312</v>
      </c>
      <c r="D116" s="340" t="s">
        <v>225</v>
      </c>
      <c r="E116" s="295">
        <v>0</v>
      </c>
      <c r="F116" s="295">
        <v>0</v>
      </c>
      <c r="G116" s="295">
        <v>197</v>
      </c>
      <c r="H116" s="295">
        <v>197</v>
      </c>
      <c r="I116" s="184"/>
      <c r="J116" s="193"/>
    </row>
    <row r="117" spans="1:12" ht="19.5" customHeight="1">
      <c r="A117" s="156"/>
      <c r="B117" s="376" t="s">
        <v>582</v>
      </c>
      <c r="C117" s="388"/>
      <c r="D117" s="486" t="s">
        <v>70</v>
      </c>
      <c r="E117" s="239">
        <f>SUM(E118:E122)</f>
        <v>20600</v>
      </c>
      <c r="F117" s="239">
        <f t="shared" ref="F117:H117" si="10">SUM(F118:F122)</f>
        <v>4120</v>
      </c>
      <c r="G117" s="239">
        <f t="shared" si="10"/>
        <v>20600</v>
      </c>
      <c r="H117" s="239">
        <f t="shared" si="10"/>
        <v>4120</v>
      </c>
      <c r="I117" s="184"/>
      <c r="J117" s="193"/>
    </row>
    <row r="118" spans="1:12" ht="91.15" customHeight="1">
      <c r="A118" s="156"/>
      <c r="B118" s="479"/>
      <c r="C118" s="405" t="s">
        <v>92</v>
      </c>
      <c r="D118" s="371" t="s">
        <v>514</v>
      </c>
      <c r="E118" s="342">
        <v>20600</v>
      </c>
      <c r="F118" s="343">
        <v>4120</v>
      </c>
      <c r="G118" s="238">
        <v>0</v>
      </c>
      <c r="H118" s="238">
        <v>0</v>
      </c>
      <c r="I118" s="184"/>
      <c r="J118" s="193"/>
    </row>
    <row r="119" spans="1:12" ht="19.5" customHeight="1">
      <c r="A119" s="156"/>
      <c r="B119" s="479"/>
      <c r="C119" s="57" t="s">
        <v>324</v>
      </c>
      <c r="D119" s="403" t="s">
        <v>271</v>
      </c>
      <c r="E119" s="43">
        <v>0</v>
      </c>
      <c r="F119" s="43">
        <v>0</v>
      </c>
      <c r="G119" s="238">
        <v>20000</v>
      </c>
      <c r="H119" s="43">
        <v>4000</v>
      </c>
      <c r="I119" s="184"/>
      <c r="J119" s="193"/>
    </row>
    <row r="120" spans="1:12" ht="19.5" customHeight="1">
      <c r="A120" s="156"/>
      <c r="B120" s="479"/>
      <c r="C120" s="57" t="s">
        <v>308</v>
      </c>
      <c r="D120" s="403" t="s">
        <v>220</v>
      </c>
      <c r="E120" s="43">
        <v>0</v>
      </c>
      <c r="F120" s="43">
        <v>0</v>
      </c>
      <c r="G120" s="238">
        <v>512</v>
      </c>
      <c r="H120" s="43">
        <v>100.28</v>
      </c>
      <c r="I120" s="184"/>
      <c r="J120" s="193"/>
    </row>
    <row r="121" spans="1:12" ht="19.5" customHeight="1">
      <c r="A121" s="156"/>
      <c r="B121" s="479"/>
      <c r="C121" s="57" t="s">
        <v>309</v>
      </c>
      <c r="D121" s="403" t="s">
        <v>221</v>
      </c>
      <c r="E121" s="43">
        <v>0</v>
      </c>
      <c r="F121" s="43">
        <v>0</v>
      </c>
      <c r="G121" s="238">
        <v>75</v>
      </c>
      <c r="H121" s="43">
        <v>17.27</v>
      </c>
      <c r="I121" s="184"/>
      <c r="J121" s="193"/>
    </row>
    <row r="122" spans="1:12" ht="19.5" customHeight="1">
      <c r="A122" s="166"/>
      <c r="B122" s="479"/>
      <c r="C122" s="57" t="s">
        <v>310</v>
      </c>
      <c r="D122" s="403" t="s">
        <v>222</v>
      </c>
      <c r="E122" s="43">
        <v>0</v>
      </c>
      <c r="F122" s="43">
        <v>0</v>
      </c>
      <c r="G122" s="238">
        <v>13</v>
      </c>
      <c r="H122" s="43">
        <v>2.4500000000000002</v>
      </c>
      <c r="I122" s="184"/>
      <c r="J122" s="193"/>
    </row>
    <row r="123" spans="1:12" s="54" customFormat="1" ht="24" customHeight="1">
      <c r="A123" s="745" t="s">
        <v>326</v>
      </c>
      <c r="B123" s="746"/>
      <c r="C123" s="746"/>
      <c r="D123" s="747"/>
      <c r="E123" s="164">
        <f>E9+E15+E42+E47+E27+E22+E77</f>
        <v>32704541.280000001</v>
      </c>
      <c r="F123" s="485">
        <f>F9+F15+F42+F47+F27+F22+F77</f>
        <v>17801909.260000002</v>
      </c>
      <c r="G123" s="164">
        <f>G9+G15+G42+G47+G27+G22+G77</f>
        <v>32704541.280000001</v>
      </c>
      <c r="H123" s="164">
        <f>H9+H15+H42+H47+H27+H22+H77</f>
        <v>17290864</v>
      </c>
      <c r="I123" s="234"/>
      <c r="J123" s="193">
        <f t="shared" si="6"/>
        <v>52.869917519907197</v>
      </c>
      <c r="K123" s="55"/>
      <c r="L123" s="296"/>
    </row>
    <row r="125" spans="1:12" ht="11.25" customHeight="1">
      <c r="K125" s="63"/>
    </row>
    <row r="126" spans="1:12" ht="11.25" customHeight="1">
      <c r="H126" s="346"/>
    </row>
    <row r="128" spans="1:12" ht="22.15" customHeight="1"/>
  </sheetData>
  <sheetProtection selectLockedCells="1" selectUnlockedCells="1"/>
  <mergeCells count="11">
    <mergeCell ref="A123:D123"/>
    <mergeCell ref="A3:H3"/>
    <mergeCell ref="A6:A7"/>
    <mergeCell ref="B6:B7"/>
    <mergeCell ref="C6:C7"/>
    <mergeCell ref="D6:D7"/>
    <mergeCell ref="E6:F6"/>
    <mergeCell ref="G6:H6"/>
    <mergeCell ref="A28:A41"/>
    <mergeCell ref="B34:B37"/>
    <mergeCell ref="B39:B41"/>
  </mergeCells>
  <pageMargins left="0.9055118110236221" right="0.51181102362204722" top="0.74803149606299213" bottom="0.74803149606299213" header="0.51181102362204722" footer="0.31496062992125984"/>
  <pageSetup paperSize="9" firstPageNumber="0" orientation="portrait" r:id="rId1"/>
  <headerFooter alignWithMargins="0">
    <oddFooter>&amp;C&amp;"Calibri,Regularna"&amp;11Strona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17</vt:i4>
      </vt:variant>
      <vt:variant>
        <vt:lpstr>Zakresy nazwane</vt:lpstr>
      </vt:variant>
      <vt:variant>
        <vt:i4>6</vt:i4>
      </vt:variant>
    </vt:vector>
  </HeadingPairs>
  <TitlesOfParts>
    <vt:vector size="23" baseType="lpstr">
      <vt:lpstr>tabele zbiorcze</vt:lpstr>
      <vt:lpstr>wykonanie dochodów</vt:lpstr>
      <vt:lpstr>schowek</vt:lpstr>
      <vt:lpstr>wykonanie wydatków</vt:lpstr>
      <vt:lpstr>pzychody i rozch</vt:lpstr>
      <vt:lpstr>celowe</vt:lpstr>
      <vt:lpstr>podmiotowe</vt:lpstr>
      <vt:lpstr>wydatki majątkowe</vt:lpstr>
      <vt:lpstr>dochody i wydatki zlecone</vt:lpstr>
      <vt:lpstr>porozumienia z administr rządow</vt:lpstr>
      <vt:lpstr>kredyty</vt:lpstr>
      <vt:lpstr>wydatki z dofinansowania</vt:lpstr>
      <vt:lpstr>wydatki biez i majatkowe w dzia</vt:lpstr>
      <vt:lpstr>nadwyżka operacyjna</vt:lpstr>
      <vt:lpstr>dotacje</vt:lpstr>
      <vt:lpstr>wydatki inwestycyjne</vt:lpstr>
      <vt:lpstr>Arkusz1</vt:lpstr>
      <vt:lpstr>__xlnm_Print_Area_1</vt:lpstr>
      <vt:lpstr>celowe!Tytuły_wydruku</vt:lpstr>
      <vt:lpstr>'dochody i wydatki zlecone'!Tytuły_wydruku</vt:lpstr>
      <vt:lpstr>'wydatki inwestycyjne'!Tytuły_wydruku</vt:lpstr>
      <vt:lpstr>'wykonanie dochodów'!Tytuły_wydruku</vt:lpstr>
      <vt:lpstr>'wykonanie wydatków'!Tytuły_wydruku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Skarbnik</dc:creator>
  <cp:lastModifiedBy>Iza Baczkowska</cp:lastModifiedBy>
  <cp:lastPrinted>2021-09-01T08:48:53Z</cp:lastPrinted>
  <dcterms:created xsi:type="dcterms:W3CDTF">2015-07-13T10:25:49Z</dcterms:created>
  <dcterms:modified xsi:type="dcterms:W3CDTF">2021-09-01T09:02:43Z</dcterms:modified>
</cp:coreProperties>
</file>